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101 - SO 101 - Rekonst..." sheetId="2" r:id="rId2"/>
    <sheet name="SO 102 - SO 102 - Rekonst..." sheetId="3" r:id="rId3"/>
    <sheet name="SO 103A - SO 103A - Rekon..." sheetId="4" r:id="rId4"/>
    <sheet name="SO 103B - SO 103B - Předp..." sheetId="5" r:id="rId5"/>
    <sheet name="SO 104 - SO 104 - Dopravn..." sheetId="6" r:id="rId6"/>
    <sheet name="SO 901 - SO 901 - DIO - n..." sheetId="7" r:id="rId7"/>
    <sheet name="SO VON - SO VON - Vedlejš..." sheetId="8" r:id="rId8"/>
    <sheet name="Pokyny pro vyplnění" sheetId="9" r:id="rId9"/>
  </sheets>
  <definedNames>
    <definedName name="_xlnm.Print_Area" localSheetId="0">'Rekapitulace stavby'!$D$4:$AO$33,'Rekapitulace stavby'!$C$39:$AQ$66</definedName>
    <definedName name="_xlnm._FilterDatabase" localSheetId="1" hidden="1">'SO 101 - SO 101 - Rekonst...'!$C$90:$K$388</definedName>
    <definedName name="_xlnm.Print_Area" localSheetId="1">'SO 101 - SO 101 - Rekonst...'!$C$4:$J$38,'SO 101 - SO 101 - Rekonst...'!$C$44:$J$70,'SO 101 - SO 101 - Rekonst...'!$C$76:$K$388</definedName>
    <definedName name="_xlnm._FilterDatabase" localSheetId="2" hidden="1">'SO 102 - SO 102 - Rekonst...'!$C$90:$K$277</definedName>
    <definedName name="_xlnm.Print_Area" localSheetId="2">'SO 102 - SO 102 - Rekonst...'!$C$4:$J$38,'SO 102 - SO 102 - Rekonst...'!$C$44:$J$70,'SO 102 - SO 102 - Rekonst...'!$C$76:$K$277</definedName>
    <definedName name="_xlnm._FilterDatabase" localSheetId="3" hidden="1">'SO 103A - SO 103A - Rekon...'!$C$88:$K$173</definedName>
    <definedName name="_xlnm.Print_Area" localSheetId="3">'SO 103A - SO 103A - Rekon...'!$C$4:$J$38,'SO 103A - SO 103A - Rekon...'!$C$44:$J$68,'SO 103A - SO 103A - Rekon...'!$C$74:$K$173</definedName>
    <definedName name="_xlnm._FilterDatabase" localSheetId="4" hidden="1">'SO 103B - SO 103B - Předp...'!$C$87:$K$204</definedName>
    <definedName name="_xlnm.Print_Area" localSheetId="4">'SO 103B - SO 103B - Předp...'!$C$4:$J$38,'SO 103B - SO 103B - Předp...'!$C$44:$J$67,'SO 103B - SO 103B - Předp...'!$C$73:$K$204</definedName>
    <definedName name="_xlnm._FilterDatabase" localSheetId="5" hidden="1">'SO 104 - SO 104 - Dopravn...'!$C$85:$K$168</definedName>
    <definedName name="_xlnm.Print_Area" localSheetId="5">'SO 104 - SO 104 - Dopravn...'!$C$4:$J$38,'SO 104 - SO 104 - Dopravn...'!$C$44:$J$65,'SO 104 - SO 104 - Dopravn...'!$C$71:$K$168</definedName>
    <definedName name="_xlnm._FilterDatabase" localSheetId="6" hidden="1">'SO 901 - SO 901 - DIO - n...'!$C$87:$K$237</definedName>
    <definedName name="_xlnm.Print_Area" localSheetId="6">'SO 901 - SO 901 - DIO - n...'!$C$4:$J$38,'SO 901 - SO 901 - DIO - n...'!$C$44:$J$67,'SO 901 - SO 901 - DIO - n...'!$C$73:$K$237</definedName>
    <definedName name="_xlnm._FilterDatabase" localSheetId="7" hidden="1">'SO VON - SO VON - Vedlejš...'!$C$88:$K$127</definedName>
    <definedName name="_xlnm.Print_Area" localSheetId="7">'SO VON - SO VON - Vedlejš...'!$C$4:$J$38,'SO VON - SO VON - Vedlejš...'!$C$44:$J$68,'SO VON - SO VON - Vedlejš...'!$C$74:$K$127</definedName>
    <definedName name="_xlnm.Print_Area" localSheetId="8">'Pokyny pro vyplnění'!$B$2:$K$69,'Pokyny pro vyplnění'!$B$72:$K$116,'Pokyny pro vyplnění'!$B$119:$K$188,'Pokyny pro vyplnění'!$B$196:$K$216</definedName>
    <definedName name="_xlnm.Print_Titles" localSheetId="0">'Rekapitulace stavby'!$49:$49</definedName>
    <definedName name="_xlnm.Print_Titles" localSheetId="1">'SO 101 - SO 101 - Rekonst...'!$90:$90</definedName>
    <definedName name="_xlnm.Print_Titles" localSheetId="2">'SO 102 - SO 102 - Rekonst...'!$90:$90</definedName>
    <definedName name="_xlnm.Print_Titles" localSheetId="3">'SO 103A - SO 103A - Rekon...'!$88:$88</definedName>
    <definedName name="_xlnm.Print_Titles" localSheetId="4">'SO 103B - SO 103B - Předp...'!$87:$87</definedName>
    <definedName name="_xlnm.Print_Titles" localSheetId="5">'SO 104 - SO 104 - Dopravn...'!$85:$85</definedName>
    <definedName name="_xlnm.Print_Titles" localSheetId="6">'SO 901 - SO 901 - DIO - n...'!$87:$87</definedName>
    <definedName name="_xlnm.Print_Titles" localSheetId="7">'SO VON - SO VON - Vedlejš...'!$88:$88</definedName>
  </definedNames>
  <calcPr fullCalcOnLoad="1"/>
</workbook>
</file>

<file path=xl/sharedStrings.xml><?xml version="1.0" encoding="utf-8"?>
<sst xmlns="http://schemas.openxmlformats.org/spreadsheetml/2006/main" count="11838" uniqueCount="1532">
  <si>
    <t>Export VZ</t>
  </si>
  <si>
    <t>List obsahuje:</t>
  </si>
  <si>
    <t>1) Rekapitulace stavby</t>
  </si>
  <si>
    <t>2) Rekapitulace objektů stavby a soupisů prací</t>
  </si>
  <si>
    <t>3.0</t>
  </si>
  <si>
    <t>ZAMOK</t>
  </si>
  <si>
    <t>False</t>
  </si>
  <si>
    <t>{48f4db28-d4d2-4768-9148-b58496bb502f}</t>
  </si>
  <si>
    <t>0,01</t>
  </si>
  <si>
    <t>21</t>
  </si>
  <si>
    <t>15</t>
  </si>
  <si>
    <t>REKAPITULACE STAVBY</t>
  </si>
  <si>
    <t>v ---  níže se nacházejí doplnkové a pomocné údaje k sestavám  --- v</t>
  </si>
  <si>
    <t>Návod na vyplnění</t>
  </si>
  <si>
    <t>0,001</t>
  </si>
  <si>
    <t>Kód:</t>
  </si>
  <si>
    <t>Letiny-SUS</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</si>
  <si>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</si>
  <si>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</si>
  <si>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II/117 Letiny - průtah (SÚS)</t>
  </si>
  <si>
    <t>KSO:</t>
  </si>
  <si>
    <t/>
  </si>
  <si>
    <t>CC-CZ:</t>
  </si>
  <si>
    <t>Místo:</t>
  </si>
  <si>
    <t xml:space="preserve"> </t>
  </si>
  <si>
    <t>Datum:</t>
  </si>
  <si>
    <t>18. 4. 2017</t>
  </si>
  <si>
    <t>Zadavatel:</t>
  </si>
  <si>
    <t>IČ:</t>
  </si>
  <si>
    <t>SUS Plzeńského kraje a obec Letiny</t>
  </si>
  <si>
    <t>DIČ:</t>
  </si>
  <si>
    <t>Uchazeč:</t>
  </si>
  <si>
    <t>Vyplň údaj</t>
  </si>
  <si>
    <t>Projektant:</t>
  </si>
  <si>
    <t>Pontex.s.r.o.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</si>
  <si>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</si>
  <si>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</si>
  <si>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</si>
  <si>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</si>
  <si>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</si>
  <si>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</si>
  <si>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</si>
  <si>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</si>
  <si>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</si>
  <si>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</si>
  <si>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</si>
  <si>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</si>
  <si>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</si>
  <si>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</si>
  <si>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</si>
  <si>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</si>
  <si>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</si>
  <si>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</si>
  <si>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</si>
  <si>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</si>
  <si>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</si>
  <si>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</si>
  <si>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</si>
  <si>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</si>
  <si>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</si>
  <si>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</si>
  <si>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</si>
  <si>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</si>
  <si>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</si>
  <si>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</si>
  <si>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</si>
  <si>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</si>
  <si>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</si>
  <si>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</si>
  <si>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</si>
  <si>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</si>
  <si>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</si>
  <si>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</si>
  <si>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</si>
  <si>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</si>
  <si>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101</t>
  </si>
  <si>
    <t>SO 101 - Rekonstrukce silnice II/117 - neuznatelné</t>
  </si>
  <si>
    <t>STA</t>
  </si>
  <si>
    <t>1</t>
  </si>
  <si>
    <t>{5dd1aea5-15ec-4281-a12b-ed4a24a678b8}</t>
  </si>
  <si>
    <t>822 23 7</t>
  </si>
  <si>
    <t>2</t>
  </si>
  <si>
    <t>/</t>
  </si>
  <si>
    <t>Soupis</t>
  </si>
  <si>
    <t>{37936b09-9d1e-4296-a07e-2b5ec1b999e6}</t>
  </si>
  <si>
    <t>SO 102</t>
  </si>
  <si>
    <t>SO 102 - Rekonstrukce silnice III/11757 - neuznatelné</t>
  </si>
  <si>
    <t>{dfe7fefc-e4a9-4f62-bbad-427170f85f43}</t>
  </si>
  <si>
    <t>822 24 7</t>
  </si>
  <si>
    <t>{7a436119-5f3e-4421-8c3f-a7b315a986ca}</t>
  </si>
  <si>
    <t>SO 103A</t>
  </si>
  <si>
    <t>SO 103A - Rekonstrukce dešťových řadů A až D (61,4% SÚS, 38,6% obec)- neuznatelné</t>
  </si>
  <si>
    <t>{342c1133-cedc-435c-be45-aafa97757139}</t>
  </si>
  <si>
    <t>827 21 4</t>
  </si>
  <si>
    <t>{cb5c5075-9e03-4e09-b922-4c163701a929}</t>
  </si>
  <si>
    <t>SO 103B</t>
  </si>
  <si>
    <t>SO 103B - Předpokládaná rekonstrukce dešťových řadů (61,4% SÚS, 38,6% obec)- neuznatelné</t>
  </si>
  <si>
    <t>{17e86a1e-f1fa-45b5-990c-0f23bc8e2cb2}</t>
  </si>
  <si>
    <t>{cb4bb27e-f281-4cb3-b172-4a79c629394b}</t>
  </si>
  <si>
    <t>SO 104A</t>
  </si>
  <si>
    <t>SO 104 - Dopravní značení - neuznatelné</t>
  </si>
  <si>
    <t>{f31065e0-a25f-45c5-952f-d127d5706503}</t>
  </si>
  <si>
    <t>SO 104</t>
  </si>
  <si>
    <t>{95ee563a-fc21-4fc3-806b-4c245de77d9d}</t>
  </si>
  <si>
    <t>SO 901</t>
  </si>
  <si>
    <t>SO 901 - DIO - neuznatelné</t>
  </si>
  <si>
    <t>{5aa9cad3-6bce-4a8b-95fd-cb35307608e7}</t>
  </si>
  <si>
    <t>822 26 7</t>
  </si>
  <si>
    <t>{df929ede-141a-4918-9faa-97d887550a03}</t>
  </si>
  <si>
    <t>SO VON</t>
  </si>
  <si>
    <t>SO VON - Vedlejší a ostatní náklady - neuznatelné</t>
  </si>
  <si>
    <t>{b8ea60d9-96f6-483e-97c6-abbf443981c4}</t>
  </si>
  <si>
    <t>{8129bea0-5af6-443a-8bc8-5ac78ecfeb35}</t>
  </si>
  <si>
    <t>1) Krycí list soupisu</t>
  </si>
  <si>
    <t>2) Rekapitulace</t>
  </si>
  <si>
    <t>3) Soupis prací</t>
  </si>
  <si>
    <t>Zpět na list:</t>
  </si>
  <si>
    <t>Rekapitulace stavby</t>
  </si>
  <si>
    <t>KRYCÍ LIST SOUPISU</t>
  </si>
  <si>
    <t>Objekt:</t>
  </si>
  <si>
    <t>SO 101 - SO 101 - Rekonstrukce silnice II/117 - neuznatelné</t>
  </si>
  <si>
    <t>Soupis:</t>
  </si>
  <si>
    <t>Správa a údržba silnic Plzeńského kraje a obec Let</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</si>
  <si>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</si>
  <si>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</si>
  <si>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</si>
  <si>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</si>
  <si>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</si>
  <si>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</si>
  <si>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</si>
  <si>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</si>
  <si>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</si>
  <si>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</si>
  <si>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</si>
  <si>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</si>
  <si>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</si>
  <si>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</si>
  <si>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</si>
  <si>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</si>
  <si>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</si>
  <si>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</si>
  <si>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</si>
  <si>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</si>
  <si>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</si>
  <si>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</si>
  <si>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</si>
  <si>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</si>
  <si>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</si>
  <si>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</si>
  <si>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</si>
  <si>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</si>
  <si>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</si>
  <si>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</si>
  <si>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</si>
  <si>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</si>
  <si>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</si>
  <si>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111301111</t>
  </si>
  <si>
    <t>Sejmutí drnu tl. do 100 mm, v jakékoliv ploše</t>
  </si>
  <si>
    <t>m2</t>
  </si>
  <si>
    <t>CS ÚRS 2017 01</t>
  </si>
  <si>
    <t>4</t>
  </si>
  <si>
    <t>1457770777</t>
  </si>
  <si>
    <t>VV</t>
  </si>
  <si>
    <t>7+25+59+21+7+59</t>
  </si>
  <si>
    <t>113106521</t>
  </si>
  <si>
    <t>Rozebrání dlažeb a dílců komunikací pro pěší, vozovek a ploch s přemístěním hmot na skládku na vzdálenost do 3 m nebo s naložením na dopravní prostředek vozovek a ploch, s jakoukoliv výplní spár v ploše jednotlivě přes 200 m2 z drobných kostek nebo odseků s ložem z kameniva těženého</t>
  </si>
  <si>
    <t>365352340</t>
  </si>
  <si>
    <t>1186+407+244+47</t>
  </si>
  <si>
    <t>3</t>
  </si>
  <si>
    <t>113107223</t>
  </si>
  <si>
    <t>Odstranění podkladů nebo krytů s přemístěním hmot na skládku na vzdálenost do 20 m nebo s naložením na dopravní prostředek v ploše jednotlivě přes 200 m2 z kameniva hrubého drceného, o tl. vrstvy přes 200 do 300 mm</t>
  </si>
  <si>
    <t>-90845967</t>
  </si>
  <si>
    <t>3259+1884-690</t>
  </si>
  <si>
    <t>113154353</t>
  </si>
  <si>
    <t>Frézování živičného podkladu nebo krytu s naložením na dopravní prostředek plochy přes 1 000 do 10 000 m2 s překážkami v trase pruhu šířky do 1 m, tloušťky vrstvy 50 mm</t>
  </si>
  <si>
    <t>-166765939</t>
  </si>
  <si>
    <t xml:space="preserve">195+300+472+1602+690 </t>
  </si>
  <si>
    <t>5</t>
  </si>
  <si>
    <t>113154354</t>
  </si>
  <si>
    <t>Frézování živičného podkladu nebo krytu s naložením na dopravní prostředek plochy přes 1 000 do 10 000 m2 s překážkami v trase pruhu šířky do 1 m, tloušťky vrstvy 100 mm</t>
  </si>
  <si>
    <t>832415282</t>
  </si>
  <si>
    <t>6</t>
  </si>
  <si>
    <t>113202111</t>
  </si>
  <si>
    <t>Vytrhání obrub s vybouráním lože, s přemístěním hmot na skládku na vzdálenost do 3 m nebo s naložením na dopravní prostředek z krajníků nebo obrubníků stojatých</t>
  </si>
  <si>
    <t>m</t>
  </si>
  <si>
    <t>1287201892</t>
  </si>
  <si>
    <t>"obrubník 1000/150/250"  2*7+5+35</t>
  </si>
  <si>
    <t>"obrubník 1000/80/250" 40+27+12+11</t>
  </si>
  <si>
    <t>Součet</t>
  </si>
  <si>
    <t>7</t>
  </si>
  <si>
    <t>114203103</t>
  </si>
  <si>
    <t>Rozebrání dlažeb nebo záhozů s naložením na dopravní prostředek dlažeb z lomového kamene nebo betonových tvárnic do cementové malty se spárami zalitými cementovou maltou</t>
  </si>
  <si>
    <t>m3</t>
  </si>
  <si>
    <t>-406994294</t>
  </si>
  <si>
    <t>"rigol tl.250 mm"  (38+69+12)*0,25</t>
  </si>
  <si>
    <t>8</t>
  </si>
  <si>
    <t>119001423</t>
  </si>
  <si>
    <t>Dočasné zajištění kabelů a kabelových tratí z více než 6 volně ložených kabelů</t>
  </si>
  <si>
    <t>-34497930</t>
  </si>
  <si>
    <t>"odhad"760.0</t>
  </si>
  <si>
    <t>9</t>
  </si>
  <si>
    <t>120001101</t>
  </si>
  <si>
    <t>pro přípojky'Příplatek k cenám vykopávek za ztížení vykopávky v blízkosti podzemního vedení nebo výbušnin v horninách jakékoliv třídy</t>
  </si>
  <si>
    <t>-1752984123</t>
  </si>
  <si>
    <t xml:space="preserve">"odhad  20% objemu výkopů" </t>
  </si>
  <si>
    <t>(2161,97*2+243,39+115,92)*0,2</t>
  </si>
  <si>
    <t>10</t>
  </si>
  <si>
    <t>122202202</t>
  </si>
  <si>
    <t>Odkopávky a prokopávky nezapažené pro silnice s přemístěním výkopku v příčných profilech na vzdálenost do 15 m nebo s naložením na dopravní prostředek v hornině tř. 3 přes 100 do 1 000 m3</t>
  </si>
  <si>
    <t>773557699</t>
  </si>
  <si>
    <t xml:space="preserve">"50% objemu" </t>
  </si>
  <si>
    <t>"výkop"   (3656,7-3259*0,14-1884*0,15-4453*0,3)*0,5</t>
  </si>
  <si>
    <t>"výkop pro sanaci"  5447*0,5*0,5</t>
  </si>
  <si>
    <t>11</t>
  </si>
  <si>
    <t>122202209</t>
  </si>
  <si>
    <t>Odkopávky a prokopávky nezapažené pro silnice s přemístěním výkopku v příčných profilech na vzdálenost do 15 m nebo s naložením na dopravní prostředek v hornině tř. 3 Příplatek k cenám za lepivost horniny tř. 3</t>
  </si>
  <si>
    <t>1645659676</t>
  </si>
  <si>
    <t>"30%"  2152,72*0,3</t>
  </si>
  <si>
    <t>12</t>
  </si>
  <si>
    <t>122302202</t>
  </si>
  <si>
    <t>Odkopávky a prokopávky nezapažené pro silnice s přemístěním výkopku v příčných profilech na vzdálenost do 15 m nebo s naložením na dopravní prostředek v hornině tř. 4 přes 100 do 1 000 m3</t>
  </si>
  <si>
    <t>351930420</t>
  </si>
  <si>
    <t>13</t>
  </si>
  <si>
    <t>122302209</t>
  </si>
  <si>
    <t>Odkopávky a prokopávky nezapažené pro silnice s přemístěním výkopku v příčných profilech na vzdálenost do 15 m nebo s naložením na dopravní prostředek v hornině tř. 4 Příplatek k cenám za lepivost horniny tř. 4</t>
  </si>
  <si>
    <t>1759914655</t>
  </si>
  <si>
    <t>14</t>
  </si>
  <si>
    <t>132301102</t>
  </si>
  <si>
    <t>Hloubení zapažených i nezapažených rýh šířky do 600 mm s urovnáním dna do předepsaného profilu a spádu v hornině tř. 4 přes 100 m3</t>
  </si>
  <si>
    <t>658933121</t>
  </si>
  <si>
    <t>"pro trativod"  811,3*0,5*0,6</t>
  </si>
  <si>
    <t>132301109</t>
  </si>
  <si>
    <t>Hloubení zapažených i nezapažených rýh šířky do 600 mm s urovnáním dna do předepsaného profilu a spádu v hornině tř. 4 Příplatek k cenám za lepivost horniny tř. 4</t>
  </si>
  <si>
    <t>-126935414</t>
  </si>
  <si>
    <t>243,39*0,3</t>
  </si>
  <si>
    <t>16</t>
  </si>
  <si>
    <t>132301201</t>
  </si>
  <si>
    <t>Hloubení zapažených i nezapažených rýh šířky přes 600 do 2 000 mm s urovnáním dna do předepsaného profilu a spádu v hornině tř. 4 do 100 m3</t>
  </si>
  <si>
    <t>1570422260</t>
  </si>
  <si>
    <t>přípojky</t>
  </si>
  <si>
    <t xml:space="preserve"> "km 0,000 - 0,035"  8*0,8*0,8</t>
  </si>
  <si>
    <t>"Stoka A" 21*0,8*1,2</t>
  </si>
  <si>
    <t>"Stoka B"  22*0,8*1,6+4*0,8*1,2+(4+3+21)*0,8*0,8</t>
  </si>
  <si>
    <t>"km 0,295 - 0,400"  13*0,8*1,1</t>
  </si>
  <si>
    <t>"Stoka C"  18*0,8*1,5</t>
  </si>
  <si>
    <t>"km 0,500 - 0,756 vlevo"  3*0,8*1</t>
  </si>
  <si>
    <t>"km 0,500 - 0,756 vpravo"  11*0,8*0,6</t>
  </si>
  <si>
    <t>17</t>
  </si>
  <si>
    <t>132301209</t>
  </si>
  <si>
    <t>Hloubení zapažených i nezapažených rýh šířky přes 600 do 2 000 mm s urovnáním dna do předepsaného profilu a spádu v hornině tř. 4 Příplatek k cenám za lepivost horniny tř. 4</t>
  </si>
  <si>
    <t>85787621</t>
  </si>
  <si>
    <t>115,92*0,3</t>
  </si>
  <si>
    <t>18</t>
  </si>
  <si>
    <t>151101101</t>
  </si>
  <si>
    <t>Zřízení pažení a rozepření stěn rýh pro podzemní vedení pro všechny šířky rýhy příložné pro jakoukoliv mezerovitost, hloubky do 2 m</t>
  </si>
  <si>
    <t>-2005588878</t>
  </si>
  <si>
    <t xml:space="preserve"> "km 0,000 - 0,035"  8*0,8*2</t>
  </si>
  <si>
    <t>"Stoka A" 21*1,2*2</t>
  </si>
  <si>
    <t>"Stoka B"  (22*1,6+4*1,2+(4+3+21)*0,8)*2</t>
  </si>
  <si>
    <t>"km 0,295 - 0,400"  13*1,1*2</t>
  </si>
  <si>
    <t>"Stoka C"  18*1,5*2</t>
  </si>
  <si>
    <t>"km 0,500 - 0,756 vlevo"  3*1*2</t>
  </si>
  <si>
    <t>"km 0,500 - 0,756 vpravo"  11*0,6*2</t>
  </si>
  <si>
    <t>19</t>
  </si>
  <si>
    <t>151101111</t>
  </si>
  <si>
    <t>Odstranění pažení a rozepření stěn rýh pro podzemní vedení s uložením materiálu na vzdálenost do 3 m od kraje výkopu příložné, hloubky do 2 m</t>
  </si>
  <si>
    <t>-1769681641</t>
  </si>
  <si>
    <t>20</t>
  </si>
  <si>
    <t>161101101</t>
  </si>
  <si>
    <t>Svislé přemístění výkopku bez naložení do dopravní nádoby avšak s vyprázdněním dopravní nádoby na hromadu nebo do dopravního prostředku z horniny tř. 1 až 4, při hloubce výkopu přes 1 do 2,5 m</t>
  </si>
  <si>
    <t>-556746351</t>
  </si>
  <si>
    <t>"8%"  (2161,97*2+243,39+115,92)*0,08</t>
  </si>
  <si>
    <t>162301102</t>
  </si>
  <si>
    <t>Vodorovné přemístění výkopku nebo sypaniny po suchu na obvyklém dopravním prostředku, bez naložení výkopku, avšak se složením bez rozhrnutí z horniny tř. 1 až 4 na vzdálenost přes 500 do 1 000 m</t>
  </si>
  <si>
    <t>-954845020</t>
  </si>
  <si>
    <t>na meziskládku - tam a zpět</t>
  </si>
  <si>
    <t>" krajnice"  229,5*2</t>
  </si>
  <si>
    <t>22</t>
  </si>
  <si>
    <t>162701105</t>
  </si>
  <si>
    <t>Vodorovné přemístění výkopku nebo sypaniny po suchu na obvyklém dopravním prostředku, bez naložení výkopku, avšak se složením bez rozhrnutí z horniny tř. 1 až 4 na vzdálenost přes 9 000 do 10 000 m</t>
  </si>
  <si>
    <t>-924277009</t>
  </si>
  <si>
    <t>"na skládku 25 km - zhotovitel zohlední skutečnou vzdálenost skládky</t>
  </si>
  <si>
    <t>"drn"  178,0*0,1</t>
  </si>
  <si>
    <t>"odkopávky" 2161,97*2</t>
  </si>
  <si>
    <t>"rýhy"  243,4+115,9</t>
  </si>
  <si>
    <t>"odpočet meziskládka"  -229,5</t>
  </si>
  <si>
    <t>23</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</si>
  <si>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</si>
  <si>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</si>
  <si>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-113065538</t>
  </si>
  <si>
    <t>4471,548*15</t>
  </si>
  <si>
    <t>24</t>
  </si>
  <si>
    <t>167101102</t>
  </si>
  <si>
    <t>Nakládání, skládání a překládání neulehlého výkopku nebo sypaniny nakládání, množství přes 100 m3, z hornin tř. 1 až 4</t>
  </si>
  <si>
    <t>-916028886</t>
  </si>
  <si>
    <t>"pro krajnice"  229,5</t>
  </si>
  <si>
    <t>25</t>
  </si>
  <si>
    <t>171101121</t>
  </si>
  <si>
    <t>Uložení sypaniny do násypů s rozprostřením sypaniny ve vrstvách a s hrubým urovnáním zhutněných s uzavřením povrchu násypu z hornin nesoudržných kamenitých</t>
  </si>
  <si>
    <t>-1034062587</t>
  </si>
  <si>
    <t>"sanace"  5447*0,5</t>
  </si>
  <si>
    <t>26</t>
  </si>
  <si>
    <t>M</t>
  </si>
  <si>
    <t>583441990</t>
  </si>
  <si>
    <t>štěrkodrť frakce 0-63</t>
  </si>
  <si>
    <t>t</t>
  </si>
  <si>
    <t>1631310627</t>
  </si>
  <si>
    <t>2723,5*2,0</t>
  </si>
  <si>
    <t>27</t>
  </si>
  <si>
    <t>171201201</t>
  </si>
  <si>
    <t>Uložení sypaniny na skládky</t>
  </si>
  <si>
    <t>-2007771711</t>
  </si>
  <si>
    <t>"na skládku"  4471,54</t>
  </si>
  <si>
    <t>28</t>
  </si>
  <si>
    <t>171201211</t>
  </si>
  <si>
    <t>Uložení sypaniny poplatek za uložení sypaniny na skládce (skládkovné)</t>
  </si>
  <si>
    <t>-59452058</t>
  </si>
  <si>
    <t>4471,54*2.0</t>
  </si>
  <si>
    <t>29</t>
  </si>
  <si>
    <t>174101101</t>
  </si>
  <si>
    <t>Zásyp sypaninou z jakékoliv horniny s uložením výkopku ve vrstvách se zhutněním jam, šachet, rýh nebo kolem objektů v těchto vykopávkách</t>
  </si>
  <si>
    <t>-1034045741</t>
  </si>
  <si>
    <t xml:space="preserve"> "km 0,000 - 0,035"  8*0,8*0,3</t>
  </si>
  <si>
    <t>"Stoka A" 21*0,8*0,7</t>
  </si>
  <si>
    <t>"Stoka B"  22*0,8*1,1+4*0,8*0,7+(4+3+21)*0,8*0,3</t>
  </si>
  <si>
    <t>"km 0,295 - 0,400"  13*0,8*0,6</t>
  </si>
  <si>
    <t>"Stoka C"  18*0,8*1,0</t>
  </si>
  <si>
    <t>"km 0,500 - 0,756 vlevo"  3*0,8*0,5</t>
  </si>
  <si>
    <t>"km 0,500 - 0,756 vpravo"  11*0,8*0,1</t>
  </si>
  <si>
    <t>30</t>
  </si>
  <si>
    <t>583312000</t>
  </si>
  <si>
    <t>štěrkopísek netříděný zásypový materiál</t>
  </si>
  <si>
    <t>-984090435</t>
  </si>
  <si>
    <t>64,72*2 'Přepočtené koeficientem množství</t>
  </si>
  <si>
    <t>31</t>
  </si>
  <si>
    <t>181301101</t>
  </si>
  <si>
    <t>Rozprostření a urovnání ornice v rovině nebo ve svahu sklonu do 1:5 při souvislé ploše do 500 m2, tl. vrstvy do 100 mm</t>
  </si>
  <si>
    <t>-2060819181</t>
  </si>
  <si>
    <t>519</t>
  </si>
  <si>
    <t>32</t>
  </si>
  <si>
    <t>181951102</t>
  </si>
  <si>
    <t>Úprava pláně vyrovnáním výškových rozdílů v hornině tř. 1 až 4 se zhutněním</t>
  </si>
  <si>
    <t>1616516039</t>
  </si>
  <si>
    <t>"pláń"  4630+817</t>
  </si>
  <si>
    <t>"parapláń"  5447</t>
  </si>
  <si>
    <t>33</t>
  </si>
  <si>
    <t>182301121</t>
  </si>
  <si>
    <t>Rozprostření a urovnání ornice ve svahu sklonu přes 1:5 při souvislé ploše do 500 m2, tl. vrstvy do 100 mm</t>
  </si>
  <si>
    <t>-1053146382</t>
  </si>
  <si>
    <t>1,12*69</t>
  </si>
  <si>
    <t>34</t>
  </si>
  <si>
    <t>18230112R</t>
  </si>
  <si>
    <t>Nákup ornice vč.dovozu</t>
  </si>
  <si>
    <t>-1936746058</t>
  </si>
  <si>
    <t>596,28*0,1</t>
  </si>
  <si>
    <t>35</t>
  </si>
  <si>
    <t>183405211</t>
  </si>
  <si>
    <t>Výsev trávníku hydroosevem na ornici</t>
  </si>
  <si>
    <t>-405735977</t>
  </si>
  <si>
    <t>519+77,28</t>
  </si>
  <si>
    <t>36</t>
  </si>
  <si>
    <t>005724100</t>
  </si>
  <si>
    <t>osivo směs travní parková</t>
  </si>
  <si>
    <t>kg</t>
  </si>
  <si>
    <t>-883364833</t>
  </si>
  <si>
    <t>596,28*0,025</t>
  </si>
  <si>
    <t>14,907*0,025 'Přepočtené koeficientem množství</t>
  </si>
  <si>
    <t>37</t>
  </si>
  <si>
    <t>185804312</t>
  </si>
  <si>
    <t>Zalití rostlin vodou plochy záhonů jednotlivě přes 20 m2</t>
  </si>
  <si>
    <t>697753535</t>
  </si>
  <si>
    <t>596,28*0,001*3,0</t>
  </si>
  <si>
    <t>38</t>
  </si>
  <si>
    <t>185851121</t>
  </si>
  <si>
    <t>Dovoz vody pro zálivku rostlin na vzdálenost do 1000 m</t>
  </si>
  <si>
    <t>-1044924835</t>
  </si>
  <si>
    <t>39</t>
  </si>
  <si>
    <t>185851129</t>
  </si>
  <si>
    <t>Dovoz vody pro zálivku rostlin Příplatek k ceně za každých dalších i započatých 1000 m</t>
  </si>
  <si>
    <t>1025929803</t>
  </si>
  <si>
    <t>"10km"  1,789*9</t>
  </si>
  <si>
    <t>Zakládání</t>
  </si>
  <si>
    <t>40</t>
  </si>
  <si>
    <t>211561111</t>
  </si>
  <si>
    <t>Výplň kamenivem do rýh odvodňovacích žeber nebo trativodů bez zhutnění, s úpravou povrchu výplně kamenivem hrubým drceným frakce 4 až 16 mm</t>
  </si>
  <si>
    <t>-832487684</t>
  </si>
  <si>
    <t>"trativod"  811,3*0,5*0,55</t>
  </si>
  <si>
    <t>41</t>
  </si>
  <si>
    <t>211971121</t>
  </si>
  <si>
    <t>Zřízení opláštění výplně z geotextilie odvodňovacích žeber nebo trativodů v rýze nebo zářezu se stěnami svislými nebo šikmými o sklonu přes 1:2 při rozvinuté šířce opláštění do 2,5 m</t>
  </si>
  <si>
    <t>76747964</t>
  </si>
  <si>
    <t>"trativod" 811,3*2.4</t>
  </si>
  <si>
    <t>42</t>
  </si>
  <si>
    <t>693111480</t>
  </si>
  <si>
    <t>geotextilie geotextilie netkané GEOFILTEX 63 (polypropylenová vlákna) se základní ÚV stabilizací šíře do 8,8 m 63/ 40  400 g/m2</t>
  </si>
  <si>
    <t>-759561253</t>
  </si>
  <si>
    <t>1947,12*1,02</t>
  </si>
  <si>
    <t>43</t>
  </si>
  <si>
    <t>212752213</t>
  </si>
  <si>
    <t>Trativody z drenážních trubek se zřízením štěrkopískového lože pod trubky a s jejich obsypem v průměrném celkovém množství do 0,15 m3/m v otevřeném výkopu z trubek plastových flexibilních D přes 100 do 160 mm</t>
  </si>
  <si>
    <t>-970236296</t>
  </si>
  <si>
    <t>" DN 110 mm"  137,3+20+211+26+417</t>
  </si>
  <si>
    <t>Vodorovné konstrukce</t>
  </si>
  <si>
    <t>44</t>
  </si>
  <si>
    <t>451573111</t>
  </si>
  <si>
    <t>Lože pod potrubí, stoky a drobné objekty v otevřeném výkopu z písku a štěrkopísku do 63 mm</t>
  </si>
  <si>
    <t>1837737920</t>
  </si>
  <si>
    <t xml:space="preserve"> "km 0,000 - 0,035"  8*0,8*0,1</t>
  </si>
  <si>
    <t>"Stoka A" 21*0,8*0,1</t>
  </si>
  <si>
    <t>"Stoka B"  (22*0,8+4*0,8+(4+3+21)*0,8)*0,1</t>
  </si>
  <si>
    <t>"km 0,295 - 0,400"  13*0,8*0,1</t>
  </si>
  <si>
    <t>"Stoka C"  18*0,8*0,1</t>
  </si>
  <si>
    <t>"km 0,500 - 0,756 vlevo"  3*0,8*0,1</t>
  </si>
  <si>
    <t>Komunikace pozemní</t>
  </si>
  <si>
    <t>45</t>
  </si>
  <si>
    <t>564851111</t>
  </si>
  <si>
    <t>Podklad ze štěrkodrti ŠD s rozprostřením a zhutněním, po zhutnění tl. 150 mm</t>
  </si>
  <si>
    <t>688487818</t>
  </si>
  <si>
    <t>"vozovka - BUS"  2*36+37+352+0,5*(3*12+59)+2*36+37+152+0,5*(3*12+61)</t>
  </si>
  <si>
    <t>46</t>
  </si>
  <si>
    <t>564851113</t>
  </si>
  <si>
    <t>Podklad ze štěrkodrti ŠD s rozprostřením a zhutněním, po zhutnění tl. 170 mm</t>
  </si>
  <si>
    <t>-527701175</t>
  </si>
  <si>
    <t>"vozovka - BUS - min.tl.160mm" 2*36+37+352+0,5*(3*12+59)+2*36+37+152+0,5*(3*12+61)</t>
  </si>
  <si>
    <t>47</t>
  </si>
  <si>
    <t>564861113</t>
  </si>
  <si>
    <t>Podklad ze štěrkodrti ŠD s rozprostřením a zhutněním, po zhutnění tl. 220 mm</t>
  </si>
  <si>
    <t>618591600</t>
  </si>
  <si>
    <t>min.tl.200 mm</t>
  </si>
  <si>
    <t>"vozovka"  957+124+886+1085+456+549+0,5*(1338-2*3*12-59-61)</t>
  </si>
  <si>
    <t>48</t>
  </si>
  <si>
    <t>564952111</t>
  </si>
  <si>
    <t>Podklad z mechanicky zpevněného kameniva MZK (minerální beton) s rozprostřením a s hutněním, po zhutnění tl. 150 mm</t>
  </si>
  <si>
    <t>1829374251</t>
  </si>
  <si>
    <t>"vozovka"  957+124+886+1085+456+549</t>
  </si>
  <si>
    <t>49</t>
  </si>
  <si>
    <t>565176121</t>
  </si>
  <si>
    <t>Asfaltový beton vrstva podkladní ACP 22 (obalované kamenivo hrubozrnné - OKH) s rozprostřením a zhutněním v pruhu šířky přes 3 m, po zhutnění tl. 100 mm</t>
  </si>
  <si>
    <t>-1215623182</t>
  </si>
  <si>
    <t>"vozovka - BUS" 2*36+37+352+2*36+37+152</t>
  </si>
  <si>
    <t>"povrchová oprava"  690+0,12*(49+58+27)</t>
  </si>
  <si>
    <t>50</t>
  </si>
  <si>
    <t>569831111</t>
  </si>
  <si>
    <t>Zpevnění krajnic nebo komunikací pro pěší s rozprostřením a zhutněním, po zhutnění štěrkodrtí tl. 100 mm</t>
  </si>
  <si>
    <t>-1741421087</t>
  </si>
  <si>
    <t>"krajnice"  (49+27+41)*0,75</t>
  </si>
  <si>
    <t>"kolem budov a plotů"  27+7</t>
  </si>
  <si>
    <t>51</t>
  </si>
  <si>
    <t>569903311</t>
  </si>
  <si>
    <t>Zřízení zemních krajnic z hornin jakékoliv třídy se zhutněním</t>
  </si>
  <si>
    <t>-1542260797</t>
  </si>
  <si>
    <t>765*0,3</t>
  </si>
  <si>
    <t>52</t>
  </si>
  <si>
    <t>573191111</t>
  </si>
  <si>
    <t>Postřik infiltrační kationaktivní emulzí v množství 1,00 kg/m2</t>
  </si>
  <si>
    <t>907905008</t>
  </si>
  <si>
    <t>53</t>
  </si>
  <si>
    <t>573231106</t>
  </si>
  <si>
    <t>Postřik spojovací PS bez posypu kamenivem ze silniční emulze, v množství 0,30 kg/m2</t>
  </si>
  <si>
    <t>-561393073</t>
  </si>
  <si>
    <t>"vozovka - modifikovaný"</t>
  </si>
  <si>
    <t>"vozovka - BUS" (2*36+37+352+2*36+37+152)*2</t>
  </si>
  <si>
    <t>"povrchová oprava"  690+0,02*(49+58+27)</t>
  </si>
  <si>
    <t>54</t>
  </si>
  <si>
    <t>577134141</t>
  </si>
  <si>
    <t>Asfaltový beton vrstva obrusná ACO 11 (ABS) tř. I tl 40 mm š přes 3 m z modifikovaného asfaltu</t>
  </si>
  <si>
    <t>865236645</t>
  </si>
  <si>
    <t>55</t>
  </si>
  <si>
    <t>577186141</t>
  </si>
  <si>
    <t>Asfaltový beton vrstva ložní ACL 22 (ABVH) s rozprostřením a zhutněním z modifikovaného asfaltu, po zhutnění v pruhu šířky přes 3 m, po zhutnění tl. 90 mm</t>
  </si>
  <si>
    <t>-1383857679</t>
  </si>
  <si>
    <t>Trubní vedení</t>
  </si>
  <si>
    <t>56</t>
  </si>
  <si>
    <t>871315221</t>
  </si>
  <si>
    <t>Kanalizační potrubí z tvrdého PVC v otevřeném výkopu ve sklonu do 20 %, hladkého plnostěnného jednovrstvého, tuhost třídy SN 8 DN 160</t>
  </si>
  <si>
    <t>-135959617</t>
  </si>
  <si>
    <t>přípojky PVC SN 8</t>
  </si>
  <si>
    <t xml:space="preserve"> "km 0,000 - 0,035 (UV1)"  8</t>
  </si>
  <si>
    <t>"Stoka A (UV2-UV3)" 9+12</t>
  </si>
  <si>
    <t>"Stoka B (UV4-UV8)" 22+4+4+3+21</t>
  </si>
  <si>
    <t>"km 0,295 - 0,400 (UV9-UV11)"  8+3+2</t>
  </si>
  <si>
    <t>"Stoka C (UV13-UV14)"  9+9</t>
  </si>
  <si>
    <t>"km 0,500 - 0,756 vlevo (UV15)"  3</t>
  </si>
  <si>
    <t>"km 0,500 - 0,756 vpravo (UV16-UV18, 1xobruba)"  3+3+3+2</t>
  </si>
  <si>
    <t>57</t>
  </si>
  <si>
    <t>877315211</t>
  </si>
  <si>
    <t>Montáž tvarovek na kanalizačním potrubí z trub z plastu z tvrdého PVC [systém KG] nebo z polypropylenu [systém KG 2000] v otevřeném výkopu jednoosých DN 150</t>
  </si>
  <si>
    <t>kus</t>
  </si>
  <si>
    <t>186873298</t>
  </si>
  <si>
    <t>18+5+36+18</t>
  </si>
  <si>
    <t>58</t>
  </si>
  <si>
    <t>286113590</t>
  </si>
  <si>
    <t>koleno kanalizace plastové KG 150x15°</t>
  </si>
  <si>
    <t>-99416747</t>
  </si>
  <si>
    <t>59</t>
  </si>
  <si>
    <t>286113600</t>
  </si>
  <si>
    <t>koleno kanalizace plastové KG 150x30°</t>
  </si>
  <si>
    <t>1905910251</t>
  </si>
  <si>
    <t>60</t>
  </si>
  <si>
    <t>286113920</t>
  </si>
  <si>
    <t>odbočka kanalizační plastová s hrdlem KG 150/150/45°</t>
  </si>
  <si>
    <t>1308363082</t>
  </si>
  <si>
    <t>61</t>
  </si>
  <si>
    <t>286114040</t>
  </si>
  <si>
    <t>odbočka kanalizační plastová s hrdlem KG 300/150/45°</t>
  </si>
  <si>
    <t>1647724171</t>
  </si>
  <si>
    <t>62</t>
  </si>
  <si>
    <t>87733001R</t>
  </si>
  <si>
    <t>Chráničky p)lené z trub PE pr)m.150 mm</t>
  </si>
  <si>
    <t>-15198928</t>
  </si>
  <si>
    <t>20*2,5+14*2,5</t>
  </si>
  <si>
    <t>63</t>
  </si>
  <si>
    <t>877375121</t>
  </si>
  <si>
    <t>Výřez a montáž odbočné tvarovky na potrubí z trub z tvrdého PVC DN 300</t>
  </si>
  <si>
    <t>-1316413687</t>
  </si>
  <si>
    <t>porovnatelná položka - betonové potrubí</t>
  </si>
  <si>
    <t>"navrtání do stávající kanalizace (šachet) + fabekun"  11</t>
  </si>
  <si>
    <t>64</t>
  </si>
  <si>
    <t>87737512R</t>
  </si>
  <si>
    <t>Dodání odbočky fabekun</t>
  </si>
  <si>
    <t>-115182983</t>
  </si>
  <si>
    <t>65</t>
  </si>
  <si>
    <t>892351111</t>
  </si>
  <si>
    <t>Tlakové zkoušky vodou na potrubí DN 150 nebo 200</t>
  </si>
  <si>
    <t>-211688227</t>
  </si>
  <si>
    <t>128</t>
  </si>
  <si>
    <t>66</t>
  </si>
  <si>
    <t>892372111</t>
  </si>
  <si>
    <t>Tlakové zkoušky vodou zabezpečení konců potrubí při tlakových zkouškách DN do 300</t>
  </si>
  <si>
    <t>-1986610671</t>
  </si>
  <si>
    <t>17*2</t>
  </si>
  <si>
    <t>67</t>
  </si>
  <si>
    <t>894608211</t>
  </si>
  <si>
    <t>Výztuž šachet ze svařovaných sítí typu Kari</t>
  </si>
  <si>
    <t>-724504494</t>
  </si>
  <si>
    <t>výztuž obetonování přípojek</t>
  </si>
  <si>
    <t xml:space="preserve"> "km 0,000 - 0,035"  8*0,7</t>
  </si>
  <si>
    <t>"Stoka A" 21*0,7</t>
  </si>
  <si>
    <t>"Stoka B"  54*0,7</t>
  </si>
  <si>
    <t>"km 0,295 - 0,400"  13*0,7</t>
  </si>
  <si>
    <t>"Stoka C"  18*0,7</t>
  </si>
  <si>
    <t>"km 0,500 - 0,756 vlevo"  3*0,7</t>
  </si>
  <si>
    <t>"km 0,500 - 0,756 vpravo"  11*0,7</t>
  </si>
  <si>
    <t>89,6*0,008*1,2</t>
  </si>
  <si>
    <t>68</t>
  </si>
  <si>
    <t>895941111</t>
  </si>
  <si>
    <t>Zřízení vpusti kanalizační uliční z betonových dílců typ UV-50 normální</t>
  </si>
  <si>
    <t>1406102468</t>
  </si>
  <si>
    <t>"UV1-UV11, UV13-UV18"  17</t>
  </si>
  <si>
    <t>69</t>
  </si>
  <si>
    <t>592238500</t>
  </si>
  <si>
    <t>dno betonové pro uliční vpusť s výtokovým otvorem 45x33x5 cm</t>
  </si>
  <si>
    <t>928294509</t>
  </si>
  <si>
    <t>70</t>
  </si>
  <si>
    <t>592238640</t>
  </si>
  <si>
    <t>prstenec betonový pro uliční vpusť vyrovnávací 39 x 6 x 13 cm</t>
  </si>
  <si>
    <t>-1706740770</t>
  </si>
  <si>
    <t>71</t>
  </si>
  <si>
    <t>592238660</t>
  </si>
  <si>
    <t>skruž betonová pro uliční vpusť přechodová 45-27/29,5/5 cm</t>
  </si>
  <si>
    <t>841233175</t>
  </si>
  <si>
    <t>72</t>
  </si>
  <si>
    <t>592238750</t>
  </si>
  <si>
    <t>koš nízký pro uliční vpusti, žárově zinkovaný plech,pro rám 500/500</t>
  </si>
  <si>
    <t>-378526499</t>
  </si>
  <si>
    <t>"porovnatelná položka - pro vpust 500/300"  17</t>
  </si>
  <si>
    <t>73</t>
  </si>
  <si>
    <t>592238780</t>
  </si>
  <si>
    <t>mříž vtoková pro uliční vpusti 500/500 mm</t>
  </si>
  <si>
    <t>238246304</t>
  </si>
  <si>
    <t>74</t>
  </si>
  <si>
    <t>592238760</t>
  </si>
  <si>
    <t>rám zabetonovaný pro uliční vpusti 500/500 mm</t>
  </si>
  <si>
    <t>341849432</t>
  </si>
  <si>
    <t>75</t>
  </si>
  <si>
    <t>899203211</t>
  </si>
  <si>
    <t>Demontáž mříží litinových včetně rámů, hmotnosti jednotlivě přes 100 do 150 Kg</t>
  </si>
  <si>
    <t>1721821130</t>
  </si>
  <si>
    <t>76</t>
  </si>
  <si>
    <t>899231111</t>
  </si>
  <si>
    <t>Výšková úprava uličního vstupu nebo vpusti do 200 mm zvýšením mříže</t>
  </si>
  <si>
    <t>-271533164</t>
  </si>
  <si>
    <t>77</t>
  </si>
  <si>
    <t>899311112</t>
  </si>
  <si>
    <t>Osazení ocelových nebo litinových poklopů s rámem na šachtách tunelové stoky hmotnosti jednotlivě přes 50 do 100 kg</t>
  </si>
  <si>
    <t>-1335718199</t>
  </si>
  <si>
    <t>"nový poklop"  2</t>
  </si>
  <si>
    <t>78</t>
  </si>
  <si>
    <t>592246600</t>
  </si>
  <si>
    <t>poklop šachtový betonová výplň+ litina 785(610)x160 mm, bez odvětrání</t>
  </si>
  <si>
    <t>-1429201157</t>
  </si>
  <si>
    <t>79</t>
  </si>
  <si>
    <t>899331111</t>
  </si>
  <si>
    <t>Výšková úprava uličního vstupu nebo vpusti do 200 mm zvýšením poklopu</t>
  </si>
  <si>
    <t>-1199430420</t>
  </si>
  <si>
    <t>80</t>
  </si>
  <si>
    <t>899332111</t>
  </si>
  <si>
    <t>Výšková úprava uličního vstupu nebo vpusti do 200 mm snížením poklopu</t>
  </si>
  <si>
    <t>1923674997</t>
  </si>
  <si>
    <t>81</t>
  </si>
  <si>
    <t>899431111</t>
  </si>
  <si>
    <t>Výšková úprava uličního vstupu nebo vpusti do 200 mm zvýšením krycího hrnce, šoupěte nebo hydrantu bez úpravy armatur</t>
  </si>
  <si>
    <t>-1310156910</t>
  </si>
  <si>
    <t>"vodovodní šoupě"  15</t>
  </si>
  <si>
    <t>"plynovodní šoupě"  2</t>
  </si>
  <si>
    <t>"podzemní hydrant"  1</t>
  </si>
  <si>
    <t>82</t>
  </si>
  <si>
    <t>899432111</t>
  </si>
  <si>
    <t>Výšková úprava uličního vstupu nebo vpusti do 200 mm snížením krycího hrnce, šoupěte, nebo hydrantu bez úpravy armatur</t>
  </si>
  <si>
    <t>-442418425</t>
  </si>
  <si>
    <t>"vodovodní šoupě"  16</t>
  </si>
  <si>
    <t>"plynovodní šoupě"  1</t>
  </si>
  <si>
    <t>83</t>
  </si>
  <si>
    <t>899623141</t>
  </si>
  <si>
    <t>Obetonování potrubí nebo zdiva stok betonem prostým v otevřeném výkopu, beton tř. C 12/15</t>
  </si>
  <si>
    <t>-349887</t>
  </si>
  <si>
    <t>přípojky tl.360 mm</t>
  </si>
  <si>
    <t xml:space="preserve"> "km 0,000 - 0,035"  8*0,8*0,36</t>
  </si>
  <si>
    <t>"Stoka A" 21*0,8*0,36</t>
  </si>
  <si>
    <t>"Stoka B"  54*0,8*0,36</t>
  </si>
  <si>
    <t>"km 0,295 - 0,400"  13*0,8*0,36</t>
  </si>
  <si>
    <t>"Stoka C"  18*0,8*0,36</t>
  </si>
  <si>
    <t>"km 0,500 - 0,756 vlevo"  3*0,8*0,36</t>
  </si>
  <si>
    <t>"km 0,500 - 0,756 vpravo"  11*0,8*0,36</t>
  </si>
  <si>
    <t>Ostatní konstrukce a práce, bourání</t>
  </si>
  <si>
    <t>84</t>
  </si>
  <si>
    <t>916111123</t>
  </si>
  <si>
    <t>Osazení silniční obruby z dlažebních kostek v jedné řadě s ložem tl. přes 50 do 100 mm, s vyplněním a zatřením spár cementovou maltou z drobných kostek s boční opěrou z betonu prostého tř. C 12/15, do lože z betonu prostého téže značky</t>
  </si>
  <si>
    <t>-1797077538</t>
  </si>
  <si>
    <t>porovnatelná položka</t>
  </si>
  <si>
    <t>"přídlažba" 1438</t>
  </si>
  <si>
    <t>85</t>
  </si>
  <si>
    <t>592185600</t>
  </si>
  <si>
    <t>krajník betonový skladebná dlažba 25 x 12,5 x 10 cm přírodní</t>
  </si>
  <si>
    <t>-255503790</t>
  </si>
  <si>
    <t>"přídlažba"  1338*0,125</t>
  </si>
  <si>
    <t>86</t>
  </si>
  <si>
    <t>916131213</t>
  </si>
  <si>
    <t>Osazení silničního obrubníku betonového se zřízením lože, s vyplněním a zatřením spár cementovou maltou stojatého s boční opěrou z betonu prostého tř. C 12/15, do lože z betonu prostého téže značky</t>
  </si>
  <si>
    <t>428713172</t>
  </si>
  <si>
    <t>271</t>
  </si>
  <si>
    <t>87</t>
  </si>
  <si>
    <t>592174650</t>
  </si>
  <si>
    <t>obrubník betonový silniční vibrolisovaný 100x15x25 cm</t>
  </si>
  <si>
    <t>-1459980766</t>
  </si>
  <si>
    <t>88</t>
  </si>
  <si>
    <t>916231213</t>
  </si>
  <si>
    <t>Osazení chodníkového obrubníku betonového se zřízením lože, s vyplněním a zatřením spár cementovou maltou stojatého s boční opěrou z betonu prostého tř. C 12/15, do lože z betonu prostého téže značky</t>
  </si>
  <si>
    <t>514227973</t>
  </si>
  <si>
    <t>226</t>
  </si>
  <si>
    <t>89</t>
  </si>
  <si>
    <t>592174090</t>
  </si>
  <si>
    <t>obrubník betonový chodníkový vibrolisovaný 100x8x25 cm</t>
  </si>
  <si>
    <t>1565500389</t>
  </si>
  <si>
    <t>90</t>
  </si>
  <si>
    <t>91623129R</t>
  </si>
  <si>
    <t>Osazení a dodání obrubníku dutého - odvodňovacího</t>
  </si>
  <si>
    <t>1376534244</t>
  </si>
  <si>
    <t>91</t>
  </si>
  <si>
    <t>919112233</t>
  </si>
  <si>
    <t>Řezání dilatačních spár v živičném krytu vytvoření komůrky pro těsnící zálivku šířky 20 mm, hloubky 40 mm</t>
  </si>
  <si>
    <t>1598200158</t>
  </si>
  <si>
    <t>3*765+6+3*6+18+7+7+6+50+51+45</t>
  </si>
  <si>
    <t>92</t>
  </si>
  <si>
    <t>919121233</t>
  </si>
  <si>
    <t>Utěsnění dilatačních spár zálivkou za studena v cementobetonovém nebo živičném krytu včetně adhezního nátěru bez těsnicího profilu pod zálivkou, pro komůrky šířky 20 mm, hloubky 40 mm</t>
  </si>
  <si>
    <t>-301247292</t>
  </si>
  <si>
    <t>93</t>
  </si>
  <si>
    <t>919726202</t>
  </si>
  <si>
    <t>Geotextilie tkaná pro vyztužení, separaci nebo filtraci z polypropylenu, podélná pevnost v tahu přes 15 do 50 kN/m</t>
  </si>
  <si>
    <t>-1873982349</t>
  </si>
  <si>
    <t>"parapláń" 5448</t>
  </si>
  <si>
    <t>94</t>
  </si>
  <si>
    <t>919735113</t>
  </si>
  <si>
    <t>Řezání stávajícího živičného krytu nebo podkladu hloubky přes 100 do 150 mm</t>
  </si>
  <si>
    <t>1419967844</t>
  </si>
  <si>
    <t>765+6+3*6+18+7+7+6+50+51+45</t>
  </si>
  <si>
    <t>95</t>
  </si>
  <si>
    <t>979071112</t>
  </si>
  <si>
    <t>Očištění vybouraných dlažebních kostek od spojovacího materiálu, s uložením očištěných kostek na skládku, s odklizením odpadových hmot na hromady a s odklizením vybouraných kostek na vzdálenost do 3 m velkých, s původním vyplněním spár živicí nebo cementovou maltou</t>
  </si>
  <si>
    <t>961034977</t>
  </si>
  <si>
    <t>997</t>
  </si>
  <si>
    <t>Přesun sutě</t>
  </si>
  <si>
    <t>96</t>
  </si>
  <si>
    <t>997221551</t>
  </si>
  <si>
    <t>Vodorovná doprava suti bez naložení, ale se složením a s hrubým urovnáním ze sypkých materiálů, na vzdálenost do 1 km</t>
  </si>
  <si>
    <t>-185185852</t>
  </si>
  <si>
    <t>"kamenivo"  1959,32</t>
  </si>
  <si>
    <t>97</t>
  </si>
  <si>
    <t>997221559</t>
  </si>
  <si>
    <t>Vodorovná doprava suti bez naložení, ale se složením a s hrubým urovnáním Příplatek k ceně za každý další i započatý 1 km přes 1 km</t>
  </si>
  <si>
    <t>1657875172</t>
  </si>
  <si>
    <t>skládka 25 km - zhotovitel zohlední skutečnou vzdálenost skládky</t>
  </si>
  <si>
    <t>1959,32*24</t>
  </si>
  <si>
    <t>98</t>
  </si>
  <si>
    <t>997221571</t>
  </si>
  <si>
    <t>Vodorovná doprava vybouraných hmot bez naložení, ale se složením a s hrubým urovnáním na vzdálenost do 1 km</t>
  </si>
  <si>
    <t>-689705174</t>
  </si>
  <si>
    <t>"obruby"  29,52</t>
  </si>
  <si>
    <t>"mříž"  0,3</t>
  </si>
  <si>
    <t>99</t>
  </si>
  <si>
    <t>997221579</t>
  </si>
  <si>
    <t>Vodorovná doprava vybouraných hmot bez naložení, ale se složením a s hrubým urovnáním na vzdálenost Příplatek k ceně za každý další i započatý 1 km přes 1 km</t>
  </si>
  <si>
    <t>-188546079</t>
  </si>
  <si>
    <t>"skládka 25 km - zhotovitel zohlední skutečnou vzdálenost skládky"  29,82*24</t>
  </si>
  <si>
    <t>100</t>
  </si>
  <si>
    <t>997221815</t>
  </si>
  <si>
    <t>Poplatek za uložení stavebního odpadu na skládce (skládkovné) betonového</t>
  </si>
  <si>
    <t>-65071660</t>
  </si>
  <si>
    <t>101</t>
  </si>
  <si>
    <t>997221855</t>
  </si>
  <si>
    <t>Poplatek za uložení stavebního odpadu na skládce (skládkovné) z kameniva</t>
  </si>
  <si>
    <t>1378098115</t>
  </si>
  <si>
    <t>998</t>
  </si>
  <si>
    <t>Přesun hmot</t>
  </si>
  <si>
    <t>102</t>
  </si>
  <si>
    <t>998225111</t>
  </si>
  <si>
    <t>Přesun hmot pro pozemní komunikace s krytem z kamene, monolitickým betonovým nebo živičným</t>
  </si>
  <si>
    <t>567269392</t>
  </si>
  <si>
    <t>SO 102 - SO 102 - Rekonstrukce silnice III/11757 - neuznatelné</t>
  </si>
  <si>
    <t>-811667270</t>
  </si>
  <si>
    <t>153+52</t>
  </si>
  <si>
    <t>1388223456</t>
  </si>
  <si>
    <t>548</t>
  </si>
  <si>
    <t>113154253</t>
  </si>
  <si>
    <t>Frézování živičného podkladu nebo krytu s naložením na dopravní prostředek plochy přes 500 do 1 000 m2 s překážkami v trase pruhu šířky do 1 m, tloušťky vrstvy 50 mm</t>
  </si>
  <si>
    <t>1148218856</t>
  </si>
  <si>
    <t>113154254</t>
  </si>
  <si>
    <t>Frézování živičného podkladu nebo krytu s naložením na dopravní prostředek plochy přes 500 do 1 000 m2 s překážkami v trase pruhu šířky do 1 m, tloušťky vrstvy 100 mm</t>
  </si>
  <si>
    <t>541925414</t>
  </si>
  <si>
    <t>1976414402</t>
  </si>
  <si>
    <t>"odhad"90</t>
  </si>
  <si>
    <t>856159825</t>
  </si>
  <si>
    <t>(118,2+283,0+28,2+5,0)*0,2</t>
  </si>
  <si>
    <t>1785391862</t>
  </si>
  <si>
    <t>"výkop"   (359,3-548*(0,14+0,3))*0,5</t>
  </si>
  <si>
    <t>"výkop pro sanaci"  566*0,5*0,5</t>
  </si>
  <si>
    <t>-880569553</t>
  </si>
  <si>
    <t>"30%" 200,59*0,3</t>
  </si>
  <si>
    <t>-1196425158</t>
  </si>
  <si>
    <t>1916494169</t>
  </si>
  <si>
    <t>1442471235</t>
  </si>
  <si>
    <t>"pro trativod"  94*0,5*0,6</t>
  </si>
  <si>
    <t>-1542075910</t>
  </si>
  <si>
    <t>28,2*0,3</t>
  </si>
  <si>
    <t>1419103145</t>
  </si>
  <si>
    <t>"vpravo"  7*0,8*0,9</t>
  </si>
  <si>
    <t>345863625</t>
  </si>
  <si>
    <t>5,04*0,3</t>
  </si>
  <si>
    <t>-981500594</t>
  </si>
  <si>
    <t>"vpravo"  7*0,9*2</t>
  </si>
  <si>
    <t>-1236744768</t>
  </si>
  <si>
    <t>Svislé přemístění výkopku bez naložení do dopravní nádoby avšak s vyprázdněním dopravní nádoby na hromadu nebo do dopravního prostředku z horniny tř. 1 až 4, při hloubce výkopu přes 2,5 do 4 m</t>
  </si>
  <si>
    <t>-730460797</t>
  </si>
  <si>
    <t>118,2+283,0+28,2+5,0</t>
  </si>
  <si>
    <t>-672924736</t>
  </si>
  <si>
    <t>" krajnice"  27*2</t>
  </si>
  <si>
    <t>-74886591</t>
  </si>
  <si>
    <t xml:space="preserve">"na skládku 25 km - zhotovitel zohlední skutečnou vzdálenost skládky" </t>
  </si>
  <si>
    <t>"drn"  205,0*0,1</t>
  </si>
  <si>
    <t>"odkopávky" 200,59*2</t>
  </si>
  <si>
    <t>"rýhy"  28,2+5,04</t>
  </si>
  <si>
    <t>"odpočet meziskládka"  -27,0</t>
  </si>
  <si>
    <t>-1473584712</t>
  </si>
  <si>
    <t xml:space="preserve">"na skládku 25 km - zhotovitel zohlední skutečnou vzdálenost skládky"  </t>
  </si>
  <si>
    <t>427,92*15</t>
  </si>
  <si>
    <t>-1792794816</t>
  </si>
  <si>
    <t>"pro krajnice"  27</t>
  </si>
  <si>
    <t>1755177752</t>
  </si>
  <si>
    <t>"sanace"  566*0,5</t>
  </si>
  <si>
    <t>-397984005</t>
  </si>
  <si>
    <t>283*2,0</t>
  </si>
  <si>
    <t>-750119625</t>
  </si>
  <si>
    <t>"na skládku"  427,92</t>
  </si>
  <si>
    <t>-693597777</t>
  </si>
  <si>
    <t>427,92*2.0</t>
  </si>
  <si>
    <t>-1809993571</t>
  </si>
  <si>
    <t>"vpravo"  7*0,8*0,4</t>
  </si>
  <si>
    <t>-1846883965</t>
  </si>
  <si>
    <t>2,24*2 'Přepočtené koeficientem množství</t>
  </si>
  <si>
    <t>554593033</t>
  </si>
  <si>
    <t>-1723283026</t>
  </si>
  <si>
    <t>45*0,1</t>
  </si>
  <si>
    <t>-966718907</t>
  </si>
  <si>
    <t>"pláń"  566</t>
  </si>
  <si>
    <t>"parapláń"  566</t>
  </si>
  <si>
    <t>-756099410</t>
  </si>
  <si>
    <t>-611244700</t>
  </si>
  <si>
    <t>45*0,025 'Přepočtené koeficientem množství</t>
  </si>
  <si>
    <t>279273538</t>
  </si>
  <si>
    <t>45*0,001*3,0</t>
  </si>
  <si>
    <t>1495647454</t>
  </si>
  <si>
    <t>-1023309197</t>
  </si>
  <si>
    <t>"10km"  0,135*9</t>
  </si>
  <si>
    <t>-1195897024</t>
  </si>
  <si>
    <t>"trativod"  94*0,5*0,55</t>
  </si>
  <si>
    <t>2101055417</t>
  </si>
  <si>
    <t>"trativod" 94*2.4</t>
  </si>
  <si>
    <t>386789432</t>
  </si>
  <si>
    <t>225,6*1,02</t>
  </si>
  <si>
    <t>-395588701</t>
  </si>
  <si>
    <t>" DN 110 mm" 94</t>
  </si>
  <si>
    <t>-1155816423</t>
  </si>
  <si>
    <t>"vpravo"  7*0,8*0,1</t>
  </si>
  <si>
    <t>1643447584</t>
  </si>
  <si>
    <t>"vozovka"  512+0,5*108</t>
  </si>
  <si>
    <t>-771556314</t>
  </si>
  <si>
    <t>"vozovka" 512</t>
  </si>
  <si>
    <t>-1816696443</t>
  </si>
  <si>
    <t>"vozovka"  512</t>
  </si>
  <si>
    <t>1191199019</t>
  </si>
  <si>
    <t>"krajnice"  79,5*0,75</t>
  </si>
  <si>
    <t>-98570782</t>
  </si>
  <si>
    <t>90,0*0,3</t>
  </si>
  <si>
    <t>-996135024</t>
  </si>
  <si>
    <t>511385896</t>
  </si>
  <si>
    <t>"vozovka - modifikovaný"  512</t>
  </si>
  <si>
    <t>1983869789</t>
  </si>
  <si>
    <t>685005758</t>
  </si>
  <si>
    <t xml:space="preserve">přípojky PVC </t>
  </si>
  <si>
    <t>"vpravo"  3+4</t>
  </si>
  <si>
    <t>-244287746</t>
  </si>
  <si>
    <t>3+4+2</t>
  </si>
  <si>
    <t>1951091294</t>
  </si>
  <si>
    <t>-1406248096</t>
  </si>
  <si>
    <t>-388016139</t>
  </si>
  <si>
    <t>"přípojky"  2</t>
  </si>
  <si>
    <t>"trativod"  1</t>
  </si>
  <si>
    <t>-674796031</t>
  </si>
  <si>
    <t>"navrtání do stávající kanalizace (šachet) + fabekun"  2</t>
  </si>
  <si>
    <t>-602879026</t>
  </si>
  <si>
    <t>1455369030</t>
  </si>
  <si>
    <t>" vpravo"  7*0,7</t>
  </si>
  <si>
    <t>4,9*0,008*1,2</t>
  </si>
  <si>
    <t>570328426</t>
  </si>
  <si>
    <t>"UV1-UV2"  2</t>
  </si>
  <si>
    <t>-1520795849</t>
  </si>
  <si>
    <t>-129095853</t>
  </si>
  <si>
    <t>-682822889</t>
  </si>
  <si>
    <t>1027019297</t>
  </si>
  <si>
    <t>-805968716</t>
  </si>
  <si>
    <t>-2100004153</t>
  </si>
  <si>
    <t>2082473904</t>
  </si>
  <si>
    <t>-1825526429</t>
  </si>
  <si>
    <t>1173575803</t>
  </si>
  <si>
    <t>-1325339646</t>
  </si>
  <si>
    <t>1755616465</t>
  </si>
  <si>
    <t>892608532</t>
  </si>
  <si>
    <t>-363058845</t>
  </si>
  <si>
    <t>"vpravo"  7*0,8*0,36</t>
  </si>
  <si>
    <t>-621070394</t>
  </si>
  <si>
    <t>"přídlažba"  94+14</t>
  </si>
  <si>
    <t>1985744030</t>
  </si>
  <si>
    <t>108*0,125</t>
  </si>
  <si>
    <t>-1896602498</t>
  </si>
  <si>
    <t>108+5,5+91+18</t>
  </si>
  <si>
    <t>1726925074</t>
  </si>
  <si>
    <t>108+91+18+5,5</t>
  </si>
  <si>
    <t>1384927593</t>
  </si>
  <si>
    <t>1434213913</t>
  </si>
  <si>
    <t>108+5,5</t>
  </si>
  <si>
    <t>-168025854</t>
  </si>
  <si>
    <t>"kamenivo"  241,12</t>
  </si>
  <si>
    <t>-811478498</t>
  </si>
  <si>
    <t>241,120*24</t>
  </si>
  <si>
    <t>253934148</t>
  </si>
  <si>
    <t>-1905344331</t>
  </si>
  <si>
    <t>"skládka 25 km - zhotovitel zohlední skutečnou vzdálenost skládky"  0,3*24</t>
  </si>
  <si>
    <t>-1805268647</t>
  </si>
  <si>
    <t>-1585079982</t>
  </si>
  <si>
    <t>SO 103A - SO 103A - Rekonstrukce dešťových řadů A až D (61,4% SÚS, 38,6% obec)- neuznatelné</t>
  </si>
  <si>
    <t xml:space="preserve">    3 - Svislé a kompletní konstrukce</t>
  </si>
  <si>
    <t>-336287801</t>
  </si>
  <si>
    <t>kanalizace</t>
  </si>
  <si>
    <t>"stoka A" ( 57*0,85*1,2)*0,614</t>
  </si>
  <si>
    <t>"stoka B"  (18,6*0,8*1,4+25,2*0,85*1+33,2*0,85*0,8)*0,614</t>
  </si>
  <si>
    <t>"stoka C" ( 40*0,85*1,25+45,6*0,85*1,5)*0,614</t>
  </si>
  <si>
    <t>"stoka D"  26*0,85*1,2   *0,614</t>
  </si>
  <si>
    <t>-1224897998</t>
  </si>
  <si>
    <t>153,578*0,3</t>
  </si>
  <si>
    <t>1018215943</t>
  </si>
  <si>
    <t>"stoka A"  57*1,2*2    *0,614</t>
  </si>
  <si>
    <t>"stoka B"  (18,6*1,4+25,2*1+33,2*0,8)*2    *0,614</t>
  </si>
  <si>
    <t>"stoka C"  (40*1,25+45,6*1,5)*2   *0,614</t>
  </si>
  <si>
    <t>"stoka D"  26*1,2*2   *0,614</t>
  </si>
  <si>
    <t>-1034370973</t>
  </si>
  <si>
    <t>363,242</t>
  </si>
  <si>
    <t>1969402156</t>
  </si>
  <si>
    <t>1453248029</t>
  </si>
  <si>
    <t>"rýhy"  250,128   *0,614</t>
  </si>
  <si>
    <t>-1640204685</t>
  </si>
  <si>
    <t>250,128*15   *0,614</t>
  </si>
  <si>
    <t>2131475607</t>
  </si>
  <si>
    <t>"na skládku"  250,128  *0,614</t>
  </si>
  <si>
    <t>910250595</t>
  </si>
  <si>
    <t>250,128*2.0     *0,614</t>
  </si>
  <si>
    <t>1991738849</t>
  </si>
  <si>
    <t>"stoka A"  57*0,85*0,525   *0,614</t>
  </si>
  <si>
    <t>"stoka B"  (18,6*0,8*0,8+25,2*0,85*0,325+33,2*0,85*0,125)*0,614</t>
  </si>
  <si>
    <t>"stoka C"  (40*0,85*0,575+45,6*0,85*0,175)    *0,614</t>
  </si>
  <si>
    <t>"stoka D"  26*0,85*0,525    *0,614</t>
  </si>
  <si>
    <t>1076595004</t>
  </si>
  <si>
    <t>52,659*2 'Přepočtené koeficientem množství</t>
  </si>
  <si>
    <t>Svislé a kompletní konstrukce</t>
  </si>
  <si>
    <t>358325114</t>
  </si>
  <si>
    <t>Bourání šachty, stoky kompletní nebo vybourání otvorů průřezové plochy do 4 m2 ve stokách ze zdiva z železobetonu</t>
  </si>
  <si>
    <t>576145746</t>
  </si>
  <si>
    <t>"kanalizační šachta - odhad 1m3/kus"  4*1</t>
  </si>
  <si>
    <t>-1555761498</t>
  </si>
  <si>
    <t>"stoka A"  57*0,85*0,1    *0,614</t>
  </si>
  <si>
    <t>"stoka B"  (18,6*0,8+25,2*0,85+33,2*0,85)*0,1    *0,614</t>
  </si>
  <si>
    <t>"stoka C"  (40*0,85+45,6*0,85)*0,1   *0,614</t>
  </si>
  <si>
    <t>"stoka D"  26*0,85*0,1   *0,614</t>
  </si>
  <si>
    <t>871360420</t>
  </si>
  <si>
    <t>Montáž kanalizačního potrubí z plastů z polypropylenu PP korugovaného SN 12 DN 250</t>
  </si>
  <si>
    <t>-930253817</t>
  </si>
  <si>
    <t>"dešťový řad B - tuhost SN 16"  18,6   *0,818</t>
  </si>
  <si>
    <t>286147240</t>
  </si>
  <si>
    <t>trubka kanalizační žebrovaná PP vnitřní průměr 250mm, dl. 2m</t>
  </si>
  <si>
    <t>-1697479673</t>
  </si>
  <si>
    <t>18,6/2,0*1,03  *0,818</t>
  </si>
  <si>
    <t>871370420</t>
  </si>
  <si>
    <t>Montáž kanalizačního potrubí z plastů z polypropylenu PP korugovaného SN 12 DN 300</t>
  </si>
  <si>
    <t>2017691759</t>
  </si>
  <si>
    <t>tuhost SN 16</t>
  </si>
  <si>
    <t>"dešťový řad A"  57     *0,818</t>
  </si>
  <si>
    <t>"dešťový řad B"  58,4   *0,818</t>
  </si>
  <si>
    <t>"dešťový řad C"  85,6   *0,818</t>
  </si>
  <si>
    <t>"dešťový řad D"  26     *0,818</t>
  </si>
  <si>
    <t>286147280</t>
  </si>
  <si>
    <t>trubka kanalizační žebrovaná PP vnitřní průměr 300mm, dl. 2m</t>
  </si>
  <si>
    <t>1721516981</t>
  </si>
  <si>
    <t>227/2,0*1,03    *0,818</t>
  </si>
  <si>
    <t>-1268797980</t>
  </si>
  <si>
    <t>výztuž obetonování kanalizace</t>
  </si>
  <si>
    <t>"stoka A+B+C+D" ( 42,75+ 18,6*0,7+58,4*0,75+85,6*0,75+26*0,75)*1,2* 0,008   *0,614</t>
  </si>
  <si>
    <t>1567582637</t>
  </si>
  <si>
    <t>"stoka A"  57*0,85*0,535   *0,818</t>
  </si>
  <si>
    <t>"stoka B"  (18,6*0,8*0,47+58,4*0,85*0,535)    *0,818</t>
  </si>
  <si>
    <t>"stoka C"  85,6*0,85*0,535   *0,818</t>
  </si>
  <si>
    <t>"stoka D"  26*0,85*0,535   *0,818</t>
  </si>
  <si>
    <t>1738710724</t>
  </si>
  <si>
    <t>"žb.šachty" 9,600</t>
  </si>
  <si>
    <t>-1322285090</t>
  </si>
  <si>
    <t>skládka 25 km - zhotovitel zohlední skutečnou vzdálenost skládky"</t>
  </si>
  <si>
    <t>9,600*24</t>
  </si>
  <si>
    <t>997221825</t>
  </si>
  <si>
    <t>Poplatek za uložení stavebního odpadu na skládce (skládkovné) železobetonového</t>
  </si>
  <si>
    <t>-733421218</t>
  </si>
  <si>
    <t>998276101</t>
  </si>
  <si>
    <t>Přesun hmot pro trubní vedení hloubené z trub z plastických hmot nebo sklolaminátových pro vodovody nebo kanalizace v otevřeném výkopu dopravní vzdálenost do 15 m</t>
  </si>
  <si>
    <t>1320058269</t>
  </si>
  <si>
    <t>SO 103B - SO 103B - Předpokládaná rekonstrukce dešťových řadů (61,4% SÚS, 38,6% obec)- neuznatelné</t>
  </si>
  <si>
    <t>"km 0,000 - 0,035 DN 300"  20*1,2*1    *0,614</t>
  </si>
  <si>
    <t>"km 0,295 - 0,400 DN 600"  70*1,69*1,35    *0,614</t>
  </si>
  <si>
    <t>"km 0,500 - 0,756 vlevo DN 600"  100*1,69*1,25    *0,614</t>
  </si>
  <si>
    <t>"km 0,500 - 0,756 vpravo DN 600"  90*1,69*1,55    *0,614</t>
  </si>
  <si>
    <t>"SO.102 vpravo DN 600"  60*1,69*1,15     *0,614</t>
  </si>
  <si>
    <t>"SO.102 vlevo DN 500"  60*1,55*1,0     *0,614</t>
  </si>
  <si>
    <t>515,956*0,3</t>
  </si>
  <si>
    <t>"km 0,000 - 0,035 DN 300"  20*1*2     *0,614</t>
  </si>
  <si>
    <t>"km 0,295 - 0,400 DN 600"  70*1,35*2   *0,614</t>
  </si>
  <si>
    <t>"km 0,500 - 0,756 vlevo DN 600"  100*1,25*2   *0,614</t>
  </si>
  <si>
    <t>"km 0,500 - 0,756 vpravo DN 600"  90*1,55*2    *0,614</t>
  </si>
  <si>
    <t>"SO.102 vpravo DN 600"  60*1,15*2   *0,614</t>
  </si>
  <si>
    <t>"SO.102 vlevo DN 500"  60*1,0*2    *0,614</t>
  </si>
  <si>
    <t>-1151369387</t>
  </si>
  <si>
    <t>840,32*0,614</t>
  </si>
  <si>
    <t>"rýhy"  840,32    *0,614</t>
  </si>
  <si>
    <t>840,32*15   *0,614</t>
  </si>
  <si>
    <t>"na skládku"  840,32  *0,614</t>
  </si>
  <si>
    <t>840,32*2.0  *0,614</t>
  </si>
  <si>
    <t>"km 0,000 - 0,035 DN 300"  20*1,2*0,85-2,19-6,73=11,480</t>
  </si>
  <si>
    <t>"km 0,295 - 0,400 DN 600"  70*1,69*1,2-11,55-46,45=83,960</t>
  </si>
  <si>
    <t>"km 0,500 - 0,756 vlevo DN 600"  100*1,69*1,1-16,5-66,36=103,040</t>
  </si>
  <si>
    <t>"km 0,500 - 0,756 vpravo DN 600"  90*1,69*1,4-14,85-59,72=138,370</t>
  </si>
  <si>
    <t>"SO.102 vpravo DN 600"  60*1,69*1,0-9,9-39,82=51,680</t>
  </si>
  <si>
    <t>"SO.102 vlevo DN 500"  60*1,55*0,85-8,73-31,24=39,080</t>
  </si>
  <si>
    <t>"MEZISOUČET" (11,480+83,960+103,040+138,370+51,680+39,080) *0,614</t>
  </si>
  <si>
    <t>262,553*2 'Přepočtené koeficientem množství</t>
  </si>
  <si>
    <t>"kanalizační šachta - odhad 1m3/kus"  8*1   *0,614</t>
  </si>
  <si>
    <t>"trouby DN300 - odhad 0,1m3/m"  20*0,1    *0,614</t>
  </si>
  <si>
    <t>"trouby DN500 - odhad 0,2m3/m"  60*0,2   *0,614</t>
  </si>
  <si>
    <t>"trouby DN600 - odhad 0,3m3/m"  320*0,3    *0,614</t>
  </si>
  <si>
    <t>"prahy IZX 12/60"  64*0,012   *0,614</t>
  </si>
  <si>
    <t>"prahy IZX 12/80"  256*0,02   *0,614</t>
  </si>
  <si>
    <t>"km 0,000 - 0,035 DN 300"  20*1,2*0,1   *0,614</t>
  </si>
  <si>
    <t>"km 0,295 - 0,400 DN 600"  70*1,69*0,1   *0,614</t>
  </si>
  <si>
    <t>"km 0,500 - 0,756 vlevo DN 600"  100*1,69*0,1   *0,614</t>
  </si>
  <si>
    <t>"km 0,500 - 0,756 vpravo DN 600"  90*1,69*0,1   *0,614</t>
  </si>
  <si>
    <t xml:space="preserve">"SO.102 vpravo DN 600"  60*1,69*0,1   *0,614 </t>
  </si>
  <si>
    <t>"SO.102 vlevo DN 500"  60*1,55*0,1    *0,614</t>
  </si>
  <si>
    <t>4521111R1</t>
  </si>
  <si>
    <t>Osazení betonových dílců pražců pod potrubí v otevřeném výkopu, průřezové plochy do 25000 mm2</t>
  </si>
  <si>
    <t>-1938862149</t>
  </si>
  <si>
    <t>"IZX 12/60"  (24+8)*2   *0,614</t>
  </si>
  <si>
    <t>4521111R2</t>
  </si>
  <si>
    <t>O</t>
  </si>
  <si>
    <t>-931774256</t>
  </si>
  <si>
    <t>"IZX 12/80"  (28+40+36+24)*2   *0,614</t>
  </si>
  <si>
    <t>452311131</t>
  </si>
  <si>
    <t>Podkladní a zajišťovací konstrukce z betonu prostého v otevřeném výkopu desky pod potrubí, stoky a drobné objekty z betonu tř. C 12/15</t>
  </si>
  <si>
    <t>448021561</t>
  </si>
  <si>
    <t>"km 0,000 - 0,035"  20*(0,73*0,66-3,14/4*0,43^2)    *0,614</t>
  </si>
  <si>
    <t>"km 0,295 - 0,400"  70*(1,1*1,06-3,14/4*0,8^2)   *0,614</t>
  </si>
  <si>
    <t>"km 0,500 - 0,756 vlevo"  100*(1,1*1,06-3,14/4*0,8^2)   *0,614</t>
  </si>
  <si>
    <t>"km 0,500 - 0,756 vpravo"  90*(1,1*1,06-3,14/4*0,8^2)   *0,614</t>
  </si>
  <si>
    <t>"SO.102 vpravo"  60*(1,1*1,06-3,14/4*0,8^2)   *0,614</t>
  </si>
  <si>
    <t>"SO.102 vlevo"  60*(0,97*0,9-3,14/4*0,67^2)    *0,614</t>
  </si>
  <si>
    <t>822372111</t>
  </si>
  <si>
    <t>Montáž potrubí z trub železobetonových hrdlových v otevřeném výkopu ve sklonu do 20 % s integrovaným těsněním DN 300</t>
  </si>
  <si>
    <t>1433930359</t>
  </si>
  <si>
    <t>"km 0,000 - 0,035 DN 300"  20</t>
  </si>
  <si>
    <t>592225440</t>
  </si>
  <si>
    <t>trouba hrdlová přímá železobetonová s integrovaným těsněním  30 x 250 x 7 cm</t>
  </si>
  <si>
    <t>-2043569645</t>
  </si>
  <si>
    <t>"km 0,000 - 0,035 DN 300"  20/2,5</t>
  </si>
  <si>
    <t>822422111</t>
  </si>
  <si>
    <t>Montáž potrubí z trub železobetonových hrdlových v otevřeném výkopu ve sklonu do 20 % s integrovaným těsněním DN 500</t>
  </si>
  <si>
    <t>169898072</t>
  </si>
  <si>
    <t>"SO.102 vlevo DN 500"  60</t>
  </si>
  <si>
    <t>592225480</t>
  </si>
  <si>
    <t>trouba hrdlová přímá železobet. s integrovaným těsněním  50 x 250 x 8,5 cm</t>
  </si>
  <si>
    <t>-377310059</t>
  </si>
  <si>
    <t>60/2,5</t>
  </si>
  <si>
    <t>822442111</t>
  </si>
  <si>
    <t>Montáž potrubí z trub železobetonových hrdlových v otevřeném výkopu ve sklonu do 20 % s integrovaným těsněním DN 600</t>
  </si>
  <si>
    <t>-342746995</t>
  </si>
  <si>
    <t>"km 0,295 - 0,400 DN 600"  70</t>
  </si>
  <si>
    <t>"km 0,500 - 0,756 vlevo DN 600"  100</t>
  </si>
  <si>
    <t>"km 0,500 - 0,756 vpravo DN 600"  90</t>
  </si>
  <si>
    <t>"SO.102 vpravo DN 600"  60</t>
  </si>
  <si>
    <t>592224100</t>
  </si>
  <si>
    <t>trouba hrdlová přímá železobetonová s integrovaným těsněním  60 x 250 x 10 cm</t>
  </si>
  <si>
    <t>-990263975</t>
  </si>
  <si>
    <t>320/2,5</t>
  </si>
  <si>
    <t>-833506082</t>
  </si>
  <si>
    <t>"km 0,000 - 0,035 DN 300"  20*2*(0,63+0,53)*0,614</t>
  </si>
  <si>
    <t>"km 0,295 - 0,400 DN 600" 70*2*(1+0,96)  *0,614</t>
  </si>
  <si>
    <t>"km 0,500 - 0,756 vlevo DN 600"  100*2*(1+0,96)  *0,614</t>
  </si>
  <si>
    <t>"km 0,500 - 0,756 vpravo DN 600"  90*2*(1+0,96)   *0,614</t>
  </si>
  <si>
    <t>"SO.102 vpravo DN 600"  60*2*(1+0,96)   *0,614</t>
  </si>
  <si>
    <t>"SO.102 vlevo DN 500"  60*2*(0,87+0,8)   *0,614</t>
  </si>
  <si>
    <t>1501,2*0,008*1,2  *0,614</t>
  </si>
  <si>
    <t>"km 0,000 - 0,035"  20*0,73*0,15</t>
  </si>
  <si>
    <t>"km 0,295 - 0,400"  70*1,1*0,15</t>
  </si>
  <si>
    <t>"km 0,500 - 0,756 vlevo"  100*1,1*0,15</t>
  </si>
  <si>
    <t>"km 0,500 - 0,756 vpravo"  90*1,1*0,15</t>
  </si>
  <si>
    <t>"SO.102 vpravo"  60*1,1*0,15</t>
  </si>
  <si>
    <t>"SO.102 vlevo"  60*0,97*0,15</t>
  </si>
  <si>
    <t>SO 104A - SO 104 - Dopravní značení - neuznatelné</t>
  </si>
  <si>
    <t>SO 104 - SO 104 - Dopravní značení - neuznatelné</t>
  </si>
  <si>
    <t>912211111</t>
  </si>
  <si>
    <t>Montáž směrového sloupku plastového s odrazkou prostým uložením bez betonového základu silničního</t>
  </si>
  <si>
    <t>1683673768</t>
  </si>
  <si>
    <t>"SO 101"  13+4</t>
  </si>
  <si>
    <t>"SO 102"  3</t>
  </si>
  <si>
    <t>404451500</t>
  </si>
  <si>
    <t>sloupek silniční plastový s retroreflexní fólií směrový 1200 mm</t>
  </si>
  <si>
    <t>-624749393</t>
  </si>
  <si>
    <t>"bílý"  13+3</t>
  </si>
  <si>
    <t>"červený"  4</t>
  </si>
  <si>
    <t>914111111</t>
  </si>
  <si>
    <t>Montáž svislé dopravní značky základní velikosti do 1 m2 objímkami na sloupky nebo konzoly</t>
  </si>
  <si>
    <t>1649721344</t>
  </si>
  <si>
    <t>404440040</t>
  </si>
  <si>
    <t>Výrobky a tabule orientační pro návěstí a zabezpečovací zařízení silniční značky dopravní svislé FeZn  plech FeZn AL     plech Al NK, 3M   povrchová úprava reflexní fólií tř.1 trojúhelníkové značky A1 - A30, P1,P4 rozměr 700 mm AL- 3M  reflexní tř.1</t>
  </si>
  <si>
    <t>2059099614</t>
  </si>
  <si>
    <t>"A2b+A6b+P4</t>
  </si>
  <si>
    <t>1+4+1</t>
  </si>
  <si>
    <t>404441030</t>
  </si>
  <si>
    <t>Výrobky a tabule orientační pro návěstí a zabezpečovací zařízení silniční značky dopravní svislé FeZn  plech FeZn AL     plech Al NK, 3M   povrchová úprava reflexní fólií tř.1 kruhové značky B1-B34, P7, C1 - C14, IJ4b rozměr 500 mm AL- NK reflexní tř.1</t>
  </si>
  <si>
    <t>881956863</t>
  </si>
  <si>
    <t>"B4+B24a+B24b+IJ4b</t>
  </si>
  <si>
    <t>1+1+1+4</t>
  </si>
  <si>
    <t>404442310</t>
  </si>
  <si>
    <t>Výrobky a tabule orientační pro návěstí a zabezpečovací zařízení silniční značky dopravní svislé FeZn  plech FeZn AL     plech Al NK, 3M   povrchová úprava reflexní fólií tř.1 čtvercové značky P2, P3, P8, IP1-7,IP10,E1,E2,E6,E9,E10,E12,IJ4 500 x 500 mm AL- NK reflexní tř.1</t>
  </si>
  <si>
    <t>-606991429</t>
  </si>
  <si>
    <t>"P2+E2b</t>
  </si>
  <si>
    <t>6+4</t>
  </si>
  <si>
    <t>404442810</t>
  </si>
  <si>
    <t>Výrobky a tabule orientační pro návěstí a zabezpečovací zařízení silniční značky dopravní svislé FeZn  plech FeZn AL     plech Al NK, 3M   povrchová úprava reflexní fólií tř.1 obdélníkové značky IS 1a, 1c, 2a, 2c, 3a, 3c, 4a, 4c, 5, 11,b, 11d, 24b 1100 (1350) x 330 mm AL- NK reflexní tř.1</t>
  </si>
  <si>
    <t>-1279708074</t>
  </si>
  <si>
    <t>"IS3a+IS3c+IS3d</t>
  </si>
  <si>
    <t>1+1+4</t>
  </si>
  <si>
    <t>404442960</t>
  </si>
  <si>
    <t>Výrobky a tabule orientační pro návěstí a zabezpečovací zařízení silniční značky dopravní svislé FeZn  plech FeZn AL     plech Al NK, 3M   povrchová úprava reflexní fólií tř.1 obdélníkové značky IS 14, 12a, 12b, E11 1000 x 500 mm AL- NK reflexní tř.1</t>
  </si>
  <si>
    <t>-1428637181</t>
  </si>
  <si>
    <t>"IS12a+IS12b</t>
  </si>
  <si>
    <t>1+1</t>
  </si>
  <si>
    <t>404443330</t>
  </si>
  <si>
    <t>Výrobky a tabule orientační pro návěstí a zabezpečovací zařízení silniční značky dopravní svislé FeZn  plech FeZn AL     plech Al NK, 3M   povrchová úprava reflexní fólií tř.1 obdélníkové značky E3a, E3b, E4, E5, E8d, E8c, E8a,E8b 500 x 150 mm AL- NK reflexní tř.1</t>
  </si>
  <si>
    <t>292950321</t>
  </si>
  <si>
    <t>"E5</t>
  </si>
  <si>
    <t>404454610</t>
  </si>
  <si>
    <t>Výrobky a tabule orientační pro návěstí a zabezpečovací zařízení silniční značky dopravní svislé nereflexní Al prolis 300 x 200 mm</t>
  </si>
  <si>
    <t>140783421</t>
  </si>
  <si>
    <t>"IS21a+IS21b+IS21c+IS21d+E13</t>
  </si>
  <si>
    <t>3+1+1+2+3</t>
  </si>
  <si>
    <t>404454630</t>
  </si>
  <si>
    <t>Výrobky a tabule orientační pro návěstí a zabezpečovací zařízení silniční značky dopravní svislé nereflexní Al prolis 850 x 200 mm</t>
  </si>
  <si>
    <t>-1121219176</t>
  </si>
  <si>
    <t>"IP19b+IS19d</t>
  </si>
  <si>
    <t>3+7</t>
  </si>
  <si>
    <t>914511111</t>
  </si>
  <si>
    <t>Montáž sloupku dopravních značek délky do 3,5 m do betonového základu</t>
  </si>
  <si>
    <t>-967597392</t>
  </si>
  <si>
    <t>404452250</t>
  </si>
  <si>
    <t>Výrobky a tabule orientační pro návěstí a zabezpečovací zařízení silniční značky dopravní svislé sloupky Zn 60 - 350</t>
  </si>
  <si>
    <t>-2124584187</t>
  </si>
  <si>
    <t>915111112</t>
  </si>
  <si>
    <t>Vodorovné dopravní značení stříkané barvou dělící čára šířky 125 mm souvislá bílá retroreflexní</t>
  </si>
  <si>
    <t>-570128775</t>
  </si>
  <si>
    <t>"V4"  1598</t>
  </si>
  <si>
    <t>"V11a"  3*47+59</t>
  </si>
  <si>
    <t>"V12"  30+22</t>
  </si>
  <si>
    <t>915121122</t>
  </si>
  <si>
    <t>Vodorovné dopravní značení stříkané barvou vodící čára bílá šířky 250 mm přerušovaná retroreflexní</t>
  </si>
  <si>
    <t>-1194559680</t>
  </si>
  <si>
    <t>"V2b 1,5/1,5"  17+16+17+18</t>
  </si>
  <si>
    <t>"V4 0,5/0,5"  20+20</t>
  </si>
  <si>
    <t>"V4 "  12</t>
  </si>
  <si>
    <t>"V10d"  16+20+17+22+70</t>
  </si>
  <si>
    <t>915131112</t>
  </si>
  <si>
    <t>Vodorovné dopravní značení stříkané barvou přechody pro chodce, šipky, symboly bílé retroreflexní</t>
  </si>
  <si>
    <t>1954908989</t>
  </si>
  <si>
    <t>"nápis BUS - 8x"  8*2,0</t>
  </si>
  <si>
    <t>915211112</t>
  </si>
  <si>
    <t>Vodorovné dopravní značení stříkaným plastem dělící čára šířky 125 mm souvislá bílá retroreflexní</t>
  </si>
  <si>
    <t>354899318</t>
  </si>
  <si>
    <t>"V4" 1598</t>
  </si>
  <si>
    <t>915221122</t>
  </si>
  <si>
    <t>Vodorovné dopravní značení stříkaným plastem vodící čára bílá šířky 250 mm přerušovaná retroreflexní</t>
  </si>
  <si>
    <t>1656524845</t>
  </si>
  <si>
    <t>"V4 " 12</t>
  </si>
  <si>
    <t>"V10d"  145</t>
  </si>
  <si>
    <t>915231112</t>
  </si>
  <si>
    <t>Vodorovné dopravní značení stříkaným plastem přechody pro chodce, šipky, symboly nápisy bílé retroreflexní</t>
  </si>
  <si>
    <t>1472885601</t>
  </si>
  <si>
    <t>915321115</t>
  </si>
  <si>
    <t>Vodorovné značení předformovaným termoplastem vodící pás pro slabozraké z 6 proužků</t>
  </si>
  <si>
    <t>896762197</t>
  </si>
  <si>
    <t>5,8+7,8+9,4+7,5+6+6,3+7,6+6+6+5,6+6</t>
  </si>
  <si>
    <t>915611111</t>
  </si>
  <si>
    <t>Předznačení pro vodorovné značení stříkané barvou nebo prováděné z nátěrových hmot liniové dělicí čáry, vodicí proužky</t>
  </si>
  <si>
    <t>-1288624561</t>
  </si>
  <si>
    <t>1850+265</t>
  </si>
  <si>
    <t>915621111</t>
  </si>
  <si>
    <t>Předznačení pro vodorovné značení stříkané barvou nebo prováděné z nátěrových hmot plošné šipky, symboly, nápisy</t>
  </si>
  <si>
    <t>-677661285</t>
  </si>
  <si>
    <t>966006211</t>
  </si>
  <si>
    <t>Odstranění (demontáž) svislých dopravních značek s odklizením materiálu na skládku na vzdálenost do 20 m nebo s naložením na dopravní prostředek ze sloupů, sloupků nebo konzol</t>
  </si>
  <si>
    <t>-1187093350</t>
  </si>
  <si>
    <t>"značky"  49</t>
  </si>
  <si>
    <t>"sloupky" 16</t>
  </si>
  <si>
    <t>-1695715759</t>
  </si>
  <si>
    <t>-1131129993</t>
  </si>
  <si>
    <t xml:space="preserve"> skládka 25 km - zhotovitel zohlední skutečnou vzdálenost skládky"</t>
  </si>
  <si>
    <t>0,260*24</t>
  </si>
  <si>
    <t>Přesun hmot pro komunikace s krytem z kameniva, monolitickým betonovým nebo živičným dopravní vzdálenost do 200 m jakékoliv délky objektu</t>
  </si>
  <si>
    <t>1137041021</t>
  </si>
  <si>
    <t>SO 901 - SO 901 - DIO - neuznatelné</t>
  </si>
  <si>
    <t>113151111</t>
  </si>
  <si>
    <t>Rozebírání zpevněných ploch s přemístěním na skládku na vzdálenost do 20 m nebo s naložením na dopravní prostředek ze silničních panelů</t>
  </si>
  <si>
    <t>356697415</t>
  </si>
  <si>
    <t>ochrana STL plynovodu a přípojek - 25 kusů - 30 x přemístit (odstranit)</t>
  </si>
  <si>
    <t>3,0*1,0*25*30</t>
  </si>
  <si>
    <t>584121111</t>
  </si>
  <si>
    <t>Osazení silničních dílců ze železového betonu s podkladem z kameniva těženého do tl. 40 mm jakéhokoliv druhu a velikosti</t>
  </si>
  <si>
    <t>1922400058</t>
  </si>
  <si>
    <t>ochrana STL plynovodu a přípojek - 25 kusů - 30 x přemístit (osadit)</t>
  </si>
  <si>
    <t>593812990</t>
  </si>
  <si>
    <t>panel silniční s úkosem 300x100x15 cm</t>
  </si>
  <si>
    <t>1337867500</t>
  </si>
  <si>
    <t>ochrana STL plynovodu a přípojek - 25 kusů</t>
  </si>
  <si>
    <t>913121111</t>
  </si>
  <si>
    <t>Montáž a demontáž dočasných dopravních značek kompletních značek vč. podstavce a sloupku základních</t>
  </si>
  <si>
    <t>-1971178382</t>
  </si>
  <si>
    <t>"v každé etapě 2x montáž a demontáž</t>
  </si>
  <si>
    <t xml:space="preserve">"1.etapa </t>
  </si>
  <si>
    <t>"B1+IP10a+E13+A10+A15+C4b</t>
  </si>
  <si>
    <t>(2+2+2+2+2+1)*2</t>
  </si>
  <si>
    <t>"2.etapa</t>
  </si>
  <si>
    <t>"3.etapa</t>
  </si>
  <si>
    <t>(3+2+3+2+2+1)*2</t>
  </si>
  <si>
    <t>"4.etapa</t>
  </si>
  <si>
    <t>(4+3+3+2+2+1)*2</t>
  </si>
  <si>
    <t>"objízdná trasa</t>
  </si>
  <si>
    <t>"IP10a+IS11c+E3a</t>
  </si>
  <si>
    <t>2+9+2</t>
  </si>
  <si>
    <t>913121112</t>
  </si>
  <si>
    <t>Montáž a demontáž dočasných dopravních značek kompletních značek vč. podstavce a sloupku zvětšených</t>
  </si>
  <si>
    <t>-1195313033</t>
  </si>
  <si>
    <t>"IS11a</t>
  </si>
  <si>
    <t>913121211</t>
  </si>
  <si>
    <t>Montáž a demontáž dočasných dopravních značek Příplatek za první a každý další den použití dočasných dopravních značek k ceně 12-1111</t>
  </si>
  <si>
    <t>-41868162</t>
  </si>
  <si>
    <t>"1.etapa - 40 dní</t>
  </si>
  <si>
    <t>(2+2+2+2+2+1)*40</t>
  </si>
  <si>
    <t>"2.etapa - 53 dní</t>
  </si>
  <si>
    <t>(2+2+2+2+2+1)*53</t>
  </si>
  <si>
    <t>"3.etapa - 38 dní</t>
  </si>
  <si>
    <t>(3+2+3+2+2+1)*38</t>
  </si>
  <si>
    <t>"4.etapa - 109 dní</t>
  </si>
  <si>
    <t>(4+3+3+2+2+1)*109</t>
  </si>
  <si>
    <t>"objízdná trasa - 240 dní</t>
  </si>
  <si>
    <t>(2+9+2)*240</t>
  </si>
  <si>
    <t>913121212</t>
  </si>
  <si>
    <t>Montáž a demontáž dočasných dopravních značek Příplatek za první a každý další den použití dočasných dopravních značek k ceně 12-1112</t>
  </si>
  <si>
    <t>988004432</t>
  </si>
  <si>
    <t>"objízdná trasa - 240 dnů</t>
  </si>
  <si>
    <t>6*240</t>
  </si>
  <si>
    <t>913221113</t>
  </si>
  <si>
    <t>Montáž a demontáž dočasných dopravních zábran Z2 světelných včetně zásobníku na akumulátor, šířky 3 m, 5 světel</t>
  </si>
  <si>
    <t>-374747024</t>
  </si>
  <si>
    <t>913221213</t>
  </si>
  <si>
    <t>Montáž a demontáž dočasných dopravních zábran Z2 Příplatek za první a každý další den použití dočasných dopravních zábran Z2 k ceně 22-1113</t>
  </si>
  <si>
    <t>-1790003803</t>
  </si>
  <si>
    <t>"1.etapa - 40dní</t>
  </si>
  <si>
    <t>2*40</t>
  </si>
  <si>
    <t>2*53</t>
  </si>
  <si>
    <t>3*38</t>
  </si>
  <si>
    <t>"4.etapa  - 109 dní</t>
  </si>
  <si>
    <t>4*109</t>
  </si>
  <si>
    <t>913321111</t>
  </si>
  <si>
    <t>Montáž a demontáž dočasných dopravních vodících zařízení směrové desky Z4 základní</t>
  </si>
  <si>
    <t>2083770771</t>
  </si>
  <si>
    <t>"1.etapa</t>
  </si>
  <si>
    <t>18*2</t>
  </si>
  <si>
    <t xml:space="preserve">"2.etapa </t>
  </si>
  <si>
    <t xml:space="preserve">"3.etapa </t>
  </si>
  <si>
    <t xml:space="preserve">"4.etapa  </t>
  </si>
  <si>
    <t>36*2</t>
  </si>
  <si>
    <t>913321211</t>
  </si>
  <si>
    <t>Montáž a demontáž dočasných dopravních vodících zařízení Příplatek za první a každý další den použití dočasných dopravních vodících zařízení k ceně 32-1111</t>
  </si>
  <si>
    <t>-1021593202</t>
  </si>
  <si>
    <t>18*40</t>
  </si>
  <si>
    <t>18*53</t>
  </si>
  <si>
    <t>18*38</t>
  </si>
  <si>
    <t>36*109</t>
  </si>
  <si>
    <t>913411111</t>
  </si>
  <si>
    <t>Montáž a demontáž mobilní semaforové soupravy 2 semafory</t>
  </si>
  <si>
    <t>1480577966</t>
  </si>
  <si>
    <t>913411211</t>
  </si>
  <si>
    <t>Montáž a demontáž mobilní semaforové soupravy Příplatek za první a každý další den použití mobilní semaforové soupravy k ceně 41-1111</t>
  </si>
  <si>
    <t>-49588372</t>
  </si>
  <si>
    <t>1*40</t>
  </si>
  <si>
    <t>1*53</t>
  </si>
  <si>
    <t>1*38</t>
  </si>
  <si>
    <t>1*109</t>
  </si>
  <si>
    <t>915321-OTSKP</t>
  </si>
  <si>
    <t>VODOR DOPRAV ZNAČ Z FÓLIE DOČAS ODSTRANITEL - DOD A POKLÁDKA</t>
  </si>
  <si>
    <t>683632996</t>
  </si>
  <si>
    <t>"v každé etapě 2*3=6m značky V5 š.500mm</t>
  </si>
  <si>
    <t>2*3*0,5</t>
  </si>
  <si>
    <t>915322-OTSKP</t>
  </si>
  <si>
    <t>VODOR DOPRAV ZNAČ Z FÓLIE DOČAS ODSTRANITEL - ODSTRANĚNÍ</t>
  </si>
  <si>
    <t>1556140767</t>
  </si>
  <si>
    <t>-2101053919</t>
  </si>
  <si>
    <t>0,355*3,0*1,0*25</t>
  </si>
  <si>
    <t>-167805571</t>
  </si>
  <si>
    <t>26,625*24</t>
  </si>
  <si>
    <t>-1068757380</t>
  </si>
  <si>
    <t>26,625</t>
  </si>
  <si>
    <t>1105850145</t>
  </si>
  <si>
    <t>SO VON - SO VON - Vedlejší a ostatní náklady - neuznatelné</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</si>
  <si>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</si>
  <si>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</si>
  <si>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</si>
  <si>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</si>
  <si>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</si>
  <si>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VRN6 - Územní vlivy</t>
  </si>
  <si>
    <t xml:space="preserve">    VRN9 - Ostatní náklady</t>
  </si>
  <si>
    <t>VRN</t>
  </si>
  <si>
    <t>Vedlejší rozpočtové náklady</t>
  </si>
  <si>
    <t>VRN1</t>
  </si>
  <si>
    <t>Průzkumné, geodetické a projektové práce</t>
  </si>
  <si>
    <t>011504000</t>
  </si>
  <si>
    <t>Pasportizace okolních objektů</t>
  </si>
  <si>
    <t>Kč</t>
  </si>
  <si>
    <t>1024</t>
  </si>
  <si>
    <t>1970988222</t>
  </si>
  <si>
    <t>011505000</t>
  </si>
  <si>
    <t>Kamerový průzkum kanalizace</t>
  </si>
  <si>
    <t>475362516</t>
  </si>
  <si>
    <t>012103000</t>
  </si>
  <si>
    <t>Průzkumné, geodetické a projektové práce geodetické práce před výstavbou</t>
  </si>
  <si>
    <t>-889570636</t>
  </si>
  <si>
    <t>012203000</t>
  </si>
  <si>
    <t>Geodetické práce při provádění stavby</t>
  </si>
  <si>
    <t>1605137349</t>
  </si>
  <si>
    <t>013203000</t>
  </si>
  <si>
    <t>Aktualizace DIO a projednání pro získání DIR</t>
  </si>
  <si>
    <t>1382940734</t>
  </si>
  <si>
    <t>013244000</t>
  </si>
  <si>
    <t>Dokumentace pro provádění stavby</t>
  </si>
  <si>
    <t>-655519285</t>
  </si>
  <si>
    <t>"Realizační dokumentace stavby"  1</t>
  </si>
  <si>
    <t>013254000</t>
  </si>
  <si>
    <t>Dokumentace skutečného provedení stavby</t>
  </si>
  <si>
    <t>-1076461775</t>
  </si>
  <si>
    <t>VRN2</t>
  </si>
  <si>
    <t>Příprava staveniště</t>
  </si>
  <si>
    <t>020001000</t>
  </si>
  <si>
    <t>Příprava staveniště - oplocení a pod</t>
  </si>
  <si>
    <t>1817303783</t>
  </si>
  <si>
    <t>021002000</t>
  </si>
  <si>
    <t xml:space="preserve">Záchranné práce - Ochrana fasád domů, reklamních panelů během realizace stavby </t>
  </si>
  <si>
    <t>436959586</t>
  </si>
  <si>
    <t>VRN3</t>
  </si>
  <si>
    <t>Zařízení staveniště</t>
  </si>
  <si>
    <t>030001000</t>
  </si>
  <si>
    <t>-1403143943</t>
  </si>
  <si>
    <t>030001R</t>
  </si>
  <si>
    <t>Přemístění zařízení staveniště</t>
  </si>
  <si>
    <t>33052992</t>
  </si>
  <si>
    <t>"přemístění celého zařízení staveniště na nové místo"  1</t>
  </si>
  <si>
    <t>032002000</t>
  </si>
  <si>
    <t>Vybavení staveniště</t>
  </si>
  <si>
    <t>-742884536</t>
  </si>
  <si>
    <t>"Mobilní zábrany proti hluku - zřízení, ošetřování, odstranění</t>
  </si>
  <si>
    <t>"mycí linka či oklepová část na výjezdu ze stavby vč.provozu</t>
  </si>
  <si>
    <t>VRN4</t>
  </si>
  <si>
    <t>Inženýrská činnost</t>
  </si>
  <si>
    <t>043103000</t>
  </si>
  <si>
    <t>Inženýrská činnost zkoušky a ostatní měření zkoušky bez rozlišení</t>
  </si>
  <si>
    <t>kpl</t>
  </si>
  <si>
    <t>-302586642</t>
  </si>
  <si>
    <t>"zkoušky potrubí"  1</t>
  </si>
  <si>
    <t>045303000</t>
  </si>
  <si>
    <t>Inženýrská činnost zkoušky a ostatní měření kompletační a koordinační činnost koordinační činnost</t>
  </si>
  <si>
    <t>1349911280</t>
  </si>
  <si>
    <t>"Inženýrská činnost zkoušky a ostatní měření monitoring kompletační a koordinační činnost koordinační činnost souvisejících investic</t>
  </si>
  <si>
    <t>"- inženýrské sítě, plyn, SSZ,</t>
  </si>
  <si>
    <t>VRN6</t>
  </si>
  <si>
    <t>Územní vlivy</t>
  </si>
  <si>
    <t>062002000</t>
  </si>
  <si>
    <t>Ztížené dopravní podmínky</t>
  </si>
  <si>
    <t>-891207096</t>
  </si>
  <si>
    <t>"Hlavní tituly průvodních činností a nákladů územní vlivy ztížené dopravní podmínky</t>
  </si>
  <si>
    <t>"tramvajový provoz"  1</t>
  </si>
  <si>
    <t>062103000</t>
  </si>
  <si>
    <t>Náklady na přemísťování nádob tříděného a komunálního odpadu</t>
  </si>
  <si>
    <t>189322429</t>
  </si>
  <si>
    <t>"Územní vlivy ztížené dopravní podmínky překládání nákladu</t>
  </si>
  <si>
    <t>"kontejnery na tříděný odpad + koš na zábradlí - ztížené přemisťování po dobu stavby přes staveniště</t>
  </si>
  <si>
    <t>VRN9</t>
  </si>
  <si>
    <t>Ostatní náklady</t>
  </si>
  <si>
    <t>091002100</t>
  </si>
  <si>
    <t>Ostatní náklady související s objektem - informační tabule</t>
  </si>
  <si>
    <t>769801608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</si>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</sst>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7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17"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8" xfId="0" applyNumberFormat="1" applyFont="1" applyBorder="1" applyAlignment="1" applyProtection="1">
      <alignment vertical="center"/>
      <protection/>
    </xf>
    <xf numFmtId="0" fontId="5" fillId="0" borderId="0" xfId="0" applyFont="1" applyAlignment="1">
      <alignment horizontal="left" vertical="center"/>
    </xf>
    <xf numFmtId="0" fontId="30"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2" fillId="0" borderId="17"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8" xfId="0" applyNumberFormat="1" applyFont="1" applyBorder="1" applyAlignment="1" applyProtection="1">
      <alignment vertical="center"/>
      <protection/>
    </xf>
    <xf numFmtId="0" fontId="6" fillId="0" borderId="0" xfId="0" applyFont="1" applyAlignment="1">
      <alignment horizontal="left" vertical="center"/>
    </xf>
    <xf numFmtId="4" fontId="32" fillId="0" borderId="22" xfId="0" applyNumberFormat="1" applyFont="1" applyBorder="1" applyAlignment="1" applyProtection="1">
      <alignment vertical="center"/>
      <protection/>
    </xf>
    <xf numFmtId="4" fontId="32" fillId="0" borderId="23" xfId="0" applyNumberFormat="1" applyFont="1" applyBorder="1" applyAlignment="1" applyProtection="1">
      <alignment vertical="center"/>
      <protection/>
    </xf>
    <xf numFmtId="166" fontId="32" fillId="0" borderId="23" xfId="0" applyNumberFormat="1" applyFont="1" applyBorder="1" applyAlignment="1" applyProtection="1">
      <alignment vertical="center"/>
      <protection/>
    </xf>
    <xf numFmtId="4" fontId="32"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4" fillId="2" borderId="0" xfId="0" applyFont="1" applyFill="1" applyAlignment="1">
      <alignment horizontal="left" vertical="center"/>
    </xf>
    <xf numFmtId="0" fontId="33"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4"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5" fillId="0" borderId="15" xfId="0" applyNumberFormat="1" applyFont="1" applyBorder="1" applyAlignment="1" applyProtection="1">
      <alignment/>
      <protection/>
    </xf>
    <xf numFmtId="166" fontId="35" fillId="0" borderId="16" xfId="0" applyNumberFormat="1" applyFont="1" applyBorder="1" applyAlignment="1" applyProtection="1">
      <alignment/>
      <protection/>
    </xf>
    <xf numFmtId="4" fontId="36"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8"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0" fillId="0" borderId="27" xfId="0" applyFont="1" applyBorder="1" applyAlignment="1" applyProtection="1" quotePrefix="1">
      <alignment horizontal="left" vertical="center" wrapText="1"/>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8"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8"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7"/>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spans="2:71" ht="36.95"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8</v>
      </c>
    </row>
    <row r="7" spans="2:71" ht="14.4" customHeight="1">
      <c r="B7" s="28"/>
      <c r="C7" s="29"/>
      <c r="D7" s="40"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22</v>
      </c>
      <c r="AL7" s="29"/>
      <c r="AM7" s="29"/>
      <c r="AN7" s="35" t="s">
        <v>21</v>
      </c>
      <c r="AO7" s="29"/>
      <c r="AP7" s="29"/>
      <c r="AQ7" s="31"/>
      <c r="BE7" s="39"/>
      <c r="BS7" s="24" t="s">
        <v>8</v>
      </c>
    </row>
    <row r="8" spans="2:71" ht="14.4" customHeight="1">
      <c r="B8" s="28"/>
      <c r="C8" s="29"/>
      <c r="D8" s="40"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25</v>
      </c>
      <c r="AL8" s="29"/>
      <c r="AM8" s="29"/>
      <c r="AN8" s="41" t="s">
        <v>26</v>
      </c>
      <c r="AO8" s="29"/>
      <c r="AP8" s="29"/>
      <c r="AQ8" s="31"/>
      <c r="BE8" s="39"/>
      <c r="BS8" s="24" t="s">
        <v>8</v>
      </c>
    </row>
    <row r="9" spans="2:71"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
      <c r="BS9" s="24" t="s">
        <v>8</v>
      </c>
    </row>
    <row r="10" spans="2:71" ht="14.4" customHeight="1">
      <c r="B10" s="28"/>
      <c r="C10" s="29"/>
      <c r="D10" s="40"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28</v>
      </c>
      <c r="AL10" s="29"/>
      <c r="AM10" s="29"/>
      <c r="AN10" s="35" t="s">
        <v>21</v>
      </c>
      <c r="AO10" s="29"/>
      <c r="AP10" s="29"/>
      <c r="AQ10" s="31"/>
      <c r="BE10" s="39"/>
      <c r="BS10" s="24" t="s">
        <v>8</v>
      </c>
    </row>
    <row r="11" spans="2:71" ht="18.45"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30</v>
      </c>
      <c r="AL11" s="29"/>
      <c r="AM11" s="29"/>
      <c r="AN11" s="35" t="s">
        <v>21</v>
      </c>
      <c r="AO11" s="29"/>
      <c r="AP11" s="29"/>
      <c r="AQ11" s="31"/>
      <c r="BE11" s="39"/>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8</v>
      </c>
    </row>
    <row r="13" spans="2:71" ht="14.4" customHeight="1">
      <c r="B13" s="28"/>
      <c r="C13" s="29"/>
      <c r="D13" s="40" t="s">
        <v>31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28</v>
      </c>
      <c r="AL13" s="29"/>
      <c r="AM13" s="29"/>
      <c r="AN13" s="42" t="s">
        <v>32</v>
      </c>
      <c r="AO13" s="29"/>
      <c r="AP13" s="29"/>
      <c r="AQ13" s="31"/>
      <c r="BE13" s="39"/>
      <c r="BS13" s="24" t="s">
        <v>8</v>
      </c>
    </row>
    <row r="14" spans="2:71" ht="13.5">
      <c r="B14" s="28"/>
      <c r="C14" s="29"/>
      <c r="D14" s="29"/>
      <c r="E14" s="42" t="s">
        <v>32</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0" t="s">
        <v>30</v>
      </c>
      <c r="AL14" s="29"/>
      <c r="AM14" s="29"/>
      <c r="AN14" s="42" t="s">
        <v>32</v>
      </c>
      <c r="AO14" s="29"/>
      <c r="AP14" s="29"/>
      <c r="AQ14" s="31"/>
      <c r="BE14" s="39"/>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spans="2:71" ht="14.4" customHeight="1">
      <c r="B16" s="28"/>
      <c r="C16" s="29"/>
      <c r="D16" s="40"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28</v>
      </c>
      <c r="AL16" s="29"/>
      <c r="AM16" s="29"/>
      <c r="AN16" s="35" t="s">
        <v>21</v>
      </c>
      <c r="AO16" s="29"/>
      <c r="AP16" s="29"/>
      <c r="AQ16" s="31"/>
      <c r="BE16" s="39"/>
      <c r="BS16" s="24" t="s">
        <v>6</v>
      </c>
    </row>
    <row r="17" spans="2:71" ht="18.45" customHeight="1">
      <c r="B17" s="28"/>
      <c r="C17" s="29"/>
      <c r="D17" s="29"/>
      <c r="E17" s="35" t="s">
        <v>34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30</v>
      </c>
      <c r="AL17" s="29"/>
      <c r="AM17" s="29"/>
      <c r="AN17" s="35" t="s">
        <v>21</v>
      </c>
      <c r="AO17" s="29"/>
      <c r="AP17" s="29"/>
      <c r="AQ17" s="31"/>
      <c r="BE17" s="39"/>
      <c r="BS17" s="24" t="s">
        <v>35</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spans="2:71" ht="14.4" customHeight="1">
      <c r="B19" s="28"/>
      <c r="C19" s="29"/>
      <c r="D19" s="40" t="s">
        <v>36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spans="2:71" ht="16.5" customHeight="1">
      <c r="B20" s="28"/>
      <c r="C20" s="29"/>
      <c r="D20" s="29"/>
      <c r="E20" s="44" t="s">
        <v>21</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9"/>
      <c r="AP20" s="29"/>
      <c r="AQ20" s="31"/>
      <c r="BE20" s="3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spans="2:57" ht="6.95" customHeight="1">
      <c r="B22" s="28"/>
      <c r="C22" s="29"/>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9"/>
      <c r="AQ22" s="31"/>
      <c r="BE22" s="39"/>
    </row>
    <row r="23" spans="2:57" s="1" customFormat="1" ht="25.9" customHeight="1">
      <c r="B23" s="46"/>
      <c r="C23" s="47"/>
      <c r="D23" s="48" t="s">
        <v>37</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9"/>
    </row>
    <row r="24" spans="2:57" s="1" customFormat="1" ht="6.95"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9"/>
    </row>
    <row r="25" spans="2:57" s="1" customFormat="1" ht="13.5">
      <c r="B25" s="46"/>
      <c r="C25" s="47"/>
      <c r="D25" s="47"/>
      <c r="E25" s="47"/>
      <c r="F25" s="47"/>
      <c r="G25" s="47"/>
      <c r="H25" s="47"/>
      <c r="I25" s="47"/>
      <c r="J25" s="47"/>
      <c r="K25" s="47"/>
      <c r="L25" s="52" t="s">
        <v>38</v>
      </c>
      <c r="M25" s="52"/>
      <c r="N25" s="52"/>
      <c r="O25" s="52"/>
      <c r="P25" s="47"/>
      <c r="Q25" s="47"/>
      <c r="R25" s="47"/>
      <c r="S25" s="47"/>
      <c r="T25" s="47"/>
      <c r="U25" s="47"/>
      <c r="V25" s="47"/>
      <c r="W25" s="52" t="s">
        <v>39</v>
      </c>
      <c r="X25" s="52"/>
      <c r="Y25" s="52"/>
      <c r="Z25" s="52"/>
      <c r="AA25" s="52"/>
      <c r="AB25" s="52"/>
      <c r="AC25" s="52"/>
      <c r="AD25" s="52"/>
      <c r="AE25" s="52"/>
      <c r="AF25" s="47"/>
      <c r="AG25" s="47"/>
      <c r="AH25" s="47"/>
      <c r="AI25" s="47"/>
      <c r="AJ25" s="47"/>
      <c r="AK25" s="52" t="s">
        <v>40</v>
      </c>
      <c r="AL25" s="52"/>
      <c r="AM25" s="52"/>
      <c r="AN25" s="52"/>
      <c r="AO25" s="52"/>
      <c r="AP25" s="47"/>
      <c r="AQ25" s="51"/>
      <c r="BE25" s="39"/>
    </row>
    <row r="26" spans="2:57" s="2" customFormat="1" ht="14.4" customHeight="1">
      <c r="B26" s="53"/>
      <c r="C26" s="54"/>
      <c r="D26" s="55" t="s">
        <v>41</v>
      </c>
      <c r="E26" s="54"/>
      <c r="F26" s="55" t="s">
        <v>42</v>
      </c>
      <c r="G26" s="54"/>
      <c r="H26" s="54"/>
      <c r="I26" s="54"/>
      <c r="J26" s="54"/>
      <c r="K26" s="54"/>
      <c r="L26" s="56">
        <v>0.21</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9"/>
    </row>
    <row r="27" spans="2:57" s="2" customFormat="1" ht="14.4" customHeight="1">
      <c r="B27" s="53"/>
      <c r="C27" s="54"/>
      <c r="D27" s="54"/>
      <c r="E27" s="54"/>
      <c r="F27" s="55" t="s">
        <v>43</v>
      </c>
      <c r="G27" s="54"/>
      <c r="H27" s="54"/>
      <c r="I27" s="54"/>
      <c r="J27" s="54"/>
      <c r="K27" s="54"/>
      <c r="L27" s="56">
        <v>0.15</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9"/>
    </row>
    <row r="28" spans="2:57" s="2" customFormat="1" ht="14.4" customHeight="1" hidden="1">
      <c r="B28" s="53"/>
      <c r="C28" s="54"/>
      <c r="D28" s="54"/>
      <c r="E28" s="54"/>
      <c r="F28" s="55" t="s">
        <v>44</v>
      </c>
      <c r="G28" s="54"/>
      <c r="H28" s="54"/>
      <c r="I28" s="54"/>
      <c r="J28" s="54"/>
      <c r="K28" s="54"/>
      <c r="L28" s="56">
        <v>0.21</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9"/>
    </row>
    <row r="29" spans="2:57" s="2" customFormat="1" ht="14.4" customHeight="1" hidden="1">
      <c r="B29" s="53"/>
      <c r="C29" s="54"/>
      <c r="D29" s="54"/>
      <c r="E29" s="54"/>
      <c r="F29" s="55" t="s">
        <v>45</v>
      </c>
      <c r="G29" s="54"/>
      <c r="H29" s="54"/>
      <c r="I29" s="54"/>
      <c r="J29" s="54"/>
      <c r="K29" s="54"/>
      <c r="L29" s="56">
        <v>0.15</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9"/>
    </row>
    <row r="30" spans="2:57" s="2" customFormat="1" ht="14.4" customHeight="1" hidden="1">
      <c r="B30" s="53"/>
      <c r="C30" s="54"/>
      <c r="D30" s="54"/>
      <c r="E30" s="54"/>
      <c r="F30" s="55" t="s">
        <v>46</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9"/>
    </row>
    <row r="31" spans="2:57" s="1" customFormat="1" ht="6.9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9"/>
    </row>
    <row r="32" spans="2:57" s="1" customFormat="1" ht="25.9" customHeight="1">
      <c r="B32" s="46"/>
      <c r="C32" s="59"/>
      <c r="D32" s="60" t="s">
        <v>47</v>
      </c>
      <c r="E32" s="61"/>
      <c r="F32" s="61"/>
      <c r="G32" s="61"/>
      <c r="H32" s="61"/>
      <c r="I32" s="61"/>
      <c r="J32" s="61"/>
      <c r="K32" s="61"/>
      <c r="L32" s="61"/>
      <c r="M32" s="61"/>
      <c r="N32" s="61"/>
      <c r="O32" s="61"/>
      <c r="P32" s="61"/>
      <c r="Q32" s="61"/>
      <c r="R32" s="61"/>
      <c r="S32" s="61"/>
      <c r="T32" s="62" t="s">
        <v>48</v>
      </c>
      <c r="U32" s="61"/>
      <c r="V32" s="61"/>
      <c r="W32" s="61"/>
      <c r="X32" s="63" t="s">
        <v>49</v>
      </c>
      <c r="Y32" s="61"/>
      <c r="Z32" s="61"/>
      <c r="AA32" s="61"/>
      <c r="AB32" s="61"/>
      <c r="AC32" s="61"/>
      <c r="AD32" s="61"/>
      <c r="AE32" s="61"/>
      <c r="AF32" s="61"/>
      <c r="AG32" s="61"/>
      <c r="AH32" s="61"/>
      <c r="AI32" s="61"/>
      <c r="AJ32" s="61"/>
      <c r="AK32" s="64">
        <f>SUM(AK23:AK30)</f>
        <v>0</v>
      </c>
      <c r="AL32" s="61"/>
      <c r="AM32" s="61"/>
      <c r="AN32" s="61"/>
      <c r="AO32" s="65"/>
      <c r="AP32" s="59"/>
      <c r="AQ32" s="66"/>
      <c r="BE32" s="39"/>
    </row>
    <row r="33" spans="2:43" s="1" customFormat="1" ht="6.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pans="2:43" s="1" customFormat="1" ht="6.9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pans="2:44" s="1" customFormat="1" ht="6.95"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pans="2:44" s="1" customFormat="1" ht="36.95" customHeight="1">
      <c r="B39" s="46"/>
      <c r="C39" s="73" t="s">
        <v>50</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pans="2:44" s="1" customFormat="1" ht="6.95"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pans="2:44" s="3" customFormat="1" ht="14.4" customHeight="1">
      <c r="B41" s="75"/>
      <c r="C41" s="76" t="s">
        <v>15</v>
      </c>
      <c r="D41" s="77"/>
      <c r="E41" s="77"/>
      <c r="F41" s="77"/>
      <c r="G41" s="77"/>
      <c r="H41" s="77"/>
      <c r="I41" s="77"/>
      <c r="J41" s="77"/>
      <c r="K41" s="77"/>
      <c r="L41" s="77" t="str">
        <f>K5</f>
        <v>Letiny-SUS</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pans="2:44" s="4" customFormat="1" ht="36.95" customHeight="1">
      <c r="B42" s="79"/>
      <c r="C42" s="80" t="s">
        <v>18</v>
      </c>
      <c r="D42" s="81"/>
      <c r="E42" s="81"/>
      <c r="F42" s="81"/>
      <c r="G42" s="81"/>
      <c r="H42" s="81"/>
      <c r="I42" s="81"/>
      <c r="J42" s="81"/>
      <c r="K42" s="81"/>
      <c r="L42" s="82" t="str">
        <f>K6</f>
        <v>II/117 Letiny - průtah (SÚS)</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pans="2:44" s="1" customFormat="1" ht="6.95"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pans="2:44" s="1" customFormat="1" ht="13.5">
      <c r="B44" s="46"/>
      <c r="C44" s="76" t="s">
        <v>23</v>
      </c>
      <c r="D44" s="74"/>
      <c r="E44" s="74"/>
      <c r="F44" s="74"/>
      <c r="G44" s="74"/>
      <c r="H44" s="74"/>
      <c r="I44" s="74"/>
      <c r="J44" s="74"/>
      <c r="K44" s="74"/>
      <c r="L44" s="84" t="str">
        <f>IF(K8="","",K8)</f>
        <v xml:space="preserve"> </v>
      </c>
      <c r="M44" s="74"/>
      <c r="N44" s="74"/>
      <c r="O44" s="74"/>
      <c r="P44" s="74"/>
      <c r="Q44" s="74"/>
      <c r="R44" s="74"/>
      <c r="S44" s="74"/>
      <c r="T44" s="74"/>
      <c r="U44" s="74"/>
      <c r="V44" s="74"/>
      <c r="W44" s="74"/>
      <c r="X44" s="74"/>
      <c r="Y44" s="74"/>
      <c r="Z44" s="74"/>
      <c r="AA44" s="74"/>
      <c r="AB44" s="74"/>
      <c r="AC44" s="74"/>
      <c r="AD44" s="74"/>
      <c r="AE44" s="74"/>
      <c r="AF44" s="74"/>
      <c r="AG44" s="74"/>
      <c r="AH44" s="74"/>
      <c r="AI44" s="76" t="s">
        <v>25</v>
      </c>
      <c r="AJ44" s="74"/>
      <c r="AK44" s="74"/>
      <c r="AL44" s="74"/>
      <c r="AM44" s="85" t="str">
        <f>IF(AN8="","",AN8)</f>
        <v>18. 4. 2017</v>
      </c>
      <c r="AN44" s="85"/>
      <c r="AO44" s="74"/>
      <c r="AP44" s="74"/>
      <c r="AQ44" s="74"/>
      <c r="AR44" s="72"/>
    </row>
    <row r="45" spans="2:44" s="1" customFormat="1" ht="6.95"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pans="2:56" s="1" customFormat="1" ht="13.5">
      <c r="B46" s="46"/>
      <c r="C46" s="76" t="s">
        <v>27</v>
      </c>
      <c r="D46" s="74"/>
      <c r="E46" s="74"/>
      <c r="F46" s="74"/>
      <c r="G46" s="74"/>
      <c r="H46" s="74"/>
      <c r="I46" s="74"/>
      <c r="J46" s="74"/>
      <c r="K46" s="74"/>
      <c r="L46" s="77" t="str">
        <f>IF(E11="","",E11)</f>
        <v>SUS Plzeńského kraje a obec Letiny</v>
      </c>
      <c r="M46" s="74"/>
      <c r="N46" s="74"/>
      <c r="O46" s="74"/>
      <c r="P46" s="74"/>
      <c r="Q46" s="74"/>
      <c r="R46" s="74"/>
      <c r="S46" s="74"/>
      <c r="T46" s="74"/>
      <c r="U46" s="74"/>
      <c r="V46" s="74"/>
      <c r="W46" s="74"/>
      <c r="X46" s="74"/>
      <c r="Y46" s="74"/>
      <c r="Z46" s="74"/>
      <c r="AA46" s="74"/>
      <c r="AB46" s="74"/>
      <c r="AC46" s="74"/>
      <c r="AD46" s="74"/>
      <c r="AE46" s="74"/>
      <c r="AF46" s="74"/>
      <c r="AG46" s="74"/>
      <c r="AH46" s="74"/>
      <c r="AI46" s="76" t="s">
        <v>33</v>
      </c>
      <c r="AJ46" s="74"/>
      <c r="AK46" s="74"/>
      <c r="AL46" s="74"/>
      <c r="AM46" s="77" t="str">
        <f>IF(E17="","",E17)</f>
        <v>Pontex.s.r.o.</v>
      </c>
      <c r="AN46" s="77"/>
      <c r="AO46" s="77"/>
      <c r="AP46" s="77"/>
      <c r="AQ46" s="74"/>
      <c r="AR46" s="72"/>
      <c r="AS46" s="86" t="s">
        <v>51</v>
      </c>
      <c r="AT46" s="87"/>
      <c r="AU46" s="88"/>
      <c r="AV46" s="88"/>
      <c r="AW46" s="88"/>
      <c r="AX46" s="88"/>
      <c r="AY46" s="88"/>
      <c r="AZ46" s="88"/>
      <c r="BA46" s="88"/>
      <c r="BB46" s="88"/>
      <c r="BC46" s="88"/>
      <c r="BD46" s="89"/>
    </row>
    <row r="47" spans="2:56" s="1" customFormat="1" ht="13.5">
      <c r="B47" s="46"/>
      <c r="C47" s="76" t="s">
        <v>31</v>
      </c>
      <c r="D47" s="74"/>
      <c r="E47" s="74"/>
      <c r="F47" s="74"/>
      <c r="G47" s="74"/>
      <c r="H47" s="74"/>
      <c r="I47" s="74"/>
      <c r="J47" s="74"/>
      <c r="K47" s="74"/>
      <c r="L47" s="77" t="str">
        <f>IF(E14="Vyplň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pans="2:56"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pans="2:56" s="1" customFormat="1" ht="29.25" customHeight="1">
      <c r="B49" s="46"/>
      <c r="C49" s="96" t="s">
        <v>52</v>
      </c>
      <c r="D49" s="97"/>
      <c r="E49" s="97"/>
      <c r="F49" s="97"/>
      <c r="G49" s="97"/>
      <c r="H49" s="98"/>
      <c r="I49" s="99" t="s">
        <v>53</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54</v>
      </c>
      <c r="AH49" s="97"/>
      <c r="AI49" s="97"/>
      <c r="AJ49" s="97"/>
      <c r="AK49" s="97"/>
      <c r="AL49" s="97"/>
      <c r="AM49" s="97"/>
      <c r="AN49" s="99" t="s">
        <v>55</v>
      </c>
      <c r="AO49" s="97"/>
      <c r="AP49" s="97"/>
      <c r="AQ49" s="101" t="s">
        <v>56</v>
      </c>
      <c r="AR49" s="72"/>
      <c r="AS49" s="102" t="s">
        <v>57</v>
      </c>
      <c r="AT49" s="103" t="s">
        <v>58</v>
      </c>
      <c r="AU49" s="103" t="s">
        <v>59</v>
      </c>
      <c r="AV49" s="103" t="s">
        <v>60</v>
      </c>
      <c r="AW49" s="103" t="s">
        <v>61</v>
      </c>
      <c r="AX49" s="103" t="s">
        <v>62</v>
      </c>
      <c r="AY49" s="103" t="s">
        <v>63</v>
      </c>
      <c r="AZ49" s="103" t="s">
        <v>64</v>
      </c>
      <c r="BA49" s="103" t="s">
        <v>65</v>
      </c>
      <c r="BB49" s="103" t="s">
        <v>66</v>
      </c>
      <c r="BC49" s="103" t="s">
        <v>67</v>
      </c>
      <c r="BD49" s="104" t="s">
        <v>68</v>
      </c>
    </row>
    <row r="50" spans="2:56"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pans="2:90" s="4" customFormat="1" ht="32.4" customHeight="1">
      <c r="B51" s="79"/>
      <c r="C51" s="108" t="s">
        <v>69</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ROUND(AG52+AG54+AG56+AG58+AG60+AG62+AG64,2)</f>
        <v>0</v>
      </c>
      <c r="AH51" s="110"/>
      <c r="AI51" s="110"/>
      <c r="AJ51" s="110"/>
      <c r="AK51" s="110"/>
      <c r="AL51" s="110"/>
      <c r="AM51" s="110"/>
      <c r="AN51" s="111">
        <f>SUM(AG51,AT51)</f>
        <v>0</v>
      </c>
      <c r="AO51" s="111"/>
      <c r="AP51" s="111"/>
      <c r="AQ51" s="112" t="s">
        <v>21</v>
      </c>
      <c r="AR51" s="83"/>
      <c r="AS51" s="113">
        <f>ROUND(AS52+AS54+AS56+AS58+AS60+AS62+AS64,2)</f>
        <v>0</v>
      </c>
      <c r="AT51" s="114">
        <f>ROUND(SUM(AV51:AW51),2)</f>
        <v>0</v>
      </c>
      <c r="AU51" s="115">
        <f>ROUND(AU52+AU54+AU56+AU58+AU60+AU62+AU64,5)</f>
        <v>0</v>
      </c>
      <c r="AV51" s="114">
        <f>ROUND(AZ51*L26,2)</f>
        <v>0</v>
      </c>
      <c r="AW51" s="114">
        <f>ROUND(BA51*L27,2)</f>
        <v>0</v>
      </c>
      <c r="AX51" s="114">
        <f>ROUND(BB51*L26,2)</f>
        <v>0</v>
      </c>
      <c r="AY51" s="114">
        <f>ROUND(BC51*L27,2)</f>
        <v>0</v>
      </c>
      <c r="AZ51" s="114">
        <f>ROUND(AZ52+AZ54+AZ56+AZ58+AZ60+AZ62+AZ64,2)</f>
        <v>0</v>
      </c>
      <c r="BA51" s="114">
        <f>ROUND(BA52+BA54+BA56+BA58+BA60+BA62+BA64,2)</f>
        <v>0</v>
      </c>
      <c r="BB51" s="114">
        <f>ROUND(BB52+BB54+BB56+BB58+BB60+BB62+BB64,2)</f>
        <v>0</v>
      </c>
      <c r="BC51" s="114">
        <f>ROUND(BC52+BC54+BC56+BC58+BC60+BC62+BC64,2)</f>
        <v>0</v>
      </c>
      <c r="BD51" s="116">
        <f>ROUND(BD52+BD54+BD56+BD58+BD60+BD62+BD64,2)</f>
        <v>0</v>
      </c>
      <c r="BS51" s="117" t="s">
        <v>70</v>
      </c>
      <c r="BT51" s="117" t="s">
        <v>71</v>
      </c>
      <c r="BU51" s="118" t="s">
        <v>72</v>
      </c>
      <c r="BV51" s="117" t="s">
        <v>73</v>
      </c>
      <c r="BW51" s="117" t="s">
        <v>7</v>
      </c>
      <c r="BX51" s="117" t="s">
        <v>74</v>
      </c>
      <c r="CL51" s="117" t="s">
        <v>21</v>
      </c>
    </row>
    <row r="52" spans="2:91" s="5" customFormat="1" ht="31.5" customHeight="1">
      <c r="B52" s="119"/>
      <c r="C52" s="120"/>
      <c r="D52" s="121" t="s">
        <v>75</v>
      </c>
      <c r="E52" s="121"/>
      <c r="F52" s="121"/>
      <c r="G52" s="121"/>
      <c r="H52" s="121"/>
      <c r="I52" s="122"/>
      <c r="J52" s="121" t="s">
        <v>76</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ROUND(AG53,2)</f>
        <v>0</v>
      </c>
      <c r="AH52" s="122"/>
      <c r="AI52" s="122"/>
      <c r="AJ52" s="122"/>
      <c r="AK52" s="122"/>
      <c r="AL52" s="122"/>
      <c r="AM52" s="122"/>
      <c r="AN52" s="124">
        <f>SUM(AG52,AT52)</f>
        <v>0</v>
      </c>
      <c r="AO52" s="122"/>
      <c r="AP52" s="122"/>
      <c r="AQ52" s="125" t="s">
        <v>77</v>
      </c>
      <c r="AR52" s="126"/>
      <c r="AS52" s="127">
        <f>ROUND(AS53,2)</f>
        <v>0</v>
      </c>
      <c r="AT52" s="128">
        <f>ROUND(SUM(AV52:AW52),2)</f>
        <v>0</v>
      </c>
      <c r="AU52" s="129">
        <f>ROUND(AU53,5)</f>
        <v>0</v>
      </c>
      <c r="AV52" s="128">
        <f>ROUND(AZ52*L26,2)</f>
        <v>0</v>
      </c>
      <c r="AW52" s="128">
        <f>ROUND(BA52*L27,2)</f>
        <v>0</v>
      </c>
      <c r="AX52" s="128">
        <f>ROUND(BB52*L26,2)</f>
        <v>0</v>
      </c>
      <c r="AY52" s="128">
        <f>ROUND(BC52*L27,2)</f>
        <v>0</v>
      </c>
      <c r="AZ52" s="128">
        <f>ROUND(AZ53,2)</f>
        <v>0</v>
      </c>
      <c r="BA52" s="128">
        <f>ROUND(BA53,2)</f>
        <v>0</v>
      </c>
      <c r="BB52" s="128">
        <f>ROUND(BB53,2)</f>
        <v>0</v>
      </c>
      <c r="BC52" s="128">
        <f>ROUND(BC53,2)</f>
        <v>0</v>
      </c>
      <c r="BD52" s="130">
        <f>ROUND(BD53,2)</f>
        <v>0</v>
      </c>
      <c r="BS52" s="131" t="s">
        <v>70</v>
      </c>
      <c r="BT52" s="131" t="s">
        <v>78</v>
      </c>
      <c r="BU52" s="131" t="s">
        <v>72</v>
      </c>
      <c r="BV52" s="131" t="s">
        <v>73</v>
      </c>
      <c r="BW52" s="131" t="s">
        <v>79</v>
      </c>
      <c r="BX52" s="131" t="s">
        <v>7</v>
      </c>
      <c r="CL52" s="131" t="s">
        <v>80</v>
      </c>
      <c r="CM52" s="131" t="s">
        <v>81</v>
      </c>
    </row>
    <row r="53" spans="1:90" s="6" customFormat="1" ht="28.5" customHeight="1">
      <c r="A53" s="132" t="s">
        <v>82</v>
      </c>
      <c r="B53" s="133"/>
      <c r="C53" s="134"/>
      <c r="D53" s="134"/>
      <c r="E53" s="135" t="s">
        <v>75</v>
      </c>
      <c r="F53" s="135"/>
      <c r="G53" s="135"/>
      <c r="H53" s="135"/>
      <c r="I53" s="135"/>
      <c r="J53" s="134"/>
      <c r="K53" s="135" t="s">
        <v>76</v>
      </c>
      <c r="L53" s="135"/>
      <c r="M53" s="135"/>
      <c r="N53" s="135"/>
      <c r="O53" s="135"/>
      <c r="P53" s="135"/>
      <c r="Q53" s="135"/>
      <c r="R53" s="135"/>
      <c r="S53" s="135"/>
      <c r="T53" s="135"/>
      <c r="U53" s="135"/>
      <c r="V53" s="135"/>
      <c r="W53" s="135"/>
      <c r="X53" s="135"/>
      <c r="Y53" s="135"/>
      <c r="Z53" s="135"/>
      <c r="AA53" s="135"/>
      <c r="AB53" s="135"/>
      <c r="AC53" s="135"/>
      <c r="AD53" s="135"/>
      <c r="AE53" s="135"/>
      <c r="AF53" s="135"/>
      <c r="AG53" s="136">
        <f>'SO 101 - SO 101 - Rekonst...'!J29</f>
        <v>0</v>
      </c>
      <c r="AH53" s="134"/>
      <c r="AI53" s="134"/>
      <c r="AJ53" s="134"/>
      <c r="AK53" s="134"/>
      <c r="AL53" s="134"/>
      <c r="AM53" s="134"/>
      <c r="AN53" s="136">
        <f>SUM(AG53,AT53)</f>
        <v>0</v>
      </c>
      <c r="AO53" s="134"/>
      <c r="AP53" s="134"/>
      <c r="AQ53" s="137" t="s">
        <v>83</v>
      </c>
      <c r="AR53" s="138"/>
      <c r="AS53" s="139">
        <v>0</v>
      </c>
      <c r="AT53" s="140">
        <f>ROUND(SUM(AV53:AW53),2)</f>
        <v>0</v>
      </c>
      <c r="AU53" s="141">
        <f>'SO 101 - SO 101 - Rekonst...'!P91</f>
        <v>0</v>
      </c>
      <c r="AV53" s="140">
        <f>'SO 101 - SO 101 - Rekonst...'!J32</f>
        <v>0</v>
      </c>
      <c r="AW53" s="140">
        <f>'SO 101 - SO 101 - Rekonst...'!J33</f>
        <v>0</v>
      </c>
      <c r="AX53" s="140">
        <f>'SO 101 - SO 101 - Rekonst...'!J34</f>
        <v>0</v>
      </c>
      <c r="AY53" s="140">
        <f>'SO 101 - SO 101 - Rekonst...'!J35</f>
        <v>0</v>
      </c>
      <c r="AZ53" s="140">
        <f>'SO 101 - SO 101 - Rekonst...'!F32</f>
        <v>0</v>
      </c>
      <c r="BA53" s="140">
        <f>'SO 101 - SO 101 - Rekonst...'!F33</f>
        <v>0</v>
      </c>
      <c r="BB53" s="140">
        <f>'SO 101 - SO 101 - Rekonst...'!F34</f>
        <v>0</v>
      </c>
      <c r="BC53" s="140">
        <f>'SO 101 - SO 101 - Rekonst...'!F35</f>
        <v>0</v>
      </c>
      <c r="BD53" s="142">
        <f>'SO 101 - SO 101 - Rekonst...'!F36</f>
        <v>0</v>
      </c>
      <c r="BT53" s="143" t="s">
        <v>81</v>
      </c>
      <c r="BV53" s="143" t="s">
        <v>73</v>
      </c>
      <c r="BW53" s="143" t="s">
        <v>84</v>
      </c>
      <c r="BX53" s="143" t="s">
        <v>79</v>
      </c>
      <c r="CL53" s="143" t="s">
        <v>21</v>
      </c>
    </row>
    <row r="54" spans="2:91" s="5" customFormat="1" ht="31.5" customHeight="1">
      <c r="B54" s="119"/>
      <c r="C54" s="120"/>
      <c r="D54" s="121" t="s">
        <v>85</v>
      </c>
      <c r="E54" s="121"/>
      <c r="F54" s="121"/>
      <c r="G54" s="121"/>
      <c r="H54" s="121"/>
      <c r="I54" s="122"/>
      <c r="J54" s="121" t="s">
        <v>86</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ROUND(AG55,2)</f>
        <v>0</v>
      </c>
      <c r="AH54" s="122"/>
      <c r="AI54" s="122"/>
      <c r="AJ54" s="122"/>
      <c r="AK54" s="122"/>
      <c r="AL54" s="122"/>
      <c r="AM54" s="122"/>
      <c r="AN54" s="124">
        <f>SUM(AG54,AT54)</f>
        <v>0</v>
      </c>
      <c r="AO54" s="122"/>
      <c r="AP54" s="122"/>
      <c r="AQ54" s="125" t="s">
        <v>77</v>
      </c>
      <c r="AR54" s="126"/>
      <c r="AS54" s="127">
        <f>ROUND(AS55,2)</f>
        <v>0</v>
      </c>
      <c r="AT54" s="128">
        <f>ROUND(SUM(AV54:AW54),2)</f>
        <v>0</v>
      </c>
      <c r="AU54" s="129">
        <f>ROUND(AU55,5)</f>
        <v>0</v>
      </c>
      <c r="AV54" s="128">
        <f>ROUND(AZ54*L26,2)</f>
        <v>0</v>
      </c>
      <c r="AW54" s="128">
        <f>ROUND(BA54*L27,2)</f>
        <v>0</v>
      </c>
      <c r="AX54" s="128">
        <f>ROUND(BB54*L26,2)</f>
        <v>0</v>
      </c>
      <c r="AY54" s="128">
        <f>ROUND(BC54*L27,2)</f>
        <v>0</v>
      </c>
      <c r="AZ54" s="128">
        <f>ROUND(AZ55,2)</f>
        <v>0</v>
      </c>
      <c r="BA54" s="128">
        <f>ROUND(BA55,2)</f>
        <v>0</v>
      </c>
      <c r="BB54" s="128">
        <f>ROUND(BB55,2)</f>
        <v>0</v>
      </c>
      <c r="BC54" s="128">
        <f>ROUND(BC55,2)</f>
        <v>0</v>
      </c>
      <c r="BD54" s="130">
        <f>ROUND(BD55,2)</f>
        <v>0</v>
      </c>
      <c r="BS54" s="131" t="s">
        <v>70</v>
      </c>
      <c r="BT54" s="131" t="s">
        <v>78</v>
      </c>
      <c r="BU54" s="131" t="s">
        <v>72</v>
      </c>
      <c r="BV54" s="131" t="s">
        <v>73</v>
      </c>
      <c r="BW54" s="131" t="s">
        <v>87</v>
      </c>
      <c r="BX54" s="131" t="s">
        <v>7</v>
      </c>
      <c r="CL54" s="131" t="s">
        <v>88</v>
      </c>
      <c r="CM54" s="131" t="s">
        <v>81</v>
      </c>
    </row>
    <row r="55" spans="1:90" s="6" customFormat="1" ht="28.5" customHeight="1">
      <c r="A55" s="132" t="s">
        <v>82</v>
      </c>
      <c r="B55" s="133"/>
      <c r="C55" s="134"/>
      <c r="D55" s="134"/>
      <c r="E55" s="135" t="s">
        <v>85</v>
      </c>
      <c r="F55" s="135"/>
      <c r="G55" s="135"/>
      <c r="H55" s="135"/>
      <c r="I55" s="135"/>
      <c r="J55" s="134"/>
      <c r="K55" s="135" t="s">
        <v>86</v>
      </c>
      <c r="L55" s="135"/>
      <c r="M55" s="135"/>
      <c r="N55" s="135"/>
      <c r="O55" s="135"/>
      <c r="P55" s="135"/>
      <c r="Q55" s="135"/>
      <c r="R55" s="135"/>
      <c r="S55" s="135"/>
      <c r="T55" s="135"/>
      <c r="U55" s="135"/>
      <c r="V55" s="135"/>
      <c r="W55" s="135"/>
      <c r="X55" s="135"/>
      <c r="Y55" s="135"/>
      <c r="Z55" s="135"/>
      <c r="AA55" s="135"/>
      <c r="AB55" s="135"/>
      <c r="AC55" s="135"/>
      <c r="AD55" s="135"/>
      <c r="AE55" s="135"/>
      <c r="AF55" s="135"/>
      <c r="AG55" s="136">
        <f>'SO 102 - SO 102 - Rekonst...'!J29</f>
        <v>0</v>
      </c>
      <c r="AH55" s="134"/>
      <c r="AI55" s="134"/>
      <c r="AJ55" s="134"/>
      <c r="AK55" s="134"/>
      <c r="AL55" s="134"/>
      <c r="AM55" s="134"/>
      <c r="AN55" s="136">
        <f>SUM(AG55,AT55)</f>
        <v>0</v>
      </c>
      <c r="AO55" s="134"/>
      <c r="AP55" s="134"/>
      <c r="AQ55" s="137" t="s">
        <v>83</v>
      </c>
      <c r="AR55" s="138"/>
      <c r="AS55" s="139">
        <v>0</v>
      </c>
      <c r="AT55" s="140">
        <f>ROUND(SUM(AV55:AW55),2)</f>
        <v>0</v>
      </c>
      <c r="AU55" s="141">
        <f>'SO 102 - SO 102 - Rekonst...'!P91</f>
        <v>0</v>
      </c>
      <c r="AV55" s="140">
        <f>'SO 102 - SO 102 - Rekonst...'!J32</f>
        <v>0</v>
      </c>
      <c r="AW55" s="140">
        <f>'SO 102 - SO 102 - Rekonst...'!J33</f>
        <v>0</v>
      </c>
      <c r="AX55" s="140">
        <f>'SO 102 - SO 102 - Rekonst...'!J34</f>
        <v>0</v>
      </c>
      <c r="AY55" s="140">
        <f>'SO 102 - SO 102 - Rekonst...'!J35</f>
        <v>0</v>
      </c>
      <c r="AZ55" s="140">
        <f>'SO 102 - SO 102 - Rekonst...'!F32</f>
        <v>0</v>
      </c>
      <c r="BA55" s="140">
        <f>'SO 102 - SO 102 - Rekonst...'!F33</f>
        <v>0</v>
      </c>
      <c r="BB55" s="140">
        <f>'SO 102 - SO 102 - Rekonst...'!F34</f>
        <v>0</v>
      </c>
      <c r="BC55" s="140">
        <f>'SO 102 - SO 102 - Rekonst...'!F35</f>
        <v>0</v>
      </c>
      <c r="BD55" s="142">
        <f>'SO 102 - SO 102 - Rekonst...'!F36</f>
        <v>0</v>
      </c>
      <c r="BT55" s="143" t="s">
        <v>81</v>
      </c>
      <c r="BV55" s="143" t="s">
        <v>73</v>
      </c>
      <c r="BW55" s="143" t="s">
        <v>89</v>
      </c>
      <c r="BX55" s="143" t="s">
        <v>87</v>
      </c>
      <c r="CL55" s="143" t="s">
        <v>21</v>
      </c>
    </row>
    <row r="56" spans="2:91" s="5" customFormat="1" ht="47.25" customHeight="1">
      <c r="B56" s="119"/>
      <c r="C56" s="120"/>
      <c r="D56" s="121" t="s">
        <v>90</v>
      </c>
      <c r="E56" s="121"/>
      <c r="F56" s="121"/>
      <c r="G56" s="121"/>
      <c r="H56" s="121"/>
      <c r="I56" s="122"/>
      <c r="J56" s="121" t="s">
        <v>91</v>
      </c>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3">
        <f>ROUND(AG57,2)</f>
        <v>0</v>
      </c>
      <c r="AH56" s="122"/>
      <c r="AI56" s="122"/>
      <c r="AJ56" s="122"/>
      <c r="AK56" s="122"/>
      <c r="AL56" s="122"/>
      <c r="AM56" s="122"/>
      <c r="AN56" s="124">
        <f>SUM(AG56,AT56)</f>
        <v>0</v>
      </c>
      <c r="AO56" s="122"/>
      <c r="AP56" s="122"/>
      <c r="AQ56" s="125" t="s">
        <v>77</v>
      </c>
      <c r="AR56" s="126"/>
      <c r="AS56" s="127">
        <f>ROUND(AS57,2)</f>
        <v>0</v>
      </c>
      <c r="AT56" s="128">
        <f>ROUND(SUM(AV56:AW56),2)</f>
        <v>0</v>
      </c>
      <c r="AU56" s="129">
        <f>ROUND(AU57,5)</f>
        <v>0</v>
      </c>
      <c r="AV56" s="128">
        <f>ROUND(AZ56*L26,2)</f>
        <v>0</v>
      </c>
      <c r="AW56" s="128">
        <f>ROUND(BA56*L27,2)</f>
        <v>0</v>
      </c>
      <c r="AX56" s="128">
        <f>ROUND(BB56*L26,2)</f>
        <v>0</v>
      </c>
      <c r="AY56" s="128">
        <f>ROUND(BC56*L27,2)</f>
        <v>0</v>
      </c>
      <c r="AZ56" s="128">
        <f>ROUND(AZ57,2)</f>
        <v>0</v>
      </c>
      <c r="BA56" s="128">
        <f>ROUND(BA57,2)</f>
        <v>0</v>
      </c>
      <c r="BB56" s="128">
        <f>ROUND(BB57,2)</f>
        <v>0</v>
      </c>
      <c r="BC56" s="128">
        <f>ROUND(BC57,2)</f>
        <v>0</v>
      </c>
      <c r="BD56" s="130">
        <f>ROUND(BD57,2)</f>
        <v>0</v>
      </c>
      <c r="BS56" s="131" t="s">
        <v>70</v>
      </c>
      <c r="BT56" s="131" t="s">
        <v>78</v>
      </c>
      <c r="BU56" s="131" t="s">
        <v>72</v>
      </c>
      <c r="BV56" s="131" t="s">
        <v>73</v>
      </c>
      <c r="BW56" s="131" t="s">
        <v>92</v>
      </c>
      <c r="BX56" s="131" t="s">
        <v>7</v>
      </c>
      <c r="CL56" s="131" t="s">
        <v>93</v>
      </c>
      <c r="CM56" s="131" t="s">
        <v>81</v>
      </c>
    </row>
    <row r="57" spans="1:90" s="6" customFormat="1" ht="42.75" customHeight="1">
      <c r="A57" s="132" t="s">
        <v>82</v>
      </c>
      <c r="B57" s="133"/>
      <c r="C57" s="134"/>
      <c r="D57" s="134"/>
      <c r="E57" s="135" t="s">
        <v>90</v>
      </c>
      <c r="F57" s="135"/>
      <c r="G57" s="135"/>
      <c r="H57" s="135"/>
      <c r="I57" s="135"/>
      <c r="J57" s="134"/>
      <c r="K57" s="135" t="s">
        <v>91</v>
      </c>
      <c r="L57" s="135"/>
      <c r="M57" s="135"/>
      <c r="N57" s="135"/>
      <c r="O57" s="135"/>
      <c r="P57" s="135"/>
      <c r="Q57" s="135"/>
      <c r="R57" s="135"/>
      <c r="S57" s="135"/>
      <c r="T57" s="135"/>
      <c r="U57" s="135"/>
      <c r="V57" s="135"/>
      <c r="W57" s="135"/>
      <c r="X57" s="135"/>
      <c r="Y57" s="135"/>
      <c r="Z57" s="135"/>
      <c r="AA57" s="135"/>
      <c r="AB57" s="135"/>
      <c r="AC57" s="135"/>
      <c r="AD57" s="135"/>
      <c r="AE57" s="135"/>
      <c r="AF57" s="135"/>
      <c r="AG57" s="136">
        <f>'SO 103A - SO 103A - Rekon...'!J29</f>
        <v>0</v>
      </c>
      <c r="AH57" s="134"/>
      <c r="AI57" s="134"/>
      <c r="AJ57" s="134"/>
      <c r="AK57" s="134"/>
      <c r="AL57" s="134"/>
      <c r="AM57" s="134"/>
      <c r="AN57" s="136">
        <f>SUM(AG57,AT57)</f>
        <v>0</v>
      </c>
      <c r="AO57" s="134"/>
      <c r="AP57" s="134"/>
      <c r="AQ57" s="137" t="s">
        <v>83</v>
      </c>
      <c r="AR57" s="138"/>
      <c r="AS57" s="139">
        <v>0</v>
      </c>
      <c r="AT57" s="140">
        <f>ROUND(SUM(AV57:AW57),2)</f>
        <v>0</v>
      </c>
      <c r="AU57" s="141">
        <f>'SO 103A - SO 103A - Rekon...'!P89</f>
        <v>0</v>
      </c>
      <c r="AV57" s="140">
        <f>'SO 103A - SO 103A - Rekon...'!J32</f>
        <v>0</v>
      </c>
      <c r="AW57" s="140">
        <f>'SO 103A - SO 103A - Rekon...'!J33</f>
        <v>0</v>
      </c>
      <c r="AX57" s="140">
        <f>'SO 103A - SO 103A - Rekon...'!J34</f>
        <v>0</v>
      </c>
      <c r="AY57" s="140">
        <f>'SO 103A - SO 103A - Rekon...'!J35</f>
        <v>0</v>
      </c>
      <c r="AZ57" s="140">
        <f>'SO 103A - SO 103A - Rekon...'!F32</f>
        <v>0</v>
      </c>
      <c r="BA57" s="140">
        <f>'SO 103A - SO 103A - Rekon...'!F33</f>
        <v>0</v>
      </c>
      <c r="BB57" s="140">
        <f>'SO 103A - SO 103A - Rekon...'!F34</f>
        <v>0</v>
      </c>
      <c r="BC57" s="140">
        <f>'SO 103A - SO 103A - Rekon...'!F35</f>
        <v>0</v>
      </c>
      <c r="BD57" s="142">
        <f>'SO 103A - SO 103A - Rekon...'!F36</f>
        <v>0</v>
      </c>
      <c r="BT57" s="143" t="s">
        <v>81</v>
      </c>
      <c r="BV57" s="143" t="s">
        <v>73</v>
      </c>
      <c r="BW57" s="143" t="s">
        <v>94</v>
      </c>
      <c r="BX57" s="143" t="s">
        <v>92</v>
      </c>
      <c r="CL57" s="143" t="s">
        <v>21</v>
      </c>
    </row>
    <row r="58" spans="2:91" s="5" customFormat="1" ht="47.25" customHeight="1">
      <c r="B58" s="119"/>
      <c r="C58" s="120"/>
      <c r="D58" s="121" t="s">
        <v>95</v>
      </c>
      <c r="E58" s="121"/>
      <c r="F58" s="121"/>
      <c r="G58" s="121"/>
      <c r="H58" s="121"/>
      <c r="I58" s="122"/>
      <c r="J58" s="121" t="s">
        <v>96</v>
      </c>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3">
        <f>ROUND(AG59,2)</f>
        <v>0</v>
      </c>
      <c r="AH58" s="122"/>
      <c r="AI58" s="122"/>
      <c r="AJ58" s="122"/>
      <c r="AK58" s="122"/>
      <c r="AL58" s="122"/>
      <c r="AM58" s="122"/>
      <c r="AN58" s="124">
        <f>SUM(AG58,AT58)</f>
        <v>0</v>
      </c>
      <c r="AO58" s="122"/>
      <c r="AP58" s="122"/>
      <c r="AQ58" s="125" t="s">
        <v>77</v>
      </c>
      <c r="AR58" s="126"/>
      <c r="AS58" s="127">
        <f>ROUND(AS59,2)</f>
        <v>0</v>
      </c>
      <c r="AT58" s="128">
        <f>ROUND(SUM(AV58:AW58),2)</f>
        <v>0</v>
      </c>
      <c r="AU58" s="129">
        <f>ROUND(AU59,5)</f>
        <v>0</v>
      </c>
      <c r="AV58" s="128">
        <f>ROUND(AZ58*L26,2)</f>
        <v>0</v>
      </c>
      <c r="AW58" s="128">
        <f>ROUND(BA58*L27,2)</f>
        <v>0</v>
      </c>
      <c r="AX58" s="128">
        <f>ROUND(BB58*L26,2)</f>
        <v>0</v>
      </c>
      <c r="AY58" s="128">
        <f>ROUND(BC58*L27,2)</f>
        <v>0</v>
      </c>
      <c r="AZ58" s="128">
        <f>ROUND(AZ59,2)</f>
        <v>0</v>
      </c>
      <c r="BA58" s="128">
        <f>ROUND(BA59,2)</f>
        <v>0</v>
      </c>
      <c r="BB58" s="128">
        <f>ROUND(BB59,2)</f>
        <v>0</v>
      </c>
      <c r="BC58" s="128">
        <f>ROUND(BC59,2)</f>
        <v>0</v>
      </c>
      <c r="BD58" s="130">
        <f>ROUND(BD59,2)</f>
        <v>0</v>
      </c>
      <c r="BS58" s="131" t="s">
        <v>70</v>
      </c>
      <c r="BT58" s="131" t="s">
        <v>78</v>
      </c>
      <c r="BU58" s="131" t="s">
        <v>72</v>
      </c>
      <c r="BV58" s="131" t="s">
        <v>73</v>
      </c>
      <c r="BW58" s="131" t="s">
        <v>97</v>
      </c>
      <c r="BX58" s="131" t="s">
        <v>7</v>
      </c>
      <c r="CL58" s="131" t="s">
        <v>93</v>
      </c>
      <c r="CM58" s="131" t="s">
        <v>81</v>
      </c>
    </row>
    <row r="59" spans="1:90" s="6" customFormat="1" ht="42.75" customHeight="1">
      <c r="A59" s="132" t="s">
        <v>82</v>
      </c>
      <c r="B59" s="133"/>
      <c r="C59" s="134"/>
      <c r="D59" s="134"/>
      <c r="E59" s="135" t="s">
        <v>95</v>
      </c>
      <c r="F59" s="135"/>
      <c r="G59" s="135"/>
      <c r="H59" s="135"/>
      <c r="I59" s="135"/>
      <c r="J59" s="134"/>
      <c r="K59" s="135" t="s">
        <v>96</v>
      </c>
      <c r="L59" s="135"/>
      <c r="M59" s="135"/>
      <c r="N59" s="135"/>
      <c r="O59" s="135"/>
      <c r="P59" s="135"/>
      <c r="Q59" s="135"/>
      <c r="R59" s="135"/>
      <c r="S59" s="135"/>
      <c r="T59" s="135"/>
      <c r="U59" s="135"/>
      <c r="V59" s="135"/>
      <c r="W59" s="135"/>
      <c r="X59" s="135"/>
      <c r="Y59" s="135"/>
      <c r="Z59" s="135"/>
      <c r="AA59" s="135"/>
      <c r="AB59" s="135"/>
      <c r="AC59" s="135"/>
      <c r="AD59" s="135"/>
      <c r="AE59" s="135"/>
      <c r="AF59" s="135"/>
      <c r="AG59" s="136">
        <f>'SO 103B - SO 103B - Předp...'!J29</f>
        <v>0</v>
      </c>
      <c r="AH59" s="134"/>
      <c r="AI59" s="134"/>
      <c r="AJ59" s="134"/>
      <c r="AK59" s="134"/>
      <c r="AL59" s="134"/>
      <c r="AM59" s="134"/>
      <c r="AN59" s="136">
        <f>SUM(AG59,AT59)</f>
        <v>0</v>
      </c>
      <c r="AO59" s="134"/>
      <c r="AP59" s="134"/>
      <c r="AQ59" s="137" t="s">
        <v>83</v>
      </c>
      <c r="AR59" s="138"/>
      <c r="AS59" s="139">
        <v>0</v>
      </c>
      <c r="AT59" s="140">
        <f>ROUND(SUM(AV59:AW59),2)</f>
        <v>0</v>
      </c>
      <c r="AU59" s="141">
        <f>'SO 103B - SO 103B - Předp...'!P88</f>
        <v>0</v>
      </c>
      <c r="AV59" s="140">
        <f>'SO 103B - SO 103B - Předp...'!J32</f>
        <v>0</v>
      </c>
      <c r="AW59" s="140">
        <f>'SO 103B - SO 103B - Předp...'!J33</f>
        <v>0</v>
      </c>
      <c r="AX59" s="140">
        <f>'SO 103B - SO 103B - Předp...'!J34</f>
        <v>0</v>
      </c>
      <c r="AY59" s="140">
        <f>'SO 103B - SO 103B - Předp...'!J35</f>
        <v>0</v>
      </c>
      <c r="AZ59" s="140">
        <f>'SO 103B - SO 103B - Předp...'!F32</f>
        <v>0</v>
      </c>
      <c r="BA59" s="140">
        <f>'SO 103B - SO 103B - Předp...'!F33</f>
        <v>0</v>
      </c>
      <c r="BB59" s="140">
        <f>'SO 103B - SO 103B - Předp...'!F34</f>
        <v>0</v>
      </c>
      <c r="BC59" s="140">
        <f>'SO 103B - SO 103B - Předp...'!F35</f>
        <v>0</v>
      </c>
      <c r="BD59" s="142">
        <f>'SO 103B - SO 103B - Předp...'!F36</f>
        <v>0</v>
      </c>
      <c r="BT59" s="143" t="s">
        <v>81</v>
      </c>
      <c r="BV59" s="143" t="s">
        <v>73</v>
      </c>
      <c r="BW59" s="143" t="s">
        <v>98</v>
      </c>
      <c r="BX59" s="143" t="s">
        <v>97</v>
      </c>
      <c r="CL59" s="143" t="s">
        <v>21</v>
      </c>
    </row>
    <row r="60" spans="2:91" s="5" customFormat="1" ht="31.5" customHeight="1">
      <c r="B60" s="119"/>
      <c r="C60" s="120"/>
      <c r="D60" s="121" t="s">
        <v>99</v>
      </c>
      <c r="E60" s="121"/>
      <c r="F60" s="121"/>
      <c r="G60" s="121"/>
      <c r="H60" s="121"/>
      <c r="I60" s="122"/>
      <c r="J60" s="121" t="s">
        <v>100</v>
      </c>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3">
        <f>ROUND(AG61,2)</f>
        <v>0</v>
      </c>
      <c r="AH60" s="122"/>
      <c r="AI60" s="122"/>
      <c r="AJ60" s="122"/>
      <c r="AK60" s="122"/>
      <c r="AL60" s="122"/>
      <c r="AM60" s="122"/>
      <c r="AN60" s="124">
        <f>SUM(AG60,AT60)</f>
        <v>0</v>
      </c>
      <c r="AO60" s="122"/>
      <c r="AP60" s="122"/>
      <c r="AQ60" s="125" t="s">
        <v>77</v>
      </c>
      <c r="AR60" s="126"/>
      <c r="AS60" s="127">
        <f>ROUND(AS61,2)</f>
        <v>0</v>
      </c>
      <c r="AT60" s="128">
        <f>ROUND(SUM(AV60:AW60),2)</f>
        <v>0</v>
      </c>
      <c r="AU60" s="129">
        <f>ROUND(AU61,5)</f>
        <v>0</v>
      </c>
      <c r="AV60" s="128">
        <f>ROUND(AZ60*L26,2)</f>
        <v>0</v>
      </c>
      <c r="AW60" s="128">
        <f>ROUND(BA60*L27,2)</f>
        <v>0</v>
      </c>
      <c r="AX60" s="128">
        <f>ROUND(BB60*L26,2)</f>
        <v>0</v>
      </c>
      <c r="AY60" s="128">
        <f>ROUND(BC60*L27,2)</f>
        <v>0</v>
      </c>
      <c r="AZ60" s="128">
        <f>ROUND(AZ61,2)</f>
        <v>0</v>
      </c>
      <c r="BA60" s="128">
        <f>ROUND(BA61,2)</f>
        <v>0</v>
      </c>
      <c r="BB60" s="128">
        <f>ROUND(BB61,2)</f>
        <v>0</v>
      </c>
      <c r="BC60" s="128">
        <f>ROUND(BC61,2)</f>
        <v>0</v>
      </c>
      <c r="BD60" s="130">
        <f>ROUND(BD61,2)</f>
        <v>0</v>
      </c>
      <c r="BS60" s="131" t="s">
        <v>70</v>
      </c>
      <c r="BT60" s="131" t="s">
        <v>78</v>
      </c>
      <c r="BU60" s="131" t="s">
        <v>72</v>
      </c>
      <c r="BV60" s="131" t="s">
        <v>73</v>
      </c>
      <c r="BW60" s="131" t="s">
        <v>101</v>
      </c>
      <c r="BX60" s="131" t="s">
        <v>7</v>
      </c>
      <c r="CL60" s="131" t="s">
        <v>80</v>
      </c>
      <c r="CM60" s="131" t="s">
        <v>81</v>
      </c>
    </row>
    <row r="61" spans="1:90" s="6" customFormat="1" ht="28.5" customHeight="1">
      <c r="A61" s="132" t="s">
        <v>82</v>
      </c>
      <c r="B61" s="133"/>
      <c r="C61" s="134"/>
      <c r="D61" s="134"/>
      <c r="E61" s="135" t="s">
        <v>102</v>
      </c>
      <c r="F61" s="135"/>
      <c r="G61" s="135"/>
      <c r="H61" s="135"/>
      <c r="I61" s="135"/>
      <c r="J61" s="134"/>
      <c r="K61" s="135" t="s">
        <v>100</v>
      </c>
      <c r="L61" s="135"/>
      <c r="M61" s="135"/>
      <c r="N61" s="135"/>
      <c r="O61" s="135"/>
      <c r="P61" s="135"/>
      <c r="Q61" s="135"/>
      <c r="R61" s="135"/>
      <c r="S61" s="135"/>
      <c r="T61" s="135"/>
      <c r="U61" s="135"/>
      <c r="V61" s="135"/>
      <c r="W61" s="135"/>
      <c r="X61" s="135"/>
      <c r="Y61" s="135"/>
      <c r="Z61" s="135"/>
      <c r="AA61" s="135"/>
      <c r="AB61" s="135"/>
      <c r="AC61" s="135"/>
      <c r="AD61" s="135"/>
      <c r="AE61" s="135"/>
      <c r="AF61" s="135"/>
      <c r="AG61" s="136">
        <f>'SO 104 - SO 104 - Dopravn...'!J29</f>
        <v>0</v>
      </c>
      <c r="AH61" s="134"/>
      <c r="AI61" s="134"/>
      <c r="AJ61" s="134"/>
      <c r="AK61" s="134"/>
      <c r="AL61" s="134"/>
      <c r="AM61" s="134"/>
      <c r="AN61" s="136">
        <f>SUM(AG61,AT61)</f>
        <v>0</v>
      </c>
      <c r="AO61" s="134"/>
      <c r="AP61" s="134"/>
      <c r="AQ61" s="137" t="s">
        <v>83</v>
      </c>
      <c r="AR61" s="138"/>
      <c r="AS61" s="139">
        <v>0</v>
      </c>
      <c r="AT61" s="140">
        <f>ROUND(SUM(AV61:AW61),2)</f>
        <v>0</v>
      </c>
      <c r="AU61" s="141">
        <f>'SO 104 - SO 104 - Dopravn...'!P86</f>
        <v>0</v>
      </c>
      <c r="AV61" s="140">
        <f>'SO 104 - SO 104 - Dopravn...'!J32</f>
        <v>0</v>
      </c>
      <c r="AW61" s="140">
        <f>'SO 104 - SO 104 - Dopravn...'!J33</f>
        <v>0</v>
      </c>
      <c r="AX61" s="140">
        <f>'SO 104 - SO 104 - Dopravn...'!J34</f>
        <v>0</v>
      </c>
      <c r="AY61" s="140">
        <f>'SO 104 - SO 104 - Dopravn...'!J35</f>
        <v>0</v>
      </c>
      <c r="AZ61" s="140">
        <f>'SO 104 - SO 104 - Dopravn...'!F32</f>
        <v>0</v>
      </c>
      <c r="BA61" s="140">
        <f>'SO 104 - SO 104 - Dopravn...'!F33</f>
        <v>0</v>
      </c>
      <c r="BB61" s="140">
        <f>'SO 104 - SO 104 - Dopravn...'!F34</f>
        <v>0</v>
      </c>
      <c r="BC61" s="140">
        <f>'SO 104 - SO 104 - Dopravn...'!F35</f>
        <v>0</v>
      </c>
      <c r="BD61" s="142">
        <f>'SO 104 - SO 104 - Dopravn...'!F36</f>
        <v>0</v>
      </c>
      <c r="BT61" s="143" t="s">
        <v>81</v>
      </c>
      <c r="BV61" s="143" t="s">
        <v>73</v>
      </c>
      <c r="BW61" s="143" t="s">
        <v>103</v>
      </c>
      <c r="BX61" s="143" t="s">
        <v>101</v>
      </c>
      <c r="CL61" s="143" t="s">
        <v>21</v>
      </c>
    </row>
    <row r="62" spans="2:91" s="5" customFormat="1" ht="16.5" customHeight="1">
      <c r="B62" s="119"/>
      <c r="C62" s="120"/>
      <c r="D62" s="121" t="s">
        <v>104</v>
      </c>
      <c r="E62" s="121"/>
      <c r="F62" s="121"/>
      <c r="G62" s="121"/>
      <c r="H62" s="121"/>
      <c r="I62" s="122"/>
      <c r="J62" s="121" t="s">
        <v>105</v>
      </c>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3">
        <f>ROUND(AG63,2)</f>
        <v>0</v>
      </c>
      <c r="AH62" s="122"/>
      <c r="AI62" s="122"/>
      <c r="AJ62" s="122"/>
      <c r="AK62" s="122"/>
      <c r="AL62" s="122"/>
      <c r="AM62" s="122"/>
      <c r="AN62" s="124">
        <f>SUM(AG62,AT62)</f>
        <v>0</v>
      </c>
      <c r="AO62" s="122"/>
      <c r="AP62" s="122"/>
      <c r="AQ62" s="125" t="s">
        <v>77</v>
      </c>
      <c r="AR62" s="126"/>
      <c r="AS62" s="127">
        <f>ROUND(AS63,2)</f>
        <v>0</v>
      </c>
      <c r="AT62" s="128">
        <f>ROUND(SUM(AV62:AW62),2)</f>
        <v>0</v>
      </c>
      <c r="AU62" s="129">
        <f>ROUND(AU63,5)</f>
        <v>0</v>
      </c>
      <c r="AV62" s="128">
        <f>ROUND(AZ62*L26,2)</f>
        <v>0</v>
      </c>
      <c r="AW62" s="128">
        <f>ROUND(BA62*L27,2)</f>
        <v>0</v>
      </c>
      <c r="AX62" s="128">
        <f>ROUND(BB62*L26,2)</f>
        <v>0</v>
      </c>
      <c r="AY62" s="128">
        <f>ROUND(BC62*L27,2)</f>
        <v>0</v>
      </c>
      <c r="AZ62" s="128">
        <f>ROUND(AZ63,2)</f>
        <v>0</v>
      </c>
      <c r="BA62" s="128">
        <f>ROUND(BA63,2)</f>
        <v>0</v>
      </c>
      <c r="BB62" s="128">
        <f>ROUND(BB63,2)</f>
        <v>0</v>
      </c>
      <c r="BC62" s="128">
        <f>ROUND(BC63,2)</f>
        <v>0</v>
      </c>
      <c r="BD62" s="130">
        <f>ROUND(BD63,2)</f>
        <v>0</v>
      </c>
      <c r="BS62" s="131" t="s">
        <v>70</v>
      </c>
      <c r="BT62" s="131" t="s">
        <v>78</v>
      </c>
      <c r="BU62" s="131" t="s">
        <v>72</v>
      </c>
      <c r="BV62" s="131" t="s">
        <v>73</v>
      </c>
      <c r="BW62" s="131" t="s">
        <v>106</v>
      </c>
      <c r="BX62" s="131" t="s">
        <v>7</v>
      </c>
      <c r="CL62" s="131" t="s">
        <v>107</v>
      </c>
      <c r="CM62" s="131" t="s">
        <v>81</v>
      </c>
    </row>
    <row r="63" spans="1:90" s="6" customFormat="1" ht="16.5" customHeight="1">
      <c r="A63" s="132" t="s">
        <v>82</v>
      </c>
      <c r="B63" s="133"/>
      <c r="C63" s="134"/>
      <c r="D63" s="134"/>
      <c r="E63" s="135" t="s">
        <v>104</v>
      </c>
      <c r="F63" s="135"/>
      <c r="G63" s="135"/>
      <c r="H63" s="135"/>
      <c r="I63" s="135"/>
      <c r="J63" s="134"/>
      <c r="K63" s="135" t="s">
        <v>105</v>
      </c>
      <c r="L63" s="135"/>
      <c r="M63" s="135"/>
      <c r="N63" s="135"/>
      <c r="O63" s="135"/>
      <c r="P63" s="135"/>
      <c r="Q63" s="135"/>
      <c r="R63" s="135"/>
      <c r="S63" s="135"/>
      <c r="T63" s="135"/>
      <c r="U63" s="135"/>
      <c r="V63" s="135"/>
      <c r="W63" s="135"/>
      <c r="X63" s="135"/>
      <c r="Y63" s="135"/>
      <c r="Z63" s="135"/>
      <c r="AA63" s="135"/>
      <c r="AB63" s="135"/>
      <c r="AC63" s="135"/>
      <c r="AD63" s="135"/>
      <c r="AE63" s="135"/>
      <c r="AF63" s="135"/>
      <c r="AG63" s="136">
        <f>'SO 901 - SO 901 - DIO - n...'!J29</f>
        <v>0</v>
      </c>
      <c r="AH63" s="134"/>
      <c r="AI63" s="134"/>
      <c r="AJ63" s="134"/>
      <c r="AK63" s="134"/>
      <c r="AL63" s="134"/>
      <c r="AM63" s="134"/>
      <c r="AN63" s="136">
        <f>SUM(AG63,AT63)</f>
        <v>0</v>
      </c>
      <c r="AO63" s="134"/>
      <c r="AP63" s="134"/>
      <c r="AQ63" s="137" t="s">
        <v>83</v>
      </c>
      <c r="AR63" s="138"/>
      <c r="AS63" s="139">
        <v>0</v>
      </c>
      <c r="AT63" s="140">
        <f>ROUND(SUM(AV63:AW63),2)</f>
        <v>0</v>
      </c>
      <c r="AU63" s="141">
        <f>'SO 901 - SO 901 - DIO - n...'!P88</f>
        <v>0</v>
      </c>
      <c r="AV63" s="140">
        <f>'SO 901 - SO 901 - DIO - n...'!J32</f>
        <v>0</v>
      </c>
      <c r="AW63" s="140">
        <f>'SO 901 - SO 901 - DIO - n...'!J33</f>
        <v>0</v>
      </c>
      <c r="AX63" s="140">
        <f>'SO 901 - SO 901 - DIO - n...'!J34</f>
        <v>0</v>
      </c>
      <c r="AY63" s="140">
        <f>'SO 901 - SO 901 - DIO - n...'!J35</f>
        <v>0</v>
      </c>
      <c r="AZ63" s="140">
        <f>'SO 901 - SO 901 - DIO - n...'!F32</f>
        <v>0</v>
      </c>
      <c r="BA63" s="140">
        <f>'SO 901 - SO 901 - DIO - n...'!F33</f>
        <v>0</v>
      </c>
      <c r="BB63" s="140">
        <f>'SO 901 - SO 901 - DIO - n...'!F34</f>
        <v>0</v>
      </c>
      <c r="BC63" s="140">
        <f>'SO 901 - SO 901 - DIO - n...'!F35</f>
        <v>0</v>
      </c>
      <c r="BD63" s="142">
        <f>'SO 901 - SO 901 - DIO - n...'!F36</f>
        <v>0</v>
      </c>
      <c r="BT63" s="143" t="s">
        <v>81</v>
      </c>
      <c r="BV63" s="143" t="s">
        <v>73</v>
      </c>
      <c r="BW63" s="143" t="s">
        <v>108</v>
      </c>
      <c r="BX63" s="143" t="s">
        <v>106</v>
      </c>
      <c r="CL63" s="143" t="s">
        <v>21</v>
      </c>
    </row>
    <row r="64" spans="2:91" s="5" customFormat="1" ht="31.5" customHeight="1">
      <c r="B64" s="119"/>
      <c r="C64" s="120"/>
      <c r="D64" s="121" t="s">
        <v>109</v>
      </c>
      <c r="E64" s="121"/>
      <c r="F64" s="121"/>
      <c r="G64" s="121"/>
      <c r="H64" s="121"/>
      <c r="I64" s="122"/>
      <c r="J64" s="121" t="s">
        <v>110</v>
      </c>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3">
        <f>ROUND(AG65,2)</f>
        <v>0</v>
      </c>
      <c r="AH64" s="122"/>
      <c r="AI64" s="122"/>
      <c r="AJ64" s="122"/>
      <c r="AK64" s="122"/>
      <c r="AL64" s="122"/>
      <c r="AM64" s="122"/>
      <c r="AN64" s="124">
        <f>SUM(AG64,AT64)</f>
        <v>0</v>
      </c>
      <c r="AO64" s="122"/>
      <c r="AP64" s="122"/>
      <c r="AQ64" s="125" t="s">
        <v>77</v>
      </c>
      <c r="AR64" s="126"/>
      <c r="AS64" s="127">
        <f>ROUND(AS65,2)</f>
        <v>0</v>
      </c>
      <c r="AT64" s="128">
        <f>ROUND(SUM(AV64:AW64),2)</f>
        <v>0</v>
      </c>
      <c r="AU64" s="129">
        <f>ROUND(AU65,5)</f>
        <v>0</v>
      </c>
      <c r="AV64" s="128">
        <f>ROUND(AZ64*L26,2)</f>
        <v>0</v>
      </c>
      <c r="AW64" s="128">
        <f>ROUND(BA64*L27,2)</f>
        <v>0</v>
      </c>
      <c r="AX64" s="128">
        <f>ROUND(BB64*L26,2)</f>
        <v>0</v>
      </c>
      <c r="AY64" s="128">
        <f>ROUND(BC64*L27,2)</f>
        <v>0</v>
      </c>
      <c r="AZ64" s="128">
        <f>ROUND(AZ65,2)</f>
        <v>0</v>
      </c>
      <c r="BA64" s="128">
        <f>ROUND(BA65,2)</f>
        <v>0</v>
      </c>
      <c r="BB64" s="128">
        <f>ROUND(BB65,2)</f>
        <v>0</v>
      </c>
      <c r="BC64" s="128">
        <f>ROUND(BC65,2)</f>
        <v>0</v>
      </c>
      <c r="BD64" s="130">
        <f>ROUND(BD65,2)</f>
        <v>0</v>
      </c>
      <c r="BS64" s="131" t="s">
        <v>70</v>
      </c>
      <c r="BT64" s="131" t="s">
        <v>78</v>
      </c>
      <c r="BU64" s="131" t="s">
        <v>72</v>
      </c>
      <c r="BV64" s="131" t="s">
        <v>73</v>
      </c>
      <c r="BW64" s="131" t="s">
        <v>111</v>
      </c>
      <c r="BX64" s="131" t="s">
        <v>7</v>
      </c>
      <c r="CL64" s="131" t="s">
        <v>21</v>
      </c>
      <c r="CM64" s="131" t="s">
        <v>81</v>
      </c>
    </row>
    <row r="65" spans="1:90" s="6" customFormat="1" ht="28.5" customHeight="1">
      <c r="A65" s="132" t="s">
        <v>82</v>
      </c>
      <c r="B65" s="133"/>
      <c r="C65" s="134"/>
      <c r="D65" s="134"/>
      <c r="E65" s="135" t="s">
        <v>109</v>
      </c>
      <c r="F65" s="135"/>
      <c r="G65" s="135"/>
      <c r="H65" s="135"/>
      <c r="I65" s="135"/>
      <c r="J65" s="134"/>
      <c r="K65" s="135" t="s">
        <v>110</v>
      </c>
      <c r="L65" s="135"/>
      <c r="M65" s="135"/>
      <c r="N65" s="135"/>
      <c r="O65" s="135"/>
      <c r="P65" s="135"/>
      <c r="Q65" s="135"/>
      <c r="R65" s="135"/>
      <c r="S65" s="135"/>
      <c r="T65" s="135"/>
      <c r="U65" s="135"/>
      <c r="V65" s="135"/>
      <c r="W65" s="135"/>
      <c r="X65" s="135"/>
      <c r="Y65" s="135"/>
      <c r="Z65" s="135"/>
      <c r="AA65" s="135"/>
      <c r="AB65" s="135"/>
      <c r="AC65" s="135"/>
      <c r="AD65" s="135"/>
      <c r="AE65" s="135"/>
      <c r="AF65" s="135"/>
      <c r="AG65" s="136">
        <f>'SO VON - SO VON - Vedlejš...'!J29</f>
        <v>0</v>
      </c>
      <c r="AH65" s="134"/>
      <c r="AI65" s="134"/>
      <c r="AJ65" s="134"/>
      <c r="AK65" s="134"/>
      <c r="AL65" s="134"/>
      <c r="AM65" s="134"/>
      <c r="AN65" s="136">
        <f>SUM(AG65,AT65)</f>
        <v>0</v>
      </c>
      <c r="AO65" s="134"/>
      <c r="AP65" s="134"/>
      <c r="AQ65" s="137" t="s">
        <v>83</v>
      </c>
      <c r="AR65" s="138"/>
      <c r="AS65" s="144">
        <v>0</v>
      </c>
      <c r="AT65" s="145">
        <f>ROUND(SUM(AV65:AW65),2)</f>
        <v>0</v>
      </c>
      <c r="AU65" s="146">
        <f>'SO VON - SO VON - Vedlejš...'!P89</f>
        <v>0</v>
      </c>
      <c r="AV65" s="145">
        <f>'SO VON - SO VON - Vedlejš...'!J32</f>
        <v>0</v>
      </c>
      <c r="AW65" s="145">
        <f>'SO VON - SO VON - Vedlejš...'!J33</f>
        <v>0</v>
      </c>
      <c r="AX65" s="145">
        <f>'SO VON - SO VON - Vedlejš...'!J34</f>
        <v>0</v>
      </c>
      <c r="AY65" s="145">
        <f>'SO VON - SO VON - Vedlejš...'!J35</f>
        <v>0</v>
      </c>
      <c r="AZ65" s="145">
        <f>'SO VON - SO VON - Vedlejš...'!F32</f>
        <v>0</v>
      </c>
      <c r="BA65" s="145">
        <f>'SO VON - SO VON - Vedlejš...'!F33</f>
        <v>0</v>
      </c>
      <c r="BB65" s="145">
        <f>'SO VON - SO VON - Vedlejš...'!F34</f>
        <v>0</v>
      </c>
      <c r="BC65" s="145">
        <f>'SO VON - SO VON - Vedlejš...'!F35</f>
        <v>0</v>
      </c>
      <c r="BD65" s="147">
        <f>'SO VON - SO VON - Vedlejš...'!F36</f>
        <v>0</v>
      </c>
      <c r="BT65" s="143" t="s">
        <v>81</v>
      </c>
      <c r="BV65" s="143" t="s">
        <v>73</v>
      </c>
      <c r="BW65" s="143" t="s">
        <v>112</v>
      </c>
      <c r="BX65" s="143" t="s">
        <v>111</v>
      </c>
      <c r="CL65" s="143" t="s">
        <v>21</v>
      </c>
    </row>
    <row r="66" spans="2:44" s="1" customFormat="1" ht="30" customHeight="1">
      <c r="B66" s="46"/>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2"/>
    </row>
    <row r="67" spans="2:44" s="1" customFormat="1" ht="6.95" customHeight="1">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72"/>
    </row>
  </sheetData>
  <sheetProtection password="CC35" sheet="1" objects="1" scenarios="1" formatColumns="0" formatRows="0"/>
  <mergeCells count="9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E53:I53"/>
    <mergeCell ref="K53:AF53"/>
    <mergeCell ref="AN54:AP54"/>
    <mergeCell ref="AG54:AM54"/>
    <mergeCell ref="D54:H54"/>
    <mergeCell ref="J54:AF54"/>
    <mergeCell ref="AN55:AP55"/>
    <mergeCell ref="AG55:AM55"/>
    <mergeCell ref="E55:I55"/>
    <mergeCell ref="K55:AF55"/>
    <mergeCell ref="AN56:AP56"/>
    <mergeCell ref="AG56:AM56"/>
    <mergeCell ref="D56:H56"/>
    <mergeCell ref="J56:AF56"/>
    <mergeCell ref="AN57:AP57"/>
    <mergeCell ref="AG57:AM57"/>
    <mergeCell ref="E57:I57"/>
    <mergeCell ref="K57:AF57"/>
    <mergeCell ref="AN58:AP58"/>
    <mergeCell ref="AG58:AM58"/>
    <mergeCell ref="D58:H58"/>
    <mergeCell ref="J58:AF58"/>
    <mergeCell ref="AN59:AP59"/>
    <mergeCell ref="AG59:AM59"/>
    <mergeCell ref="E59:I59"/>
    <mergeCell ref="K59:AF59"/>
    <mergeCell ref="AN60:AP60"/>
    <mergeCell ref="AG60:AM60"/>
    <mergeCell ref="D60:H60"/>
    <mergeCell ref="J60:AF60"/>
    <mergeCell ref="AN61:AP61"/>
    <mergeCell ref="AG61:AM61"/>
    <mergeCell ref="E61:I61"/>
    <mergeCell ref="K61:AF61"/>
    <mergeCell ref="AN62:AP62"/>
    <mergeCell ref="AG62:AM62"/>
    <mergeCell ref="D62:H62"/>
    <mergeCell ref="J62:AF62"/>
    <mergeCell ref="AN63:AP63"/>
    <mergeCell ref="AG63:AM63"/>
    <mergeCell ref="E63:I63"/>
    <mergeCell ref="K63:AF63"/>
    <mergeCell ref="AN64:AP64"/>
    <mergeCell ref="AG64:AM64"/>
    <mergeCell ref="D64:H64"/>
    <mergeCell ref="J64:AF64"/>
    <mergeCell ref="AN65:AP65"/>
    <mergeCell ref="AG65:AM65"/>
    <mergeCell ref="E65:I65"/>
    <mergeCell ref="K65:AF65"/>
    <mergeCell ref="AG51:AM51"/>
    <mergeCell ref="AN51:AP51"/>
    <mergeCell ref="AR2:BE2"/>
  </mergeCells>
  <hyperlinks>
    <hyperlink ref="K1:S1" location="C2" display="1) Rekapitulace stavby"/>
    <hyperlink ref="W1:AI1" location="C51" display="2) Rekapitulace objektů stavby a soupisů prací"/>
    <hyperlink ref="A53" location="'SO 101 - SO 101 - Rekonst...'!C2" display="/"/>
    <hyperlink ref="A55" location="'SO 102 - SO 102 - Rekonst...'!C2" display="/"/>
    <hyperlink ref="A57" location="'SO 103A - SO 103A - Rekon...'!C2" display="/"/>
    <hyperlink ref="A59" location="'SO 103B - SO 103B - Předp...'!C2" display="/"/>
    <hyperlink ref="A61" location="'SO 104 - SO 104 - Dopravn...'!C2" display="/"/>
    <hyperlink ref="A63" location="'SO 901 - SO 901 - DIO - n...'!C2" display="/"/>
    <hyperlink ref="A65" location="'SO VON - SO VON - Vedlejš...'!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38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9"/>
      <c r="C1" s="149"/>
      <c r="D1" s="150" t="s">
        <v>1</v>
      </c>
      <c r="E1" s="149"/>
      <c r="F1" s="151" t="s">
        <v>113</v>
      </c>
      <c r="G1" s="151" t="s">
        <v>114</v>
      </c>
      <c r="H1" s="151"/>
      <c r="I1" s="152"/>
      <c r="J1" s="151" t="s">
        <v>115</v>
      </c>
      <c r="K1" s="150" t="s">
        <v>116</v>
      </c>
      <c r="L1" s="151" t="s">
        <v>117</v>
      </c>
      <c r="M1" s="151"/>
      <c r="N1" s="151"/>
      <c r="O1" s="151"/>
      <c r="P1" s="151"/>
      <c r="Q1" s="151"/>
      <c r="R1" s="151"/>
      <c r="S1" s="151"/>
      <c r="T1" s="15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84</v>
      </c>
    </row>
    <row r="3" spans="2:46" ht="6.95" customHeight="1">
      <c r="B3" s="25"/>
      <c r="C3" s="26"/>
      <c r="D3" s="26"/>
      <c r="E3" s="26"/>
      <c r="F3" s="26"/>
      <c r="G3" s="26"/>
      <c r="H3" s="26"/>
      <c r="I3" s="153"/>
      <c r="J3" s="26"/>
      <c r="K3" s="27"/>
      <c r="AT3" s="24" t="s">
        <v>81</v>
      </c>
    </row>
    <row r="4" spans="2:46" ht="36.95" customHeight="1">
      <c r="B4" s="28"/>
      <c r="C4" s="29"/>
      <c r="D4" s="30" t="s">
        <v>118</v>
      </c>
      <c r="E4" s="29"/>
      <c r="F4" s="29"/>
      <c r="G4" s="29"/>
      <c r="H4" s="29"/>
      <c r="I4" s="154"/>
      <c r="J4" s="29"/>
      <c r="K4" s="31"/>
      <c r="M4" s="32" t="s">
        <v>12</v>
      </c>
      <c r="AT4" s="24" t="s">
        <v>6</v>
      </c>
    </row>
    <row r="5" spans="2:11" ht="6.95" customHeight="1">
      <c r="B5" s="28"/>
      <c r="C5" s="29"/>
      <c r="D5" s="29"/>
      <c r="E5" s="29"/>
      <c r="F5" s="29"/>
      <c r="G5" s="29"/>
      <c r="H5" s="29"/>
      <c r="I5" s="154"/>
      <c r="J5" s="29"/>
      <c r="K5" s="31"/>
    </row>
    <row r="6" spans="2:11" ht="13.5">
      <c r="B6" s="28"/>
      <c r="C6" s="29"/>
      <c r="D6" s="40" t="s">
        <v>18</v>
      </c>
      <c r="E6" s="29"/>
      <c r="F6" s="29"/>
      <c r="G6" s="29"/>
      <c r="H6" s="29"/>
      <c r="I6" s="154"/>
      <c r="J6" s="29"/>
      <c r="K6" s="31"/>
    </row>
    <row r="7" spans="2:11" ht="16.5" customHeight="1">
      <c r="B7" s="28"/>
      <c r="C7" s="29"/>
      <c r="D7" s="29"/>
      <c r="E7" s="155" t="str">
        <f>'Rekapitulace stavby'!K6</f>
        <v>II/117 Letiny - průtah (SÚS)</v>
      </c>
      <c r="F7" s="40"/>
      <c r="G7" s="40"/>
      <c r="H7" s="40"/>
      <c r="I7" s="154"/>
      <c r="J7" s="29"/>
      <c r="K7" s="31"/>
    </row>
    <row r="8" spans="2:11" ht="13.5">
      <c r="B8" s="28"/>
      <c r="C8" s="29"/>
      <c r="D8" s="40" t="s">
        <v>119</v>
      </c>
      <c r="E8" s="29"/>
      <c r="F8" s="29"/>
      <c r="G8" s="29"/>
      <c r="H8" s="29"/>
      <c r="I8" s="154"/>
      <c r="J8" s="29"/>
      <c r="K8" s="31"/>
    </row>
    <row r="9" spans="2:11" s="1" customFormat="1" ht="16.5" customHeight="1">
      <c r="B9" s="46"/>
      <c r="C9" s="47"/>
      <c r="D9" s="47"/>
      <c r="E9" s="155" t="s">
        <v>120</v>
      </c>
      <c r="F9" s="47"/>
      <c r="G9" s="47"/>
      <c r="H9" s="47"/>
      <c r="I9" s="156"/>
      <c r="J9" s="47"/>
      <c r="K9" s="51"/>
    </row>
    <row r="10" spans="2:11" s="1" customFormat="1" ht="13.5">
      <c r="B10" s="46"/>
      <c r="C10" s="47"/>
      <c r="D10" s="40" t="s">
        <v>121</v>
      </c>
      <c r="E10" s="47"/>
      <c r="F10" s="47"/>
      <c r="G10" s="47"/>
      <c r="H10" s="47"/>
      <c r="I10" s="156"/>
      <c r="J10" s="47"/>
      <c r="K10" s="51"/>
    </row>
    <row r="11" spans="2:11" s="1" customFormat="1" ht="36.95" customHeight="1">
      <c r="B11" s="46"/>
      <c r="C11" s="47"/>
      <c r="D11" s="47"/>
      <c r="E11" s="157" t="s">
        <v>120</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40" t="s">
        <v>20</v>
      </c>
      <c r="E13" s="47"/>
      <c r="F13" s="35" t="s">
        <v>21</v>
      </c>
      <c r="G13" s="47"/>
      <c r="H13" s="47"/>
      <c r="I13" s="158" t="s">
        <v>22</v>
      </c>
      <c r="J13" s="35" t="s">
        <v>21</v>
      </c>
      <c r="K13" s="51"/>
    </row>
    <row r="14" spans="2:11" s="1" customFormat="1" ht="14.4" customHeight="1">
      <c r="B14" s="46"/>
      <c r="C14" s="47"/>
      <c r="D14" s="40" t="s">
        <v>23</v>
      </c>
      <c r="E14" s="47"/>
      <c r="F14" s="35" t="s">
        <v>24</v>
      </c>
      <c r="G14" s="47"/>
      <c r="H14" s="47"/>
      <c r="I14" s="158" t="s">
        <v>25</v>
      </c>
      <c r="J14" s="159" t="str">
        <f>'Rekapitulace stavby'!AN8</f>
        <v>18. 4. 2017</v>
      </c>
      <c r="K14" s="51"/>
    </row>
    <row r="15" spans="2:11" s="1" customFormat="1" ht="10.8" customHeight="1">
      <c r="B15" s="46"/>
      <c r="C15" s="47"/>
      <c r="D15" s="47"/>
      <c r="E15" s="47"/>
      <c r="F15" s="47"/>
      <c r="G15" s="47"/>
      <c r="H15" s="47"/>
      <c r="I15" s="156"/>
      <c r="J15" s="47"/>
      <c r="K15" s="51"/>
    </row>
    <row r="16" spans="2:11" s="1" customFormat="1" ht="14.4" customHeight="1">
      <c r="B16" s="46"/>
      <c r="C16" s="47"/>
      <c r="D16" s="40" t="s">
        <v>27</v>
      </c>
      <c r="E16" s="47"/>
      <c r="F16" s="47"/>
      <c r="G16" s="47"/>
      <c r="H16" s="47"/>
      <c r="I16" s="158" t="s">
        <v>28</v>
      </c>
      <c r="J16" s="35" t="s">
        <v>21</v>
      </c>
      <c r="K16" s="51"/>
    </row>
    <row r="17" spans="2:11" s="1" customFormat="1" ht="18" customHeight="1">
      <c r="B17" s="46"/>
      <c r="C17" s="47"/>
      <c r="D17" s="47"/>
      <c r="E17" s="35" t="s">
        <v>122</v>
      </c>
      <c r="F17" s="47"/>
      <c r="G17" s="47"/>
      <c r="H17" s="47"/>
      <c r="I17" s="158" t="s">
        <v>30</v>
      </c>
      <c r="J17" s="35" t="s">
        <v>21</v>
      </c>
      <c r="K17" s="51"/>
    </row>
    <row r="18" spans="2:11" s="1" customFormat="1" ht="6.95" customHeight="1">
      <c r="B18" s="46"/>
      <c r="C18" s="47"/>
      <c r="D18" s="47"/>
      <c r="E18" s="47"/>
      <c r="F18" s="47"/>
      <c r="G18" s="47"/>
      <c r="H18" s="47"/>
      <c r="I18" s="156"/>
      <c r="J18" s="47"/>
      <c r="K18" s="51"/>
    </row>
    <row r="19" spans="2:11" s="1" customFormat="1" ht="14.4" customHeight="1">
      <c r="B19" s="46"/>
      <c r="C19" s="47"/>
      <c r="D19" s="40" t="s">
        <v>31</v>
      </c>
      <c r="E19" s="47"/>
      <c r="F19" s="47"/>
      <c r="G19" s="47"/>
      <c r="H19" s="47"/>
      <c r="I19" s="158" t="s">
        <v>28</v>
      </c>
      <c r="J19" s="35" t="str">
        <f>IF('Rekapitulace stavby'!AN13="Vyplň údaj","",IF('Rekapitulace stavby'!AN13="","",'Rekapitulace stavby'!AN13))</f>
        <v/>
      </c>
      <c r="K19" s="51"/>
    </row>
    <row r="20" spans="2:11" s="1" customFormat="1" ht="18" customHeight="1">
      <c r="B20" s="46"/>
      <c r="C20" s="47"/>
      <c r="D20" s="47"/>
      <c r="E20" s="35" t="str">
        <f>IF('Rekapitulace stavby'!E14="Vyplň údaj","",IF('Rekapitulace stavby'!E14="","",'Rekapitulace stavby'!E14))</f>
        <v/>
      </c>
      <c r="F20" s="47"/>
      <c r="G20" s="47"/>
      <c r="H20" s="47"/>
      <c r="I20" s="158" t="s">
        <v>30</v>
      </c>
      <c r="J20" s="35"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40" t="s">
        <v>33</v>
      </c>
      <c r="E22" s="47"/>
      <c r="F22" s="47"/>
      <c r="G22" s="47"/>
      <c r="H22" s="47"/>
      <c r="I22" s="158" t="s">
        <v>28</v>
      </c>
      <c r="J22" s="35" t="s">
        <v>21</v>
      </c>
      <c r="K22" s="51"/>
    </row>
    <row r="23" spans="2:11" s="1" customFormat="1" ht="18" customHeight="1">
      <c r="B23" s="46"/>
      <c r="C23" s="47"/>
      <c r="D23" s="47"/>
      <c r="E23" s="35" t="s">
        <v>34</v>
      </c>
      <c r="F23" s="47"/>
      <c r="G23" s="47"/>
      <c r="H23" s="47"/>
      <c r="I23" s="158" t="s">
        <v>30</v>
      </c>
      <c r="J23" s="35" t="s">
        <v>21</v>
      </c>
      <c r="K23" s="51"/>
    </row>
    <row r="24" spans="2:11" s="1" customFormat="1" ht="6.95" customHeight="1">
      <c r="B24" s="46"/>
      <c r="C24" s="47"/>
      <c r="D24" s="47"/>
      <c r="E24" s="47"/>
      <c r="F24" s="47"/>
      <c r="G24" s="47"/>
      <c r="H24" s="47"/>
      <c r="I24" s="156"/>
      <c r="J24" s="47"/>
      <c r="K24" s="51"/>
    </row>
    <row r="25" spans="2:11" s="1" customFormat="1" ht="14.4" customHeight="1">
      <c r="B25" s="46"/>
      <c r="C25" s="47"/>
      <c r="D25" s="40" t="s">
        <v>36</v>
      </c>
      <c r="E25" s="47"/>
      <c r="F25" s="47"/>
      <c r="G25" s="47"/>
      <c r="H25" s="47"/>
      <c r="I25" s="156"/>
      <c r="J25" s="47"/>
      <c r="K25" s="51"/>
    </row>
    <row r="26" spans="2:11" s="7" customFormat="1" ht="16.5" customHeight="1">
      <c r="B26" s="160"/>
      <c r="C26" s="161"/>
      <c r="D26" s="161"/>
      <c r="E26" s="44" t="s">
        <v>21</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37</v>
      </c>
      <c r="E29" s="47"/>
      <c r="F29" s="47"/>
      <c r="G29" s="47"/>
      <c r="H29" s="47"/>
      <c r="I29" s="156"/>
      <c r="J29" s="167">
        <f>ROUND(J91,2)</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39</v>
      </c>
      <c r="G31" s="47"/>
      <c r="H31" s="47"/>
      <c r="I31" s="168" t="s">
        <v>38</v>
      </c>
      <c r="J31" s="52" t="s">
        <v>40</v>
      </c>
      <c r="K31" s="51"/>
    </row>
    <row r="32" spans="2:11" s="1" customFormat="1" ht="14.4" customHeight="1">
      <c r="B32" s="46"/>
      <c r="C32" s="47"/>
      <c r="D32" s="55" t="s">
        <v>41</v>
      </c>
      <c r="E32" s="55" t="s">
        <v>42</v>
      </c>
      <c r="F32" s="169">
        <f>ROUND(SUM(BE91:BE388),2)</f>
        <v>0</v>
      </c>
      <c r="G32" s="47"/>
      <c r="H32" s="47"/>
      <c r="I32" s="170">
        <v>0.21</v>
      </c>
      <c r="J32" s="169">
        <f>ROUND(ROUND((SUM(BE91:BE388)),2)*I32,2)</f>
        <v>0</v>
      </c>
      <c r="K32" s="51"/>
    </row>
    <row r="33" spans="2:11" s="1" customFormat="1" ht="14.4" customHeight="1">
      <c r="B33" s="46"/>
      <c r="C33" s="47"/>
      <c r="D33" s="47"/>
      <c r="E33" s="55" t="s">
        <v>43</v>
      </c>
      <c r="F33" s="169">
        <f>ROUND(SUM(BF91:BF388),2)</f>
        <v>0</v>
      </c>
      <c r="G33" s="47"/>
      <c r="H33" s="47"/>
      <c r="I33" s="170">
        <v>0.15</v>
      </c>
      <c r="J33" s="169">
        <f>ROUND(ROUND((SUM(BF91:BF388)),2)*I33,2)</f>
        <v>0</v>
      </c>
      <c r="K33" s="51"/>
    </row>
    <row r="34" spans="2:11" s="1" customFormat="1" ht="14.4" customHeight="1" hidden="1">
      <c r="B34" s="46"/>
      <c r="C34" s="47"/>
      <c r="D34" s="47"/>
      <c r="E34" s="55" t="s">
        <v>44</v>
      </c>
      <c r="F34" s="169">
        <f>ROUND(SUM(BG91:BG388),2)</f>
        <v>0</v>
      </c>
      <c r="G34" s="47"/>
      <c r="H34" s="47"/>
      <c r="I34" s="170">
        <v>0.21</v>
      </c>
      <c r="J34" s="169">
        <v>0</v>
      </c>
      <c r="K34" s="51"/>
    </row>
    <row r="35" spans="2:11" s="1" customFormat="1" ht="14.4" customHeight="1" hidden="1">
      <c r="B35" s="46"/>
      <c r="C35" s="47"/>
      <c r="D35" s="47"/>
      <c r="E35" s="55" t="s">
        <v>45</v>
      </c>
      <c r="F35" s="169">
        <f>ROUND(SUM(BH91:BH388),2)</f>
        <v>0</v>
      </c>
      <c r="G35" s="47"/>
      <c r="H35" s="47"/>
      <c r="I35" s="170">
        <v>0.15</v>
      </c>
      <c r="J35" s="169">
        <v>0</v>
      </c>
      <c r="K35" s="51"/>
    </row>
    <row r="36" spans="2:11" s="1" customFormat="1" ht="14.4" customHeight="1" hidden="1">
      <c r="B36" s="46"/>
      <c r="C36" s="47"/>
      <c r="D36" s="47"/>
      <c r="E36" s="55" t="s">
        <v>46</v>
      </c>
      <c r="F36" s="169">
        <f>ROUND(SUM(BI91:BI388),2)</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47</v>
      </c>
      <c r="E38" s="98"/>
      <c r="F38" s="98"/>
      <c r="G38" s="173" t="s">
        <v>48</v>
      </c>
      <c r="H38" s="174" t="s">
        <v>49</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30" t="s">
        <v>123</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40" t="s">
        <v>18</v>
      </c>
      <c r="D46" s="47"/>
      <c r="E46" s="47"/>
      <c r="F46" s="47"/>
      <c r="G46" s="47"/>
      <c r="H46" s="47"/>
      <c r="I46" s="156"/>
      <c r="J46" s="47"/>
      <c r="K46" s="51"/>
    </row>
    <row r="47" spans="2:11" s="1" customFormat="1" ht="16.5" customHeight="1">
      <c r="B47" s="46"/>
      <c r="C47" s="47"/>
      <c r="D47" s="47"/>
      <c r="E47" s="155" t="str">
        <f>E7</f>
        <v>II/117 Letiny - průtah (SÚS)</v>
      </c>
      <c r="F47" s="40"/>
      <c r="G47" s="40"/>
      <c r="H47" s="40"/>
      <c r="I47" s="156"/>
      <c r="J47" s="47"/>
      <c r="K47" s="51"/>
    </row>
    <row r="48" spans="2:11" ht="13.5">
      <c r="B48" s="28"/>
      <c r="C48" s="40" t="s">
        <v>119</v>
      </c>
      <c r="D48" s="29"/>
      <c r="E48" s="29"/>
      <c r="F48" s="29"/>
      <c r="G48" s="29"/>
      <c r="H48" s="29"/>
      <c r="I48" s="154"/>
      <c r="J48" s="29"/>
      <c r="K48" s="31"/>
    </row>
    <row r="49" spans="2:11" s="1" customFormat="1" ht="16.5" customHeight="1">
      <c r="B49" s="46"/>
      <c r="C49" s="47"/>
      <c r="D49" s="47"/>
      <c r="E49" s="155" t="s">
        <v>120</v>
      </c>
      <c r="F49" s="47"/>
      <c r="G49" s="47"/>
      <c r="H49" s="47"/>
      <c r="I49" s="156"/>
      <c r="J49" s="47"/>
      <c r="K49" s="51"/>
    </row>
    <row r="50" spans="2:11" s="1" customFormat="1" ht="14.4" customHeight="1">
      <c r="B50" s="46"/>
      <c r="C50" s="40" t="s">
        <v>121</v>
      </c>
      <c r="D50" s="47"/>
      <c r="E50" s="47"/>
      <c r="F50" s="47"/>
      <c r="G50" s="47"/>
      <c r="H50" s="47"/>
      <c r="I50" s="156"/>
      <c r="J50" s="47"/>
      <c r="K50" s="51"/>
    </row>
    <row r="51" spans="2:11" s="1" customFormat="1" ht="17.25" customHeight="1">
      <c r="B51" s="46"/>
      <c r="C51" s="47"/>
      <c r="D51" s="47"/>
      <c r="E51" s="157" t="str">
        <f>E11</f>
        <v>SO 101 - SO 101 - Rekonstrukce silnice II/117 - neuznatelné</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40" t="s">
        <v>23</v>
      </c>
      <c r="D53" s="47"/>
      <c r="E53" s="47"/>
      <c r="F53" s="35" t="str">
        <f>F14</f>
        <v xml:space="preserve"> </v>
      </c>
      <c r="G53" s="47"/>
      <c r="H53" s="47"/>
      <c r="I53" s="158" t="s">
        <v>25</v>
      </c>
      <c r="J53" s="159" t="str">
        <f>IF(J14="","",J14)</f>
        <v>18. 4. 2017</v>
      </c>
      <c r="K53" s="51"/>
    </row>
    <row r="54" spans="2:11" s="1" customFormat="1" ht="6.95" customHeight="1">
      <c r="B54" s="46"/>
      <c r="C54" s="47"/>
      <c r="D54" s="47"/>
      <c r="E54" s="47"/>
      <c r="F54" s="47"/>
      <c r="G54" s="47"/>
      <c r="H54" s="47"/>
      <c r="I54" s="156"/>
      <c r="J54" s="47"/>
      <c r="K54" s="51"/>
    </row>
    <row r="55" spans="2:11" s="1" customFormat="1" ht="13.5">
      <c r="B55" s="46"/>
      <c r="C55" s="40" t="s">
        <v>27</v>
      </c>
      <c r="D55" s="47"/>
      <c r="E55" s="47"/>
      <c r="F55" s="35" t="str">
        <f>E17</f>
        <v>Správa a údržba silnic Plzeńského kraje a obec Let</v>
      </c>
      <c r="G55" s="47"/>
      <c r="H55" s="47"/>
      <c r="I55" s="158" t="s">
        <v>33</v>
      </c>
      <c r="J55" s="44" t="str">
        <f>E23</f>
        <v>Pontex.s.r.o.</v>
      </c>
      <c r="K55" s="51"/>
    </row>
    <row r="56" spans="2:11" s="1" customFormat="1" ht="14.4" customHeight="1">
      <c r="B56" s="46"/>
      <c r="C56" s="40" t="s">
        <v>31</v>
      </c>
      <c r="D56" s="47"/>
      <c r="E56" s="47"/>
      <c r="F56" s="35"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124</v>
      </c>
      <c r="D58" s="171"/>
      <c r="E58" s="171"/>
      <c r="F58" s="171"/>
      <c r="G58" s="171"/>
      <c r="H58" s="171"/>
      <c r="I58" s="185"/>
      <c r="J58" s="186" t="s">
        <v>125</v>
      </c>
      <c r="K58" s="187"/>
    </row>
    <row r="59" spans="2:11" s="1" customFormat="1" ht="10.3" customHeight="1">
      <c r="B59" s="46"/>
      <c r="C59" s="47"/>
      <c r="D59" s="47"/>
      <c r="E59" s="47"/>
      <c r="F59" s="47"/>
      <c r="G59" s="47"/>
      <c r="H59" s="47"/>
      <c r="I59" s="156"/>
      <c r="J59" s="47"/>
      <c r="K59" s="51"/>
    </row>
    <row r="60" spans="2:47" s="1" customFormat="1" ht="29.25" customHeight="1">
      <c r="B60" s="46"/>
      <c r="C60" s="188" t="s">
        <v>126</v>
      </c>
      <c r="D60" s="47"/>
      <c r="E60" s="47"/>
      <c r="F60" s="47"/>
      <c r="G60" s="47"/>
      <c r="H60" s="47"/>
      <c r="I60" s="156"/>
      <c r="J60" s="167">
        <f>J91</f>
        <v>0</v>
      </c>
      <c r="K60" s="51"/>
      <c r="AU60" s="24" t="s">
        <v>127</v>
      </c>
    </row>
    <row r="61" spans="2:11" s="8" customFormat="1" ht="24.95" customHeight="1">
      <c r="B61" s="189"/>
      <c r="C61" s="190"/>
      <c r="D61" s="191" t="s">
        <v>128</v>
      </c>
      <c r="E61" s="192"/>
      <c r="F61" s="192"/>
      <c r="G61" s="192"/>
      <c r="H61" s="192"/>
      <c r="I61" s="193"/>
      <c r="J61" s="194">
        <f>J92</f>
        <v>0</v>
      </c>
      <c r="K61" s="195"/>
    </row>
    <row r="62" spans="2:11" s="9" customFormat="1" ht="19.9" customHeight="1">
      <c r="B62" s="196"/>
      <c r="C62" s="197"/>
      <c r="D62" s="198" t="s">
        <v>129</v>
      </c>
      <c r="E62" s="199"/>
      <c r="F62" s="199"/>
      <c r="G62" s="199"/>
      <c r="H62" s="199"/>
      <c r="I62" s="200"/>
      <c r="J62" s="201">
        <f>J93</f>
        <v>0</v>
      </c>
      <c r="K62" s="202"/>
    </row>
    <row r="63" spans="2:11" s="9" customFormat="1" ht="19.9" customHeight="1">
      <c r="B63" s="196"/>
      <c r="C63" s="197"/>
      <c r="D63" s="198" t="s">
        <v>130</v>
      </c>
      <c r="E63" s="199"/>
      <c r="F63" s="199"/>
      <c r="G63" s="199"/>
      <c r="H63" s="199"/>
      <c r="I63" s="200"/>
      <c r="J63" s="201">
        <f>J212</f>
        <v>0</v>
      </c>
      <c r="K63" s="202"/>
    </row>
    <row r="64" spans="2:11" s="9" customFormat="1" ht="19.9" customHeight="1">
      <c r="B64" s="196"/>
      <c r="C64" s="197"/>
      <c r="D64" s="198" t="s">
        <v>131</v>
      </c>
      <c r="E64" s="199"/>
      <c r="F64" s="199"/>
      <c r="G64" s="199"/>
      <c r="H64" s="199"/>
      <c r="I64" s="200"/>
      <c r="J64" s="201">
        <f>J221</f>
        <v>0</v>
      </c>
      <c r="K64" s="202"/>
    </row>
    <row r="65" spans="2:11" s="9" customFormat="1" ht="19.9" customHeight="1">
      <c r="B65" s="196"/>
      <c r="C65" s="197"/>
      <c r="D65" s="198" t="s">
        <v>132</v>
      </c>
      <c r="E65" s="199"/>
      <c r="F65" s="199"/>
      <c r="G65" s="199"/>
      <c r="H65" s="199"/>
      <c r="I65" s="200"/>
      <c r="J65" s="201">
        <f>J232</f>
        <v>0</v>
      </c>
      <c r="K65" s="202"/>
    </row>
    <row r="66" spans="2:11" s="9" customFormat="1" ht="19.9" customHeight="1">
      <c r="B66" s="196"/>
      <c r="C66" s="197"/>
      <c r="D66" s="198" t="s">
        <v>133</v>
      </c>
      <c r="E66" s="199"/>
      <c r="F66" s="199"/>
      <c r="G66" s="199"/>
      <c r="H66" s="199"/>
      <c r="I66" s="200"/>
      <c r="J66" s="201">
        <f>J271</f>
        <v>0</v>
      </c>
      <c r="K66" s="202"/>
    </row>
    <row r="67" spans="2:11" s="9" customFormat="1" ht="19.9" customHeight="1">
      <c r="B67" s="196"/>
      <c r="C67" s="197"/>
      <c r="D67" s="198" t="s">
        <v>134</v>
      </c>
      <c r="E67" s="199"/>
      <c r="F67" s="199"/>
      <c r="G67" s="199"/>
      <c r="H67" s="199"/>
      <c r="I67" s="200"/>
      <c r="J67" s="201">
        <f>J347</f>
        <v>0</v>
      </c>
      <c r="K67" s="202"/>
    </row>
    <row r="68" spans="2:11" s="9" customFormat="1" ht="19.9" customHeight="1">
      <c r="B68" s="196"/>
      <c r="C68" s="197"/>
      <c r="D68" s="198" t="s">
        <v>135</v>
      </c>
      <c r="E68" s="199"/>
      <c r="F68" s="199"/>
      <c r="G68" s="199"/>
      <c r="H68" s="199"/>
      <c r="I68" s="200"/>
      <c r="J68" s="201">
        <f>J371</f>
        <v>0</v>
      </c>
      <c r="K68" s="202"/>
    </row>
    <row r="69" spans="2:11" s="9" customFormat="1" ht="19.9" customHeight="1">
      <c r="B69" s="196"/>
      <c r="C69" s="197"/>
      <c r="D69" s="198" t="s">
        <v>136</v>
      </c>
      <c r="E69" s="199"/>
      <c r="F69" s="199"/>
      <c r="G69" s="199"/>
      <c r="H69" s="199"/>
      <c r="I69" s="200"/>
      <c r="J69" s="201">
        <f>J387</f>
        <v>0</v>
      </c>
      <c r="K69" s="202"/>
    </row>
    <row r="70" spans="2:11" s="1" customFormat="1" ht="21.8" customHeight="1">
      <c r="B70" s="46"/>
      <c r="C70" s="47"/>
      <c r="D70" s="47"/>
      <c r="E70" s="47"/>
      <c r="F70" s="47"/>
      <c r="G70" s="47"/>
      <c r="H70" s="47"/>
      <c r="I70" s="156"/>
      <c r="J70" s="47"/>
      <c r="K70" s="51"/>
    </row>
    <row r="71" spans="2:11" s="1" customFormat="1" ht="6.95" customHeight="1">
      <c r="B71" s="67"/>
      <c r="C71" s="68"/>
      <c r="D71" s="68"/>
      <c r="E71" s="68"/>
      <c r="F71" s="68"/>
      <c r="G71" s="68"/>
      <c r="H71" s="68"/>
      <c r="I71" s="178"/>
      <c r="J71" s="68"/>
      <c r="K71" s="69"/>
    </row>
    <row r="75" spans="2:12" s="1" customFormat="1" ht="6.95" customHeight="1">
      <c r="B75" s="70"/>
      <c r="C75" s="71"/>
      <c r="D75" s="71"/>
      <c r="E75" s="71"/>
      <c r="F75" s="71"/>
      <c r="G75" s="71"/>
      <c r="H75" s="71"/>
      <c r="I75" s="181"/>
      <c r="J75" s="71"/>
      <c r="K75" s="71"/>
      <c r="L75" s="72"/>
    </row>
    <row r="76" spans="2:12" s="1" customFormat="1" ht="36.95" customHeight="1">
      <c r="B76" s="46"/>
      <c r="C76" s="73" t="s">
        <v>137</v>
      </c>
      <c r="D76" s="74"/>
      <c r="E76" s="74"/>
      <c r="F76" s="74"/>
      <c r="G76" s="74"/>
      <c r="H76" s="74"/>
      <c r="I76" s="203"/>
      <c r="J76" s="74"/>
      <c r="K76" s="74"/>
      <c r="L76" s="72"/>
    </row>
    <row r="77" spans="2:12" s="1" customFormat="1" ht="6.95" customHeight="1">
      <c r="B77" s="46"/>
      <c r="C77" s="74"/>
      <c r="D77" s="74"/>
      <c r="E77" s="74"/>
      <c r="F77" s="74"/>
      <c r="G77" s="74"/>
      <c r="H77" s="74"/>
      <c r="I77" s="203"/>
      <c r="J77" s="74"/>
      <c r="K77" s="74"/>
      <c r="L77" s="72"/>
    </row>
    <row r="78" spans="2:12" s="1" customFormat="1" ht="14.4" customHeight="1">
      <c r="B78" s="46"/>
      <c r="C78" s="76" t="s">
        <v>18</v>
      </c>
      <c r="D78" s="74"/>
      <c r="E78" s="74"/>
      <c r="F78" s="74"/>
      <c r="G78" s="74"/>
      <c r="H78" s="74"/>
      <c r="I78" s="203"/>
      <c r="J78" s="74"/>
      <c r="K78" s="74"/>
      <c r="L78" s="72"/>
    </row>
    <row r="79" spans="2:12" s="1" customFormat="1" ht="16.5" customHeight="1">
      <c r="B79" s="46"/>
      <c r="C79" s="74"/>
      <c r="D79" s="74"/>
      <c r="E79" s="204" t="str">
        <f>E7</f>
        <v>II/117 Letiny - průtah (SÚS)</v>
      </c>
      <c r="F79" s="76"/>
      <c r="G79" s="76"/>
      <c r="H79" s="76"/>
      <c r="I79" s="203"/>
      <c r="J79" s="74"/>
      <c r="K79" s="74"/>
      <c r="L79" s="72"/>
    </row>
    <row r="80" spans="2:12" ht="13.5">
      <c r="B80" s="28"/>
      <c r="C80" s="76" t="s">
        <v>119</v>
      </c>
      <c r="D80" s="205"/>
      <c r="E80" s="205"/>
      <c r="F80" s="205"/>
      <c r="G80" s="205"/>
      <c r="H80" s="205"/>
      <c r="I80" s="148"/>
      <c r="J80" s="205"/>
      <c r="K80" s="205"/>
      <c r="L80" s="206"/>
    </row>
    <row r="81" spans="2:12" s="1" customFormat="1" ht="16.5" customHeight="1">
      <c r="B81" s="46"/>
      <c r="C81" s="74"/>
      <c r="D81" s="74"/>
      <c r="E81" s="204" t="s">
        <v>120</v>
      </c>
      <c r="F81" s="74"/>
      <c r="G81" s="74"/>
      <c r="H81" s="74"/>
      <c r="I81" s="203"/>
      <c r="J81" s="74"/>
      <c r="K81" s="74"/>
      <c r="L81" s="72"/>
    </row>
    <row r="82" spans="2:12" s="1" customFormat="1" ht="14.4" customHeight="1">
      <c r="B82" s="46"/>
      <c r="C82" s="76" t="s">
        <v>121</v>
      </c>
      <c r="D82" s="74"/>
      <c r="E82" s="74"/>
      <c r="F82" s="74"/>
      <c r="G82" s="74"/>
      <c r="H82" s="74"/>
      <c r="I82" s="203"/>
      <c r="J82" s="74"/>
      <c r="K82" s="74"/>
      <c r="L82" s="72"/>
    </row>
    <row r="83" spans="2:12" s="1" customFormat="1" ht="17.25" customHeight="1">
      <c r="B83" s="46"/>
      <c r="C83" s="74"/>
      <c r="D83" s="74"/>
      <c r="E83" s="82" t="str">
        <f>E11</f>
        <v>SO 101 - SO 101 - Rekonstrukce silnice II/117 - neuznatelné</v>
      </c>
      <c r="F83" s="74"/>
      <c r="G83" s="74"/>
      <c r="H83" s="74"/>
      <c r="I83" s="203"/>
      <c r="J83" s="74"/>
      <c r="K83" s="74"/>
      <c r="L83" s="72"/>
    </row>
    <row r="84" spans="2:12" s="1" customFormat="1" ht="6.95" customHeight="1">
      <c r="B84" s="46"/>
      <c r="C84" s="74"/>
      <c r="D84" s="74"/>
      <c r="E84" s="74"/>
      <c r="F84" s="74"/>
      <c r="G84" s="74"/>
      <c r="H84" s="74"/>
      <c r="I84" s="203"/>
      <c r="J84" s="74"/>
      <c r="K84" s="74"/>
      <c r="L84" s="72"/>
    </row>
    <row r="85" spans="2:12" s="1" customFormat="1" ht="18" customHeight="1">
      <c r="B85" s="46"/>
      <c r="C85" s="76" t="s">
        <v>23</v>
      </c>
      <c r="D85" s="74"/>
      <c r="E85" s="74"/>
      <c r="F85" s="207" t="str">
        <f>F14</f>
        <v xml:space="preserve"> </v>
      </c>
      <c r="G85" s="74"/>
      <c r="H85" s="74"/>
      <c r="I85" s="208" t="s">
        <v>25</v>
      </c>
      <c r="J85" s="85" t="str">
        <f>IF(J14="","",J14)</f>
        <v>18. 4. 2017</v>
      </c>
      <c r="K85" s="74"/>
      <c r="L85" s="72"/>
    </row>
    <row r="86" spans="2:12" s="1" customFormat="1" ht="6.95" customHeight="1">
      <c r="B86" s="46"/>
      <c r="C86" s="74"/>
      <c r="D86" s="74"/>
      <c r="E86" s="74"/>
      <c r="F86" s="74"/>
      <c r="G86" s="74"/>
      <c r="H86" s="74"/>
      <c r="I86" s="203"/>
      <c r="J86" s="74"/>
      <c r="K86" s="74"/>
      <c r="L86" s="72"/>
    </row>
    <row r="87" spans="2:12" s="1" customFormat="1" ht="13.5">
      <c r="B87" s="46"/>
      <c r="C87" s="76" t="s">
        <v>27</v>
      </c>
      <c r="D87" s="74"/>
      <c r="E87" s="74"/>
      <c r="F87" s="207" t="str">
        <f>E17</f>
        <v>Správa a údržba silnic Plzeńského kraje a obec Let</v>
      </c>
      <c r="G87" s="74"/>
      <c r="H87" s="74"/>
      <c r="I87" s="208" t="s">
        <v>33</v>
      </c>
      <c r="J87" s="207" t="str">
        <f>E23</f>
        <v>Pontex.s.r.o.</v>
      </c>
      <c r="K87" s="74"/>
      <c r="L87" s="72"/>
    </row>
    <row r="88" spans="2:12" s="1" customFormat="1" ht="14.4" customHeight="1">
      <c r="B88" s="46"/>
      <c r="C88" s="76" t="s">
        <v>31</v>
      </c>
      <c r="D88" s="74"/>
      <c r="E88" s="74"/>
      <c r="F88" s="207" t="str">
        <f>IF(E20="","",E20)</f>
        <v/>
      </c>
      <c r="G88" s="74"/>
      <c r="H88" s="74"/>
      <c r="I88" s="203"/>
      <c r="J88" s="74"/>
      <c r="K88" s="74"/>
      <c r="L88" s="72"/>
    </row>
    <row r="89" spans="2:12" s="1" customFormat="1" ht="10.3" customHeight="1">
      <c r="B89" s="46"/>
      <c r="C89" s="74"/>
      <c r="D89" s="74"/>
      <c r="E89" s="74"/>
      <c r="F89" s="74"/>
      <c r="G89" s="74"/>
      <c r="H89" s="74"/>
      <c r="I89" s="203"/>
      <c r="J89" s="74"/>
      <c r="K89" s="74"/>
      <c r="L89" s="72"/>
    </row>
    <row r="90" spans="2:20" s="10" customFormat="1" ht="29.25" customHeight="1">
      <c r="B90" s="209"/>
      <c r="C90" s="210" t="s">
        <v>138</v>
      </c>
      <c r="D90" s="211" t="s">
        <v>56</v>
      </c>
      <c r="E90" s="211" t="s">
        <v>52</v>
      </c>
      <c r="F90" s="211" t="s">
        <v>139</v>
      </c>
      <c r="G90" s="211" t="s">
        <v>140</v>
      </c>
      <c r="H90" s="211" t="s">
        <v>141</v>
      </c>
      <c r="I90" s="212" t="s">
        <v>142</v>
      </c>
      <c r="J90" s="211" t="s">
        <v>125</v>
      </c>
      <c r="K90" s="213" t="s">
        <v>143</v>
      </c>
      <c r="L90" s="214"/>
      <c r="M90" s="102" t="s">
        <v>144</v>
      </c>
      <c r="N90" s="103" t="s">
        <v>41</v>
      </c>
      <c r="O90" s="103" t="s">
        <v>145</v>
      </c>
      <c r="P90" s="103" t="s">
        <v>146</v>
      </c>
      <c r="Q90" s="103" t="s">
        <v>147</v>
      </c>
      <c r="R90" s="103" t="s">
        <v>148</v>
      </c>
      <c r="S90" s="103" t="s">
        <v>149</v>
      </c>
      <c r="T90" s="104" t="s">
        <v>150</v>
      </c>
    </row>
    <row r="91" spans="2:63" s="1" customFormat="1" ht="29.25" customHeight="1">
      <c r="B91" s="46"/>
      <c r="C91" s="108" t="s">
        <v>126</v>
      </c>
      <c r="D91" s="74"/>
      <c r="E91" s="74"/>
      <c r="F91" s="74"/>
      <c r="G91" s="74"/>
      <c r="H91" s="74"/>
      <c r="I91" s="203"/>
      <c r="J91" s="215">
        <f>BK91</f>
        <v>0</v>
      </c>
      <c r="K91" s="74"/>
      <c r="L91" s="72"/>
      <c r="M91" s="105"/>
      <c r="N91" s="106"/>
      <c r="O91" s="106"/>
      <c r="P91" s="216">
        <f>P92</f>
        <v>0</v>
      </c>
      <c r="Q91" s="106"/>
      <c r="R91" s="216">
        <f>R92</f>
        <v>746.732409</v>
      </c>
      <c r="S91" s="106"/>
      <c r="T91" s="217">
        <f>T92</f>
        <v>3843.476</v>
      </c>
      <c r="AT91" s="24" t="s">
        <v>70</v>
      </c>
      <c r="AU91" s="24" t="s">
        <v>127</v>
      </c>
      <c r="BK91" s="218">
        <f>BK92</f>
        <v>0</v>
      </c>
    </row>
    <row r="92" spans="2:63" s="11" customFormat="1" ht="37.4" customHeight="1">
      <c r="B92" s="219"/>
      <c r="C92" s="220"/>
      <c r="D92" s="221" t="s">
        <v>70</v>
      </c>
      <c r="E92" s="222" t="s">
        <v>151</v>
      </c>
      <c r="F92" s="222" t="s">
        <v>152</v>
      </c>
      <c r="G92" s="220"/>
      <c r="H92" s="220"/>
      <c r="I92" s="223"/>
      <c r="J92" s="224">
        <f>BK92</f>
        <v>0</v>
      </c>
      <c r="K92" s="220"/>
      <c r="L92" s="225"/>
      <c r="M92" s="226"/>
      <c r="N92" s="227"/>
      <c r="O92" s="227"/>
      <c r="P92" s="228">
        <f>P93+P212+P221+P232+P271+P347+P371+P387</f>
        <v>0</v>
      </c>
      <c r="Q92" s="227"/>
      <c r="R92" s="228">
        <f>R93+R212+R221+R232+R271+R347+R371+R387</f>
        <v>746.732409</v>
      </c>
      <c r="S92" s="227"/>
      <c r="T92" s="229">
        <f>T93+T212+T221+T232+T271+T347+T371+T387</f>
        <v>3843.476</v>
      </c>
      <c r="AR92" s="230" t="s">
        <v>78</v>
      </c>
      <c r="AT92" s="231" t="s">
        <v>70</v>
      </c>
      <c r="AU92" s="231" t="s">
        <v>71</v>
      </c>
      <c r="AY92" s="230" t="s">
        <v>153</v>
      </c>
      <c r="BK92" s="232">
        <f>BK93+BK212+BK221+BK232+BK271+BK347+BK371+BK387</f>
        <v>0</v>
      </c>
    </row>
    <row r="93" spans="2:63" s="11" customFormat="1" ht="19.9" customHeight="1">
      <c r="B93" s="219"/>
      <c r="C93" s="220"/>
      <c r="D93" s="221" t="s">
        <v>70</v>
      </c>
      <c r="E93" s="233" t="s">
        <v>78</v>
      </c>
      <c r="F93" s="233" t="s">
        <v>154</v>
      </c>
      <c r="G93" s="220"/>
      <c r="H93" s="220"/>
      <c r="I93" s="223"/>
      <c r="J93" s="234">
        <f>BK93</f>
        <v>0</v>
      </c>
      <c r="K93" s="220"/>
      <c r="L93" s="225"/>
      <c r="M93" s="226"/>
      <c r="N93" s="227"/>
      <c r="O93" s="227"/>
      <c r="P93" s="228">
        <f>SUM(P94:P211)</f>
        <v>0</v>
      </c>
      <c r="Q93" s="227"/>
      <c r="R93" s="228">
        <f>SUM(R94:R211)</f>
        <v>212.91770060000002</v>
      </c>
      <c r="S93" s="227"/>
      <c r="T93" s="229">
        <f>SUM(T94:T211)</f>
        <v>3843.176</v>
      </c>
      <c r="AR93" s="230" t="s">
        <v>78</v>
      </c>
      <c r="AT93" s="231" t="s">
        <v>70</v>
      </c>
      <c r="AU93" s="231" t="s">
        <v>78</v>
      </c>
      <c r="AY93" s="230" t="s">
        <v>153</v>
      </c>
      <c r="BK93" s="232">
        <f>SUM(BK94:BK211)</f>
        <v>0</v>
      </c>
    </row>
    <row r="94" spans="2:65" s="1" customFormat="1" ht="16.5" customHeight="1">
      <c r="B94" s="46"/>
      <c r="C94" s="235" t="s">
        <v>78</v>
      </c>
      <c r="D94" s="235" t="s">
        <v>155</v>
      </c>
      <c r="E94" s="236" t="s">
        <v>156</v>
      </c>
      <c r="F94" s="237" t="s">
        <v>157</v>
      </c>
      <c r="G94" s="238" t="s">
        <v>158</v>
      </c>
      <c r="H94" s="239">
        <v>178</v>
      </c>
      <c r="I94" s="240"/>
      <c r="J94" s="241">
        <f>ROUND(I94*H94,2)</f>
        <v>0</v>
      </c>
      <c r="K94" s="237" t="s">
        <v>159</v>
      </c>
      <c r="L94" s="72"/>
      <c r="M94" s="242" t="s">
        <v>21</v>
      </c>
      <c r="N94" s="243" t="s">
        <v>42</v>
      </c>
      <c r="O94" s="47"/>
      <c r="P94" s="244">
        <f>O94*H94</f>
        <v>0</v>
      </c>
      <c r="Q94" s="244">
        <v>0</v>
      </c>
      <c r="R94" s="244">
        <f>Q94*H94</f>
        <v>0</v>
      </c>
      <c r="S94" s="244">
        <v>0</v>
      </c>
      <c r="T94" s="245">
        <f>S94*H94</f>
        <v>0</v>
      </c>
      <c r="AR94" s="24" t="s">
        <v>160</v>
      </c>
      <c r="AT94" s="24" t="s">
        <v>155</v>
      </c>
      <c r="AU94" s="24" t="s">
        <v>81</v>
      </c>
      <c r="AY94" s="24" t="s">
        <v>153</v>
      </c>
      <c r="BE94" s="246">
        <f>IF(N94="základní",J94,0)</f>
        <v>0</v>
      </c>
      <c r="BF94" s="246">
        <f>IF(N94="snížená",J94,0)</f>
        <v>0</v>
      </c>
      <c r="BG94" s="246">
        <f>IF(N94="zákl. přenesená",J94,0)</f>
        <v>0</v>
      </c>
      <c r="BH94" s="246">
        <f>IF(N94="sníž. přenesená",J94,0)</f>
        <v>0</v>
      </c>
      <c r="BI94" s="246">
        <f>IF(N94="nulová",J94,0)</f>
        <v>0</v>
      </c>
      <c r="BJ94" s="24" t="s">
        <v>78</v>
      </c>
      <c r="BK94" s="246">
        <f>ROUND(I94*H94,2)</f>
        <v>0</v>
      </c>
      <c r="BL94" s="24" t="s">
        <v>160</v>
      </c>
      <c r="BM94" s="24" t="s">
        <v>161</v>
      </c>
    </row>
    <row r="95" spans="2:51" s="12" customFormat="1" ht="13.5">
      <c r="B95" s="247"/>
      <c r="C95" s="248"/>
      <c r="D95" s="249" t="s">
        <v>162</v>
      </c>
      <c r="E95" s="250" t="s">
        <v>21</v>
      </c>
      <c r="F95" s="251" t="s">
        <v>163</v>
      </c>
      <c r="G95" s="248"/>
      <c r="H95" s="252">
        <v>178</v>
      </c>
      <c r="I95" s="253"/>
      <c r="J95" s="248"/>
      <c r="K95" s="248"/>
      <c r="L95" s="254"/>
      <c r="M95" s="255"/>
      <c r="N95" s="256"/>
      <c r="O95" s="256"/>
      <c r="P95" s="256"/>
      <c r="Q95" s="256"/>
      <c r="R95" s="256"/>
      <c r="S95" s="256"/>
      <c r="T95" s="257"/>
      <c r="AT95" s="258" t="s">
        <v>162</v>
      </c>
      <c r="AU95" s="258" t="s">
        <v>81</v>
      </c>
      <c r="AV95" s="12" t="s">
        <v>81</v>
      </c>
      <c r="AW95" s="12" t="s">
        <v>35</v>
      </c>
      <c r="AX95" s="12" t="s">
        <v>78</v>
      </c>
      <c r="AY95" s="258" t="s">
        <v>153</v>
      </c>
    </row>
    <row r="96" spans="2:65" s="1" customFormat="1" ht="51" customHeight="1">
      <c r="B96" s="46"/>
      <c r="C96" s="235" t="s">
        <v>81</v>
      </c>
      <c r="D96" s="235" t="s">
        <v>155</v>
      </c>
      <c r="E96" s="236" t="s">
        <v>164</v>
      </c>
      <c r="F96" s="237" t="s">
        <v>165</v>
      </c>
      <c r="G96" s="238" t="s">
        <v>158</v>
      </c>
      <c r="H96" s="239">
        <v>1884</v>
      </c>
      <c r="I96" s="240"/>
      <c r="J96" s="241">
        <f>ROUND(I96*H96,2)</f>
        <v>0</v>
      </c>
      <c r="K96" s="237" t="s">
        <v>159</v>
      </c>
      <c r="L96" s="72"/>
      <c r="M96" s="242" t="s">
        <v>21</v>
      </c>
      <c r="N96" s="243" t="s">
        <v>42</v>
      </c>
      <c r="O96" s="47"/>
      <c r="P96" s="244">
        <f>O96*H96</f>
        <v>0</v>
      </c>
      <c r="Q96" s="244">
        <v>0</v>
      </c>
      <c r="R96" s="244">
        <f>Q96*H96</f>
        <v>0</v>
      </c>
      <c r="S96" s="244">
        <v>0.32</v>
      </c>
      <c r="T96" s="245">
        <f>S96*H96</f>
        <v>602.88</v>
      </c>
      <c r="AR96" s="24" t="s">
        <v>160</v>
      </c>
      <c r="AT96" s="24" t="s">
        <v>155</v>
      </c>
      <c r="AU96" s="24" t="s">
        <v>81</v>
      </c>
      <c r="AY96" s="24" t="s">
        <v>153</v>
      </c>
      <c r="BE96" s="246">
        <f>IF(N96="základní",J96,0)</f>
        <v>0</v>
      </c>
      <c r="BF96" s="246">
        <f>IF(N96="snížená",J96,0)</f>
        <v>0</v>
      </c>
      <c r="BG96" s="246">
        <f>IF(N96="zákl. přenesená",J96,0)</f>
        <v>0</v>
      </c>
      <c r="BH96" s="246">
        <f>IF(N96="sníž. přenesená",J96,0)</f>
        <v>0</v>
      </c>
      <c r="BI96" s="246">
        <f>IF(N96="nulová",J96,0)</f>
        <v>0</v>
      </c>
      <c r="BJ96" s="24" t="s">
        <v>78</v>
      </c>
      <c r="BK96" s="246">
        <f>ROUND(I96*H96,2)</f>
        <v>0</v>
      </c>
      <c r="BL96" s="24" t="s">
        <v>160</v>
      </c>
      <c r="BM96" s="24" t="s">
        <v>166</v>
      </c>
    </row>
    <row r="97" spans="2:51" s="12" customFormat="1" ht="13.5">
      <c r="B97" s="247"/>
      <c r="C97" s="248"/>
      <c r="D97" s="249" t="s">
        <v>162</v>
      </c>
      <c r="E97" s="250" t="s">
        <v>21</v>
      </c>
      <c r="F97" s="251" t="s">
        <v>167</v>
      </c>
      <c r="G97" s="248"/>
      <c r="H97" s="252">
        <v>1884</v>
      </c>
      <c r="I97" s="253"/>
      <c r="J97" s="248"/>
      <c r="K97" s="248"/>
      <c r="L97" s="254"/>
      <c r="M97" s="255"/>
      <c r="N97" s="256"/>
      <c r="O97" s="256"/>
      <c r="P97" s="256"/>
      <c r="Q97" s="256"/>
      <c r="R97" s="256"/>
      <c r="S97" s="256"/>
      <c r="T97" s="257"/>
      <c r="AT97" s="258" t="s">
        <v>162</v>
      </c>
      <c r="AU97" s="258" t="s">
        <v>81</v>
      </c>
      <c r="AV97" s="12" t="s">
        <v>81</v>
      </c>
      <c r="AW97" s="12" t="s">
        <v>35</v>
      </c>
      <c r="AX97" s="12" t="s">
        <v>78</v>
      </c>
      <c r="AY97" s="258" t="s">
        <v>153</v>
      </c>
    </row>
    <row r="98" spans="2:65" s="1" customFormat="1" ht="38.25" customHeight="1">
      <c r="B98" s="46"/>
      <c r="C98" s="235" t="s">
        <v>168</v>
      </c>
      <c r="D98" s="235" t="s">
        <v>155</v>
      </c>
      <c r="E98" s="236" t="s">
        <v>169</v>
      </c>
      <c r="F98" s="237" t="s">
        <v>170</v>
      </c>
      <c r="G98" s="238" t="s">
        <v>158</v>
      </c>
      <c r="H98" s="239">
        <v>4453</v>
      </c>
      <c r="I98" s="240"/>
      <c r="J98" s="241">
        <f>ROUND(I98*H98,2)</f>
        <v>0</v>
      </c>
      <c r="K98" s="237" t="s">
        <v>159</v>
      </c>
      <c r="L98" s="72"/>
      <c r="M98" s="242" t="s">
        <v>21</v>
      </c>
      <c r="N98" s="243" t="s">
        <v>42</v>
      </c>
      <c r="O98" s="47"/>
      <c r="P98" s="244">
        <f>O98*H98</f>
        <v>0</v>
      </c>
      <c r="Q98" s="244">
        <v>0</v>
      </c>
      <c r="R98" s="244">
        <f>Q98*H98</f>
        <v>0</v>
      </c>
      <c r="S98" s="244">
        <v>0.44</v>
      </c>
      <c r="T98" s="245">
        <f>S98*H98</f>
        <v>1959.32</v>
      </c>
      <c r="AR98" s="24" t="s">
        <v>160</v>
      </c>
      <c r="AT98" s="24" t="s">
        <v>155</v>
      </c>
      <c r="AU98" s="24" t="s">
        <v>81</v>
      </c>
      <c r="AY98" s="24" t="s">
        <v>153</v>
      </c>
      <c r="BE98" s="246">
        <f>IF(N98="základní",J98,0)</f>
        <v>0</v>
      </c>
      <c r="BF98" s="246">
        <f>IF(N98="snížená",J98,0)</f>
        <v>0</v>
      </c>
      <c r="BG98" s="246">
        <f>IF(N98="zákl. přenesená",J98,0)</f>
        <v>0</v>
      </c>
      <c r="BH98" s="246">
        <f>IF(N98="sníž. přenesená",J98,0)</f>
        <v>0</v>
      </c>
      <c r="BI98" s="246">
        <f>IF(N98="nulová",J98,0)</f>
        <v>0</v>
      </c>
      <c r="BJ98" s="24" t="s">
        <v>78</v>
      </c>
      <c r="BK98" s="246">
        <f>ROUND(I98*H98,2)</f>
        <v>0</v>
      </c>
      <c r="BL98" s="24" t="s">
        <v>160</v>
      </c>
      <c r="BM98" s="24" t="s">
        <v>171</v>
      </c>
    </row>
    <row r="99" spans="2:51" s="12" customFormat="1" ht="13.5">
      <c r="B99" s="247"/>
      <c r="C99" s="248"/>
      <c r="D99" s="249" t="s">
        <v>162</v>
      </c>
      <c r="E99" s="250" t="s">
        <v>21</v>
      </c>
      <c r="F99" s="251" t="s">
        <v>172</v>
      </c>
      <c r="G99" s="248"/>
      <c r="H99" s="252">
        <v>4453</v>
      </c>
      <c r="I99" s="253"/>
      <c r="J99" s="248"/>
      <c r="K99" s="248"/>
      <c r="L99" s="254"/>
      <c r="M99" s="255"/>
      <c r="N99" s="256"/>
      <c r="O99" s="256"/>
      <c r="P99" s="256"/>
      <c r="Q99" s="256"/>
      <c r="R99" s="256"/>
      <c r="S99" s="256"/>
      <c r="T99" s="257"/>
      <c r="AT99" s="258" t="s">
        <v>162</v>
      </c>
      <c r="AU99" s="258" t="s">
        <v>81</v>
      </c>
      <c r="AV99" s="12" t="s">
        <v>81</v>
      </c>
      <c r="AW99" s="12" t="s">
        <v>35</v>
      </c>
      <c r="AX99" s="12" t="s">
        <v>78</v>
      </c>
      <c r="AY99" s="258" t="s">
        <v>153</v>
      </c>
    </row>
    <row r="100" spans="2:65" s="1" customFormat="1" ht="38.25" customHeight="1">
      <c r="B100" s="46"/>
      <c r="C100" s="235" t="s">
        <v>160</v>
      </c>
      <c r="D100" s="235" t="s">
        <v>155</v>
      </c>
      <c r="E100" s="236" t="s">
        <v>173</v>
      </c>
      <c r="F100" s="237" t="s">
        <v>174</v>
      </c>
      <c r="G100" s="238" t="s">
        <v>158</v>
      </c>
      <c r="H100" s="239">
        <v>3259</v>
      </c>
      <c r="I100" s="240"/>
      <c r="J100" s="241">
        <f>ROUND(I100*H100,2)</f>
        <v>0</v>
      </c>
      <c r="K100" s="237" t="s">
        <v>159</v>
      </c>
      <c r="L100" s="72"/>
      <c r="M100" s="242" t="s">
        <v>21</v>
      </c>
      <c r="N100" s="243" t="s">
        <v>42</v>
      </c>
      <c r="O100" s="47"/>
      <c r="P100" s="244">
        <f>O100*H100</f>
        <v>0</v>
      </c>
      <c r="Q100" s="244">
        <v>6E-05</v>
      </c>
      <c r="R100" s="244">
        <f>Q100*H100</f>
        <v>0.19554</v>
      </c>
      <c r="S100" s="244">
        <v>0.128</v>
      </c>
      <c r="T100" s="245">
        <f>S100*H100</f>
        <v>417.152</v>
      </c>
      <c r="AR100" s="24" t="s">
        <v>160</v>
      </c>
      <c r="AT100" s="24" t="s">
        <v>155</v>
      </c>
      <c r="AU100" s="24" t="s">
        <v>81</v>
      </c>
      <c r="AY100" s="24" t="s">
        <v>153</v>
      </c>
      <c r="BE100" s="246">
        <f>IF(N100="základní",J100,0)</f>
        <v>0</v>
      </c>
      <c r="BF100" s="246">
        <f>IF(N100="snížená",J100,0)</f>
        <v>0</v>
      </c>
      <c r="BG100" s="246">
        <f>IF(N100="zákl. přenesená",J100,0)</f>
        <v>0</v>
      </c>
      <c r="BH100" s="246">
        <f>IF(N100="sníž. přenesená",J100,0)</f>
        <v>0</v>
      </c>
      <c r="BI100" s="246">
        <f>IF(N100="nulová",J100,0)</f>
        <v>0</v>
      </c>
      <c r="BJ100" s="24" t="s">
        <v>78</v>
      </c>
      <c r="BK100" s="246">
        <f>ROUND(I100*H100,2)</f>
        <v>0</v>
      </c>
      <c r="BL100" s="24" t="s">
        <v>160</v>
      </c>
      <c r="BM100" s="24" t="s">
        <v>175</v>
      </c>
    </row>
    <row r="101" spans="2:51" s="12" customFormat="1" ht="13.5">
      <c r="B101" s="247"/>
      <c r="C101" s="248"/>
      <c r="D101" s="249" t="s">
        <v>162</v>
      </c>
      <c r="E101" s="250" t="s">
        <v>21</v>
      </c>
      <c r="F101" s="251" t="s">
        <v>176</v>
      </c>
      <c r="G101" s="248"/>
      <c r="H101" s="252">
        <v>3259</v>
      </c>
      <c r="I101" s="253"/>
      <c r="J101" s="248"/>
      <c r="K101" s="248"/>
      <c r="L101" s="254"/>
      <c r="M101" s="255"/>
      <c r="N101" s="256"/>
      <c r="O101" s="256"/>
      <c r="P101" s="256"/>
      <c r="Q101" s="256"/>
      <c r="R101" s="256"/>
      <c r="S101" s="256"/>
      <c r="T101" s="257"/>
      <c r="AT101" s="258" t="s">
        <v>162</v>
      </c>
      <c r="AU101" s="258" t="s">
        <v>81</v>
      </c>
      <c r="AV101" s="12" t="s">
        <v>81</v>
      </c>
      <c r="AW101" s="12" t="s">
        <v>35</v>
      </c>
      <c r="AX101" s="12" t="s">
        <v>78</v>
      </c>
      <c r="AY101" s="258" t="s">
        <v>153</v>
      </c>
    </row>
    <row r="102" spans="2:65" s="1" customFormat="1" ht="38.25" customHeight="1">
      <c r="B102" s="46"/>
      <c r="C102" s="235" t="s">
        <v>177</v>
      </c>
      <c r="D102" s="235" t="s">
        <v>155</v>
      </c>
      <c r="E102" s="236" t="s">
        <v>178</v>
      </c>
      <c r="F102" s="237" t="s">
        <v>179</v>
      </c>
      <c r="G102" s="238" t="s">
        <v>158</v>
      </c>
      <c r="H102" s="239">
        <v>3259</v>
      </c>
      <c r="I102" s="240"/>
      <c r="J102" s="241">
        <f>ROUND(I102*H102,2)</f>
        <v>0</v>
      </c>
      <c r="K102" s="237" t="s">
        <v>159</v>
      </c>
      <c r="L102" s="72"/>
      <c r="M102" s="242" t="s">
        <v>21</v>
      </c>
      <c r="N102" s="243" t="s">
        <v>42</v>
      </c>
      <c r="O102" s="47"/>
      <c r="P102" s="244">
        <f>O102*H102</f>
        <v>0</v>
      </c>
      <c r="Q102" s="244">
        <v>0.00012</v>
      </c>
      <c r="R102" s="244">
        <f>Q102*H102</f>
        <v>0.39108</v>
      </c>
      <c r="S102" s="244">
        <v>0.256</v>
      </c>
      <c r="T102" s="245">
        <f>S102*H102</f>
        <v>834.304</v>
      </c>
      <c r="AR102" s="24" t="s">
        <v>160</v>
      </c>
      <c r="AT102" s="24" t="s">
        <v>155</v>
      </c>
      <c r="AU102" s="24" t="s">
        <v>81</v>
      </c>
      <c r="AY102" s="24" t="s">
        <v>153</v>
      </c>
      <c r="BE102" s="246">
        <f>IF(N102="základní",J102,0)</f>
        <v>0</v>
      </c>
      <c r="BF102" s="246">
        <f>IF(N102="snížená",J102,0)</f>
        <v>0</v>
      </c>
      <c r="BG102" s="246">
        <f>IF(N102="zákl. přenesená",J102,0)</f>
        <v>0</v>
      </c>
      <c r="BH102" s="246">
        <f>IF(N102="sníž. přenesená",J102,0)</f>
        <v>0</v>
      </c>
      <c r="BI102" s="246">
        <f>IF(N102="nulová",J102,0)</f>
        <v>0</v>
      </c>
      <c r="BJ102" s="24" t="s">
        <v>78</v>
      </c>
      <c r="BK102" s="246">
        <f>ROUND(I102*H102,2)</f>
        <v>0</v>
      </c>
      <c r="BL102" s="24" t="s">
        <v>160</v>
      </c>
      <c r="BM102" s="24" t="s">
        <v>180</v>
      </c>
    </row>
    <row r="103" spans="2:65" s="1" customFormat="1" ht="38.25" customHeight="1">
      <c r="B103" s="46"/>
      <c r="C103" s="235" t="s">
        <v>181</v>
      </c>
      <c r="D103" s="235" t="s">
        <v>155</v>
      </c>
      <c r="E103" s="236" t="s">
        <v>182</v>
      </c>
      <c r="F103" s="237" t="s">
        <v>183</v>
      </c>
      <c r="G103" s="238" t="s">
        <v>184</v>
      </c>
      <c r="H103" s="239">
        <v>144</v>
      </c>
      <c r="I103" s="240"/>
      <c r="J103" s="241">
        <f>ROUND(I103*H103,2)</f>
        <v>0</v>
      </c>
      <c r="K103" s="237" t="s">
        <v>159</v>
      </c>
      <c r="L103" s="72"/>
      <c r="M103" s="242" t="s">
        <v>21</v>
      </c>
      <c r="N103" s="243" t="s">
        <v>42</v>
      </c>
      <c r="O103" s="47"/>
      <c r="P103" s="244">
        <f>O103*H103</f>
        <v>0</v>
      </c>
      <c r="Q103" s="244">
        <v>0</v>
      </c>
      <c r="R103" s="244">
        <f>Q103*H103</f>
        <v>0</v>
      </c>
      <c r="S103" s="244">
        <v>0.205</v>
      </c>
      <c r="T103" s="245">
        <f>S103*H103</f>
        <v>29.52</v>
      </c>
      <c r="AR103" s="24" t="s">
        <v>160</v>
      </c>
      <c r="AT103" s="24" t="s">
        <v>155</v>
      </c>
      <c r="AU103" s="24" t="s">
        <v>81</v>
      </c>
      <c r="AY103" s="24" t="s">
        <v>153</v>
      </c>
      <c r="BE103" s="246">
        <f>IF(N103="základní",J103,0)</f>
        <v>0</v>
      </c>
      <c r="BF103" s="246">
        <f>IF(N103="snížená",J103,0)</f>
        <v>0</v>
      </c>
      <c r="BG103" s="246">
        <f>IF(N103="zákl. přenesená",J103,0)</f>
        <v>0</v>
      </c>
      <c r="BH103" s="246">
        <f>IF(N103="sníž. přenesená",J103,0)</f>
        <v>0</v>
      </c>
      <c r="BI103" s="246">
        <f>IF(N103="nulová",J103,0)</f>
        <v>0</v>
      </c>
      <c r="BJ103" s="24" t="s">
        <v>78</v>
      </c>
      <c r="BK103" s="246">
        <f>ROUND(I103*H103,2)</f>
        <v>0</v>
      </c>
      <c r="BL103" s="24" t="s">
        <v>160</v>
      </c>
      <c r="BM103" s="24" t="s">
        <v>185</v>
      </c>
    </row>
    <row r="104" spans="2:51" s="12" customFormat="1" ht="13.5">
      <c r="B104" s="247"/>
      <c r="C104" s="248"/>
      <c r="D104" s="249" t="s">
        <v>162</v>
      </c>
      <c r="E104" s="250" t="s">
        <v>21</v>
      </c>
      <c r="F104" s="251" t="s">
        <v>186</v>
      </c>
      <c r="G104" s="248"/>
      <c r="H104" s="252">
        <v>54</v>
      </c>
      <c r="I104" s="253"/>
      <c r="J104" s="248"/>
      <c r="K104" s="248"/>
      <c r="L104" s="254"/>
      <c r="M104" s="255"/>
      <c r="N104" s="256"/>
      <c r="O104" s="256"/>
      <c r="P104" s="256"/>
      <c r="Q104" s="256"/>
      <c r="R104" s="256"/>
      <c r="S104" s="256"/>
      <c r="T104" s="257"/>
      <c r="AT104" s="258" t="s">
        <v>162</v>
      </c>
      <c r="AU104" s="258" t="s">
        <v>81</v>
      </c>
      <c r="AV104" s="12" t="s">
        <v>81</v>
      </c>
      <c r="AW104" s="12" t="s">
        <v>35</v>
      </c>
      <c r="AX104" s="12" t="s">
        <v>71</v>
      </c>
      <c r="AY104" s="258" t="s">
        <v>153</v>
      </c>
    </row>
    <row r="105" spans="2:51" s="12" customFormat="1" ht="13.5">
      <c r="B105" s="247"/>
      <c r="C105" s="248"/>
      <c r="D105" s="249" t="s">
        <v>162</v>
      </c>
      <c r="E105" s="250" t="s">
        <v>21</v>
      </c>
      <c r="F105" s="251" t="s">
        <v>187</v>
      </c>
      <c r="G105" s="248"/>
      <c r="H105" s="252">
        <v>90</v>
      </c>
      <c r="I105" s="253"/>
      <c r="J105" s="248"/>
      <c r="K105" s="248"/>
      <c r="L105" s="254"/>
      <c r="M105" s="255"/>
      <c r="N105" s="256"/>
      <c r="O105" s="256"/>
      <c r="P105" s="256"/>
      <c r="Q105" s="256"/>
      <c r="R105" s="256"/>
      <c r="S105" s="256"/>
      <c r="T105" s="257"/>
      <c r="AT105" s="258" t="s">
        <v>162</v>
      </c>
      <c r="AU105" s="258" t="s">
        <v>81</v>
      </c>
      <c r="AV105" s="12" t="s">
        <v>81</v>
      </c>
      <c r="AW105" s="12" t="s">
        <v>35</v>
      </c>
      <c r="AX105" s="12" t="s">
        <v>71</v>
      </c>
      <c r="AY105" s="258" t="s">
        <v>153</v>
      </c>
    </row>
    <row r="106" spans="2:51" s="13" customFormat="1" ht="13.5">
      <c r="B106" s="259"/>
      <c r="C106" s="260"/>
      <c r="D106" s="249" t="s">
        <v>162</v>
      </c>
      <c r="E106" s="261" t="s">
        <v>21</v>
      </c>
      <c r="F106" s="262" t="s">
        <v>188</v>
      </c>
      <c r="G106" s="260"/>
      <c r="H106" s="263">
        <v>144</v>
      </c>
      <c r="I106" s="264"/>
      <c r="J106" s="260"/>
      <c r="K106" s="260"/>
      <c r="L106" s="265"/>
      <c r="M106" s="266"/>
      <c r="N106" s="267"/>
      <c r="O106" s="267"/>
      <c r="P106" s="267"/>
      <c r="Q106" s="267"/>
      <c r="R106" s="267"/>
      <c r="S106" s="267"/>
      <c r="T106" s="268"/>
      <c r="AT106" s="269" t="s">
        <v>162</v>
      </c>
      <c r="AU106" s="269" t="s">
        <v>81</v>
      </c>
      <c r="AV106" s="13" t="s">
        <v>160</v>
      </c>
      <c r="AW106" s="13" t="s">
        <v>35</v>
      </c>
      <c r="AX106" s="13" t="s">
        <v>78</v>
      </c>
      <c r="AY106" s="269" t="s">
        <v>153</v>
      </c>
    </row>
    <row r="107" spans="2:65" s="1" customFormat="1" ht="38.25" customHeight="1">
      <c r="B107" s="46"/>
      <c r="C107" s="235" t="s">
        <v>189</v>
      </c>
      <c r="D107" s="235" t="s">
        <v>155</v>
      </c>
      <c r="E107" s="236" t="s">
        <v>190</v>
      </c>
      <c r="F107" s="237" t="s">
        <v>191</v>
      </c>
      <c r="G107" s="238" t="s">
        <v>192</v>
      </c>
      <c r="H107" s="239">
        <v>29.75</v>
      </c>
      <c r="I107" s="240"/>
      <c r="J107" s="241">
        <f>ROUND(I107*H107,2)</f>
        <v>0</v>
      </c>
      <c r="K107" s="237" t="s">
        <v>159</v>
      </c>
      <c r="L107" s="72"/>
      <c r="M107" s="242" t="s">
        <v>21</v>
      </c>
      <c r="N107" s="243" t="s">
        <v>42</v>
      </c>
      <c r="O107" s="47"/>
      <c r="P107" s="244">
        <f>O107*H107</f>
        <v>0</v>
      </c>
      <c r="Q107" s="244">
        <v>0</v>
      </c>
      <c r="R107" s="244">
        <f>Q107*H107</f>
        <v>0</v>
      </c>
      <c r="S107" s="244">
        <v>0</v>
      </c>
      <c r="T107" s="245">
        <f>S107*H107</f>
        <v>0</v>
      </c>
      <c r="AR107" s="24" t="s">
        <v>160</v>
      </c>
      <c r="AT107" s="24" t="s">
        <v>155</v>
      </c>
      <c r="AU107" s="24" t="s">
        <v>81</v>
      </c>
      <c r="AY107" s="24" t="s">
        <v>153</v>
      </c>
      <c r="BE107" s="246">
        <f>IF(N107="základní",J107,0)</f>
        <v>0</v>
      </c>
      <c r="BF107" s="246">
        <f>IF(N107="snížená",J107,0)</f>
        <v>0</v>
      </c>
      <c r="BG107" s="246">
        <f>IF(N107="zákl. přenesená",J107,0)</f>
        <v>0</v>
      </c>
      <c r="BH107" s="246">
        <f>IF(N107="sníž. přenesená",J107,0)</f>
        <v>0</v>
      </c>
      <c r="BI107" s="246">
        <f>IF(N107="nulová",J107,0)</f>
        <v>0</v>
      </c>
      <c r="BJ107" s="24" t="s">
        <v>78</v>
      </c>
      <c r="BK107" s="246">
        <f>ROUND(I107*H107,2)</f>
        <v>0</v>
      </c>
      <c r="BL107" s="24" t="s">
        <v>160</v>
      </c>
      <c r="BM107" s="24" t="s">
        <v>193</v>
      </c>
    </row>
    <row r="108" spans="2:51" s="12" customFormat="1" ht="13.5">
      <c r="B108" s="247"/>
      <c r="C108" s="248"/>
      <c r="D108" s="249" t="s">
        <v>162</v>
      </c>
      <c r="E108" s="250" t="s">
        <v>21</v>
      </c>
      <c r="F108" s="251" t="s">
        <v>194</v>
      </c>
      <c r="G108" s="248"/>
      <c r="H108" s="252">
        <v>29.75</v>
      </c>
      <c r="I108" s="253"/>
      <c r="J108" s="248"/>
      <c r="K108" s="248"/>
      <c r="L108" s="254"/>
      <c r="M108" s="255"/>
      <c r="N108" s="256"/>
      <c r="O108" s="256"/>
      <c r="P108" s="256"/>
      <c r="Q108" s="256"/>
      <c r="R108" s="256"/>
      <c r="S108" s="256"/>
      <c r="T108" s="257"/>
      <c r="AT108" s="258" t="s">
        <v>162</v>
      </c>
      <c r="AU108" s="258" t="s">
        <v>81</v>
      </c>
      <c r="AV108" s="12" t="s">
        <v>81</v>
      </c>
      <c r="AW108" s="12" t="s">
        <v>35</v>
      </c>
      <c r="AX108" s="12" t="s">
        <v>78</v>
      </c>
      <c r="AY108" s="258" t="s">
        <v>153</v>
      </c>
    </row>
    <row r="109" spans="2:65" s="1" customFormat="1" ht="25.5" customHeight="1">
      <c r="B109" s="46"/>
      <c r="C109" s="235" t="s">
        <v>195</v>
      </c>
      <c r="D109" s="235" t="s">
        <v>155</v>
      </c>
      <c r="E109" s="236" t="s">
        <v>196</v>
      </c>
      <c r="F109" s="237" t="s">
        <v>197</v>
      </c>
      <c r="G109" s="238" t="s">
        <v>184</v>
      </c>
      <c r="H109" s="239">
        <v>760</v>
      </c>
      <c r="I109" s="240"/>
      <c r="J109" s="241">
        <f>ROUND(I109*H109,2)</f>
        <v>0</v>
      </c>
      <c r="K109" s="237" t="s">
        <v>159</v>
      </c>
      <c r="L109" s="72"/>
      <c r="M109" s="242" t="s">
        <v>21</v>
      </c>
      <c r="N109" s="243" t="s">
        <v>42</v>
      </c>
      <c r="O109" s="47"/>
      <c r="P109" s="244">
        <f>O109*H109</f>
        <v>0</v>
      </c>
      <c r="Q109" s="244">
        <v>0.10775</v>
      </c>
      <c r="R109" s="244">
        <f>Q109*H109</f>
        <v>81.89</v>
      </c>
      <c r="S109" s="244">
        <v>0</v>
      </c>
      <c r="T109" s="245">
        <f>S109*H109</f>
        <v>0</v>
      </c>
      <c r="AR109" s="24" t="s">
        <v>160</v>
      </c>
      <c r="AT109" s="24" t="s">
        <v>155</v>
      </c>
      <c r="AU109" s="24" t="s">
        <v>81</v>
      </c>
      <c r="AY109" s="24" t="s">
        <v>153</v>
      </c>
      <c r="BE109" s="246">
        <f>IF(N109="základní",J109,0)</f>
        <v>0</v>
      </c>
      <c r="BF109" s="246">
        <f>IF(N109="snížená",J109,0)</f>
        <v>0</v>
      </c>
      <c r="BG109" s="246">
        <f>IF(N109="zákl. přenesená",J109,0)</f>
        <v>0</v>
      </c>
      <c r="BH109" s="246">
        <f>IF(N109="sníž. přenesená",J109,0)</f>
        <v>0</v>
      </c>
      <c r="BI109" s="246">
        <f>IF(N109="nulová",J109,0)</f>
        <v>0</v>
      </c>
      <c r="BJ109" s="24" t="s">
        <v>78</v>
      </c>
      <c r="BK109" s="246">
        <f>ROUND(I109*H109,2)</f>
        <v>0</v>
      </c>
      <c r="BL109" s="24" t="s">
        <v>160</v>
      </c>
      <c r="BM109" s="24" t="s">
        <v>198</v>
      </c>
    </row>
    <row r="110" spans="2:51" s="12" customFormat="1" ht="13.5">
      <c r="B110" s="247"/>
      <c r="C110" s="248"/>
      <c r="D110" s="249" t="s">
        <v>162</v>
      </c>
      <c r="E110" s="250" t="s">
        <v>21</v>
      </c>
      <c r="F110" s="251" t="s">
        <v>199</v>
      </c>
      <c r="G110" s="248"/>
      <c r="H110" s="252">
        <v>760</v>
      </c>
      <c r="I110" s="253"/>
      <c r="J110" s="248"/>
      <c r="K110" s="248"/>
      <c r="L110" s="254"/>
      <c r="M110" s="255"/>
      <c r="N110" s="256"/>
      <c r="O110" s="256"/>
      <c r="P110" s="256"/>
      <c r="Q110" s="256"/>
      <c r="R110" s="256"/>
      <c r="S110" s="256"/>
      <c r="T110" s="257"/>
      <c r="AT110" s="258" t="s">
        <v>162</v>
      </c>
      <c r="AU110" s="258" t="s">
        <v>81</v>
      </c>
      <c r="AV110" s="12" t="s">
        <v>81</v>
      </c>
      <c r="AW110" s="12" t="s">
        <v>35</v>
      </c>
      <c r="AX110" s="12" t="s">
        <v>78</v>
      </c>
      <c r="AY110" s="258" t="s">
        <v>153</v>
      </c>
    </row>
    <row r="111" spans="2:65" s="1" customFormat="1" ht="25.5" customHeight="1">
      <c r="B111" s="46"/>
      <c r="C111" s="235" t="s">
        <v>200</v>
      </c>
      <c r="D111" s="235" t="s">
        <v>155</v>
      </c>
      <c r="E111" s="236" t="s">
        <v>201</v>
      </c>
      <c r="F111" s="270" t="s">
        <v>202</v>
      </c>
      <c r="G111" s="238" t="s">
        <v>192</v>
      </c>
      <c r="H111" s="239">
        <v>936.65</v>
      </c>
      <c r="I111" s="240"/>
      <c r="J111" s="241">
        <f>ROUND(I111*H111,2)</f>
        <v>0</v>
      </c>
      <c r="K111" s="237" t="s">
        <v>159</v>
      </c>
      <c r="L111" s="72"/>
      <c r="M111" s="242" t="s">
        <v>21</v>
      </c>
      <c r="N111" s="243" t="s">
        <v>42</v>
      </c>
      <c r="O111" s="47"/>
      <c r="P111" s="244">
        <f>O111*H111</f>
        <v>0</v>
      </c>
      <c r="Q111" s="244">
        <v>0</v>
      </c>
      <c r="R111" s="244">
        <f>Q111*H111</f>
        <v>0</v>
      </c>
      <c r="S111" s="244">
        <v>0</v>
      </c>
      <c r="T111" s="245">
        <f>S111*H111</f>
        <v>0</v>
      </c>
      <c r="AR111" s="24" t="s">
        <v>160</v>
      </c>
      <c r="AT111" s="24" t="s">
        <v>155</v>
      </c>
      <c r="AU111" s="24" t="s">
        <v>81</v>
      </c>
      <c r="AY111" s="24" t="s">
        <v>153</v>
      </c>
      <c r="BE111" s="246">
        <f>IF(N111="základní",J111,0)</f>
        <v>0</v>
      </c>
      <c r="BF111" s="246">
        <f>IF(N111="snížená",J111,0)</f>
        <v>0</v>
      </c>
      <c r="BG111" s="246">
        <f>IF(N111="zákl. přenesená",J111,0)</f>
        <v>0</v>
      </c>
      <c r="BH111" s="246">
        <f>IF(N111="sníž. přenesená",J111,0)</f>
        <v>0</v>
      </c>
      <c r="BI111" s="246">
        <f>IF(N111="nulová",J111,0)</f>
        <v>0</v>
      </c>
      <c r="BJ111" s="24" t="s">
        <v>78</v>
      </c>
      <c r="BK111" s="246">
        <f>ROUND(I111*H111,2)</f>
        <v>0</v>
      </c>
      <c r="BL111" s="24" t="s">
        <v>160</v>
      </c>
      <c r="BM111" s="24" t="s">
        <v>203</v>
      </c>
    </row>
    <row r="112" spans="2:51" s="14" customFormat="1" ht="13.5">
      <c r="B112" s="271"/>
      <c r="C112" s="272"/>
      <c r="D112" s="249" t="s">
        <v>162</v>
      </c>
      <c r="E112" s="273" t="s">
        <v>21</v>
      </c>
      <c r="F112" s="274" t="s">
        <v>204</v>
      </c>
      <c r="G112" s="272"/>
      <c r="H112" s="273" t="s">
        <v>21</v>
      </c>
      <c r="I112" s="275"/>
      <c r="J112" s="272"/>
      <c r="K112" s="272"/>
      <c r="L112" s="276"/>
      <c r="M112" s="277"/>
      <c r="N112" s="278"/>
      <c r="O112" s="278"/>
      <c r="P112" s="278"/>
      <c r="Q112" s="278"/>
      <c r="R112" s="278"/>
      <c r="S112" s="278"/>
      <c r="T112" s="279"/>
      <c r="AT112" s="280" t="s">
        <v>162</v>
      </c>
      <c r="AU112" s="280" t="s">
        <v>81</v>
      </c>
      <c r="AV112" s="14" t="s">
        <v>78</v>
      </c>
      <c r="AW112" s="14" t="s">
        <v>35</v>
      </c>
      <c r="AX112" s="14" t="s">
        <v>71</v>
      </c>
      <c r="AY112" s="280" t="s">
        <v>153</v>
      </c>
    </row>
    <row r="113" spans="2:51" s="12" customFormat="1" ht="13.5">
      <c r="B113" s="247"/>
      <c r="C113" s="248"/>
      <c r="D113" s="249" t="s">
        <v>162</v>
      </c>
      <c r="E113" s="250" t="s">
        <v>21</v>
      </c>
      <c r="F113" s="251" t="s">
        <v>205</v>
      </c>
      <c r="G113" s="248"/>
      <c r="H113" s="252">
        <v>936.65</v>
      </c>
      <c r="I113" s="253"/>
      <c r="J113" s="248"/>
      <c r="K113" s="248"/>
      <c r="L113" s="254"/>
      <c r="M113" s="255"/>
      <c r="N113" s="256"/>
      <c r="O113" s="256"/>
      <c r="P113" s="256"/>
      <c r="Q113" s="256"/>
      <c r="R113" s="256"/>
      <c r="S113" s="256"/>
      <c r="T113" s="257"/>
      <c r="AT113" s="258" t="s">
        <v>162</v>
      </c>
      <c r="AU113" s="258" t="s">
        <v>81</v>
      </c>
      <c r="AV113" s="12" t="s">
        <v>81</v>
      </c>
      <c r="AW113" s="12" t="s">
        <v>35</v>
      </c>
      <c r="AX113" s="12" t="s">
        <v>78</v>
      </c>
      <c r="AY113" s="258" t="s">
        <v>153</v>
      </c>
    </row>
    <row r="114" spans="2:65" s="1" customFormat="1" ht="38.25" customHeight="1">
      <c r="B114" s="46"/>
      <c r="C114" s="235" t="s">
        <v>206</v>
      </c>
      <c r="D114" s="235" t="s">
        <v>155</v>
      </c>
      <c r="E114" s="236" t="s">
        <v>207</v>
      </c>
      <c r="F114" s="237" t="s">
        <v>208</v>
      </c>
      <c r="G114" s="238" t="s">
        <v>192</v>
      </c>
      <c r="H114" s="239">
        <v>2152.72</v>
      </c>
      <c r="I114" s="240"/>
      <c r="J114" s="241">
        <f>ROUND(I114*H114,2)</f>
        <v>0</v>
      </c>
      <c r="K114" s="237" t="s">
        <v>159</v>
      </c>
      <c r="L114" s="72"/>
      <c r="M114" s="242" t="s">
        <v>21</v>
      </c>
      <c r="N114" s="243" t="s">
        <v>42</v>
      </c>
      <c r="O114" s="47"/>
      <c r="P114" s="244">
        <f>O114*H114</f>
        <v>0</v>
      </c>
      <c r="Q114" s="244">
        <v>0</v>
      </c>
      <c r="R114" s="244">
        <f>Q114*H114</f>
        <v>0</v>
      </c>
      <c r="S114" s="244">
        <v>0</v>
      </c>
      <c r="T114" s="245">
        <f>S114*H114</f>
        <v>0</v>
      </c>
      <c r="AR114" s="24" t="s">
        <v>160</v>
      </c>
      <c r="AT114" s="24" t="s">
        <v>155</v>
      </c>
      <c r="AU114" s="24" t="s">
        <v>81</v>
      </c>
      <c r="AY114" s="24" t="s">
        <v>153</v>
      </c>
      <c r="BE114" s="246">
        <f>IF(N114="základní",J114,0)</f>
        <v>0</v>
      </c>
      <c r="BF114" s="246">
        <f>IF(N114="snížená",J114,0)</f>
        <v>0</v>
      </c>
      <c r="BG114" s="246">
        <f>IF(N114="zákl. přenesená",J114,0)</f>
        <v>0</v>
      </c>
      <c r="BH114" s="246">
        <f>IF(N114="sníž. přenesená",J114,0)</f>
        <v>0</v>
      </c>
      <c r="BI114" s="246">
        <f>IF(N114="nulová",J114,0)</f>
        <v>0</v>
      </c>
      <c r="BJ114" s="24" t="s">
        <v>78</v>
      </c>
      <c r="BK114" s="246">
        <f>ROUND(I114*H114,2)</f>
        <v>0</v>
      </c>
      <c r="BL114" s="24" t="s">
        <v>160</v>
      </c>
      <c r="BM114" s="24" t="s">
        <v>209</v>
      </c>
    </row>
    <row r="115" spans="2:51" s="14" customFormat="1" ht="13.5">
      <c r="B115" s="271"/>
      <c r="C115" s="272"/>
      <c r="D115" s="249" t="s">
        <v>162</v>
      </c>
      <c r="E115" s="273" t="s">
        <v>21</v>
      </c>
      <c r="F115" s="274" t="s">
        <v>210</v>
      </c>
      <c r="G115" s="272"/>
      <c r="H115" s="273" t="s">
        <v>21</v>
      </c>
      <c r="I115" s="275"/>
      <c r="J115" s="272"/>
      <c r="K115" s="272"/>
      <c r="L115" s="276"/>
      <c r="M115" s="277"/>
      <c r="N115" s="278"/>
      <c r="O115" s="278"/>
      <c r="P115" s="278"/>
      <c r="Q115" s="278"/>
      <c r="R115" s="278"/>
      <c r="S115" s="278"/>
      <c r="T115" s="279"/>
      <c r="AT115" s="280" t="s">
        <v>162</v>
      </c>
      <c r="AU115" s="280" t="s">
        <v>81</v>
      </c>
      <c r="AV115" s="14" t="s">
        <v>78</v>
      </c>
      <c r="AW115" s="14" t="s">
        <v>35</v>
      </c>
      <c r="AX115" s="14" t="s">
        <v>71</v>
      </c>
      <c r="AY115" s="280" t="s">
        <v>153</v>
      </c>
    </row>
    <row r="116" spans="2:51" s="12" customFormat="1" ht="13.5">
      <c r="B116" s="247"/>
      <c r="C116" s="248"/>
      <c r="D116" s="249" t="s">
        <v>162</v>
      </c>
      <c r="E116" s="250" t="s">
        <v>21</v>
      </c>
      <c r="F116" s="251" t="s">
        <v>211</v>
      </c>
      <c r="G116" s="248"/>
      <c r="H116" s="252">
        <v>790.97</v>
      </c>
      <c r="I116" s="253"/>
      <c r="J116" s="248"/>
      <c r="K116" s="248"/>
      <c r="L116" s="254"/>
      <c r="M116" s="255"/>
      <c r="N116" s="256"/>
      <c r="O116" s="256"/>
      <c r="P116" s="256"/>
      <c r="Q116" s="256"/>
      <c r="R116" s="256"/>
      <c r="S116" s="256"/>
      <c r="T116" s="257"/>
      <c r="AT116" s="258" t="s">
        <v>162</v>
      </c>
      <c r="AU116" s="258" t="s">
        <v>81</v>
      </c>
      <c r="AV116" s="12" t="s">
        <v>81</v>
      </c>
      <c r="AW116" s="12" t="s">
        <v>35</v>
      </c>
      <c r="AX116" s="12" t="s">
        <v>71</v>
      </c>
      <c r="AY116" s="258" t="s">
        <v>153</v>
      </c>
    </row>
    <row r="117" spans="2:51" s="12" customFormat="1" ht="13.5">
      <c r="B117" s="247"/>
      <c r="C117" s="248"/>
      <c r="D117" s="249" t="s">
        <v>162</v>
      </c>
      <c r="E117" s="250" t="s">
        <v>21</v>
      </c>
      <c r="F117" s="251" t="s">
        <v>212</v>
      </c>
      <c r="G117" s="248"/>
      <c r="H117" s="252">
        <v>1361.75</v>
      </c>
      <c r="I117" s="253"/>
      <c r="J117" s="248"/>
      <c r="K117" s="248"/>
      <c r="L117" s="254"/>
      <c r="M117" s="255"/>
      <c r="N117" s="256"/>
      <c r="O117" s="256"/>
      <c r="P117" s="256"/>
      <c r="Q117" s="256"/>
      <c r="R117" s="256"/>
      <c r="S117" s="256"/>
      <c r="T117" s="257"/>
      <c r="AT117" s="258" t="s">
        <v>162</v>
      </c>
      <c r="AU117" s="258" t="s">
        <v>81</v>
      </c>
      <c r="AV117" s="12" t="s">
        <v>81</v>
      </c>
      <c r="AW117" s="12" t="s">
        <v>35</v>
      </c>
      <c r="AX117" s="12" t="s">
        <v>71</v>
      </c>
      <c r="AY117" s="258" t="s">
        <v>153</v>
      </c>
    </row>
    <row r="118" spans="2:51" s="13" customFormat="1" ht="13.5">
      <c r="B118" s="259"/>
      <c r="C118" s="260"/>
      <c r="D118" s="249" t="s">
        <v>162</v>
      </c>
      <c r="E118" s="261" t="s">
        <v>21</v>
      </c>
      <c r="F118" s="262" t="s">
        <v>188</v>
      </c>
      <c r="G118" s="260"/>
      <c r="H118" s="263">
        <v>2152.72</v>
      </c>
      <c r="I118" s="264"/>
      <c r="J118" s="260"/>
      <c r="K118" s="260"/>
      <c r="L118" s="265"/>
      <c r="M118" s="266"/>
      <c r="N118" s="267"/>
      <c r="O118" s="267"/>
      <c r="P118" s="267"/>
      <c r="Q118" s="267"/>
      <c r="R118" s="267"/>
      <c r="S118" s="267"/>
      <c r="T118" s="268"/>
      <c r="AT118" s="269" t="s">
        <v>162</v>
      </c>
      <c r="AU118" s="269" t="s">
        <v>81</v>
      </c>
      <c r="AV118" s="13" t="s">
        <v>160</v>
      </c>
      <c r="AW118" s="13" t="s">
        <v>35</v>
      </c>
      <c r="AX118" s="13" t="s">
        <v>78</v>
      </c>
      <c r="AY118" s="269" t="s">
        <v>153</v>
      </c>
    </row>
    <row r="119" spans="2:65" s="1" customFormat="1" ht="38.25" customHeight="1">
      <c r="B119" s="46"/>
      <c r="C119" s="235" t="s">
        <v>213</v>
      </c>
      <c r="D119" s="235" t="s">
        <v>155</v>
      </c>
      <c r="E119" s="236" t="s">
        <v>214</v>
      </c>
      <c r="F119" s="237" t="s">
        <v>215</v>
      </c>
      <c r="G119" s="238" t="s">
        <v>192</v>
      </c>
      <c r="H119" s="239">
        <v>645.816</v>
      </c>
      <c r="I119" s="240"/>
      <c r="J119" s="241">
        <f>ROUND(I119*H119,2)</f>
        <v>0</v>
      </c>
      <c r="K119" s="237" t="s">
        <v>159</v>
      </c>
      <c r="L119" s="72"/>
      <c r="M119" s="242" t="s">
        <v>21</v>
      </c>
      <c r="N119" s="243" t="s">
        <v>42</v>
      </c>
      <c r="O119" s="47"/>
      <c r="P119" s="244">
        <f>O119*H119</f>
        <v>0</v>
      </c>
      <c r="Q119" s="244">
        <v>0</v>
      </c>
      <c r="R119" s="244">
        <f>Q119*H119</f>
        <v>0</v>
      </c>
      <c r="S119" s="244">
        <v>0</v>
      </c>
      <c r="T119" s="245">
        <f>S119*H119</f>
        <v>0</v>
      </c>
      <c r="AR119" s="24" t="s">
        <v>160</v>
      </c>
      <c r="AT119" s="24" t="s">
        <v>155</v>
      </c>
      <c r="AU119" s="24" t="s">
        <v>81</v>
      </c>
      <c r="AY119" s="24" t="s">
        <v>153</v>
      </c>
      <c r="BE119" s="246">
        <f>IF(N119="základní",J119,0)</f>
        <v>0</v>
      </c>
      <c r="BF119" s="246">
        <f>IF(N119="snížená",J119,0)</f>
        <v>0</v>
      </c>
      <c r="BG119" s="246">
        <f>IF(N119="zákl. přenesená",J119,0)</f>
        <v>0</v>
      </c>
      <c r="BH119" s="246">
        <f>IF(N119="sníž. přenesená",J119,0)</f>
        <v>0</v>
      </c>
      <c r="BI119" s="246">
        <f>IF(N119="nulová",J119,0)</f>
        <v>0</v>
      </c>
      <c r="BJ119" s="24" t="s">
        <v>78</v>
      </c>
      <c r="BK119" s="246">
        <f>ROUND(I119*H119,2)</f>
        <v>0</v>
      </c>
      <c r="BL119" s="24" t="s">
        <v>160</v>
      </c>
      <c r="BM119" s="24" t="s">
        <v>216</v>
      </c>
    </row>
    <row r="120" spans="2:51" s="12" customFormat="1" ht="13.5">
      <c r="B120" s="247"/>
      <c r="C120" s="248"/>
      <c r="D120" s="249" t="s">
        <v>162</v>
      </c>
      <c r="E120" s="250" t="s">
        <v>21</v>
      </c>
      <c r="F120" s="251" t="s">
        <v>217</v>
      </c>
      <c r="G120" s="248"/>
      <c r="H120" s="252">
        <v>645.816</v>
      </c>
      <c r="I120" s="253"/>
      <c r="J120" s="248"/>
      <c r="K120" s="248"/>
      <c r="L120" s="254"/>
      <c r="M120" s="255"/>
      <c r="N120" s="256"/>
      <c r="O120" s="256"/>
      <c r="P120" s="256"/>
      <c r="Q120" s="256"/>
      <c r="R120" s="256"/>
      <c r="S120" s="256"/>
      <c r="T120" s="257"/>
      <c r="AT120" s="258" t="s">
        <v>162</v>
      </c>
      <c r="AU120" s="258" t="s">
        <v>81</v>
      </c>
      <c r="AV120" s="12" t="s">
        <v>81</v>
      </c>
      <c r="AW120" s="12" t="s">
        <v>35</v>
      </c>
      <c r="AX120" s="12" t="s">
        <v>78</v>
      </c>
      <c r="AY120" s="258" t="s">
        <v>153</v>
      </c>
    </row>
    <row r="121" spans="2:65" s="1" customFormat="1" ht="38.25" customHeight="1">
      <c r="B121" s="46"/>
      <c r="C121" s="235" t="s">
        <v>218</v>
      </c>
      <c r="D121" s="235" t="s">
        <v>155</v>
      </c>
      <c r="E121" s="236" t="s">
        <v>219</v>
      </c>
      <c r="F121" s="237" t="s">
        <v>220</v>
      </c>
      <c r="G121" s="238" t="s">
        <v>192</v>
      </c>
      <c r="H121" s="239">
        <v>2152.72</v>
      </c>
      <c r="I121" s="240"/>
      <c r="J121" s="241">
        <f>ROUND(I121*H121,2)</f>
        <v>0</v>
      </c>
      <c r="K121" s="237" t="s">
        <v>159</v>
      </c>
      <c r="L121" s="72"/>
      <c r="M121" s="242" t="s">
        <v>21</v>
      </c>
      <c r="N121" s="243" t="s">
        <v>42</v>
      </c>
      <c r="O121" s="47"/>
      <c r="P121" s="244">
        <f>O121*H121</f>
        <v>0</v>
      </c>
      <c r="Q121" s="244">
        <v>0</v>
      </c>
      <c r="R121" s="244">
        <f>Q121*H121</f>
        <v>0</v>
      </c>
      <c r="S121" s="244">
        <v>0</v>
      </c>
      <c r="T121" s="245">
        <f>S121*H121</f>
        <v>0</v>
      </c>
      <c r="AR121" s="24" t="s">
        <v>160</v>
      </c>
      <c r="AT121" s="24" t="s">
        <v>155</v>
      </c>
      <c r="AU121" s="24" t="s">
        <v>81</v>
      </c>
      <c r="AY121" s="24" t="s">
        <v>153</v>
      </c>
      <c r="BE121" s="246">
        <f>IF(N121="základní",J121,0)</f>
        <v>0</v>
      </c>
      <c r="BF121" s="246">
        <f>IF(N121="snížená",J121,0)</f>
        <v>0</v>
      </c>
      <c r="BG121" s="246">
        <f>IF(N121="zákl. přenesená",J121,0)</f>
        <v>0</v>
      </c>
      <c r="BH121" s="246">
        <f>IF(N121="sníž. přenesená",J121,0)</f>
        <v>0</v>
      </c>
      <c r="BI121" s="246">
        <f>IF(N121="nulová",J121,0)</f>
        <v>0</v>
      </c>
      <c r="BJ121" s="24" t="s">
        <v>78</v>
      </c>
      <c r="BK121" s="246">
        <f>ROUND(I121*H121,2)</f>
        <v>0</v>
      </c>
      <c r="BL121" s="24" t="s">
        <v>160</v>
      </c>
      <c r="BM121" s="24" t="s">
        <v>221</v>
      </c>
    </row>
    <row r="122" spans="2:51" s="14" customFormat="1" ht="13.5">
      <c r="B122" s="271"/>
      <c r="C122" s="272"/>
      <c r="D122" s="249" t="s">
        <v>162</v>
      </c>
      <c r="E122" s="273" t="s">
        <v>21</v>
      </c>
      <c r="F122" s="274" t="s">
        <v>210</v>
      </c>
      <c r="G122" s="272"/>
      <c r="H122" s="273" t="s">
        <v>21</v>
      </c>
      <c r="I122" s="275"/>
      <c r="J122" s="272"/>
      <c r="K122" s="272"/>
      <c r="L122" s="276"/>
      <c r="M122" s="277"/>
      <c r="N122" s="278"/>
      <c r="O122" s="278"/>
      <c r="P122" s="278"/>
      <c r="Q122" s="278"/>
      <c r="R122" s="278"/>
      <c r="S122" s="278"/>
      <c r="T122" s="279"/>
      <c r="AT122" s="280" t="s">
        <v>162</v>
      </c>
      <c r="AU122" s="280" t="s">
        <v>81</v>
      </c>
      <c r="AV122" s="14" t="s">
        <v>78</v>
      </c>
      <c r="AW122" s="14" t="s">
        <v>35</v>
      </c>
      <c r="AX122" s="14" t="s">
        <v>71</v>
      </c>
      <c r="AY122" s="280" t="s">
        <v>153</v>
      </c>
    </row>
    <row r="123" spans="2:51" s="12" customFormat="1" ht="13.5">
      <c r="B123" s="247"/>
      <c r="C123" s="248"/>
      <c r="D123" s="249" t="s">
        <v>162</v>
      </c>
      <c r="E123" s="250" t="s">
        <v>21</v>
      </c>
      <c r="F123" s="251" t="s">
        <v>211</v>
      </c>
      <c r="G123" s="248"/>
      <c r="H123" s="252">
        <v>790.97</v>
      </c>
      <c r="I123" s="253"/>
      <c r="J123" s="248"/>
      <c r="K123" s="248"/>
      <c r="L123" s="254"/>
      <c r="M123" s="255"/>
      <c r="N123" s="256"/>
      <c r="O123" s="256"/>
      <c r="P123" s="256"/>
      <c r="Q123" s="256"/>
      <c r="R123" s="256"/>
      <c r="S123" s="256"/>
      <c r="T123" s="257"/>
      <c r="AT123" s="258" t="s">
        <v>162</v>
      </c>
      <c r="AU123" s="258" t="s">
        <v>81</v>
      </c>
      <c r="AV123" s="12" t="s">
        <v>81</v>
      </c>
      <c r="AW123" s="12" t="s">
        <v>35</v>
      </c>
      <c r="AX123" s="12" t="s">
        <v>71</v>
      </c>
      <c r="AY123" s="258" t="s">
        <v>153</v>
      </c>
    </row>
    <row r="124" spans="2:51" s="12" customFormat="1" ht="13.5">
      <c r="B124" s="247"/>
      <c r="C124" s="248"/>
      <c r="D124" s="249" t="s">
        <v>162</v>
      </c>
      <c r="E124" s="250" t="s">
        <v>21</v>
      </c>
      <c r="F124" s="251" t="s">
        <v>212</v>
      </c>
      <c r="G124" s="248"/>
      <c r="H124" s="252">
        <v>1361.75</v>
      </c>
      <c r="I124" s="253"/>
      <c r="J124" s="248"/>
      <c r="K124" s="248"/>
      <c r="L124" s="254"/>
      <c r="M124" s="255"/>
      <c r="N124" s="256"/>
      <c r="O124" s="256"/>
      <c r="P124" s="256"/>
      <c r="Q124" s="256"/>
      <c r="R124" s="256"/>
      <c r="S124" s="256"/>
      <c r="T124" s="257"/>
      <c r="AT124" s="258" t="s">
        <v>162</v>
      </c>
      <c r="AU124" s="258" t="s">
        <v>81</v>
      </c>
      <c r="AV124" s="12" t="s">
        <v>81</v>
      </c>
      <c r="AW124" s="12" t="s">
        <v>35</v>
      </c>
      <c r="AX124" s="12" t="s">
        <v>71</v>
      </c>
      <c r="AY124" s="258" t="s">
        <v>153</v>
      </c>
    </row>
    <row r="125" spans="2:51" s="13" customFormat="1" ht="13.5">
      <c r="B125" s="259"/>
      <c r="C125" s="260"/>
      <c r="D125" s="249" t="s">
        <v>162</v>
      </c>
      <c r="E125" s="261" t="s">
        <v>21</v>
      </c>
      <c r="F125" s="262" t="s">
        <v>188</v>
      </c>
      <c r="G125" s="260"/>
      <c r="H125" s="263">
        <v>2152.72</v>
      </c>
      <c r="I125" s="264"/>
      <c r="J125" s="260"/>
      <c r="K125" s="260"/>
      <c r="L125" s="265"/>
      <c r="M125" s="266"/>
      <c r="N125" s="267"/>
      <c r="O125" s="267"/>
      <c r="P125" s="267"/>
      <c r="Q125" s="267"/>
      <c r="R125" s="267"/>
      <c r="S125" s="267"/>
      <c r="T125" s="268"/>
      <c r="AT125" s="269" t="s">
        <v>162</v>
      </c>
      <c r="AU125" s="269" t="s">
        <v>81</v>
      </c>
      <c r="AV125" s="13" t="s">
        <v>160</v>
      </c>
      <c r="AW125" s="13" t="s">
        <v>35</v>
      </c>
      <c r="AX125" s="13" t="s">
        <v>78</v>
      </c>
      <c r="AY125" s="269" t="s">
        <v>153</v>
      </c>
    </row>
    <row r="126" spans="2:65" s="1" customFormat="1" ht="38.25" customHeight="1">
      <c r="B126" s="46"/>
      <c r="C126" s="235" t="s">
        <v>222</v>
      </c>
      <c r="D126" s="235" t="s">
        <v>155</v>
      </c>
      <c r="E126" s="236" t="s">
        <v>223</v>
      </c>
      <c r="F126" s="237" t="s">
        <v>224</v>
      </c>
      <c r="G126" s="238" t="s">
        <v>192</v>
      </c>
      <c r="H126" s="239">
        <v>645.816</v>
      </c>
      <c r="I126" s="240"/>
      <c r="J126" s="241">
        <f>ROUND(I126*H126,2)</f>
        <v>0</v>
      </c>
      <c r="K126" s="237" t="s">
        <v>159</v>
      </c>
      <c r="L126" s="72"/>
      <c r="M126" s="242" t="s">
        <v>21</v>
      </c>
      <c r="N126" s="243" t="s">
        <v>42</v>
      </c>
      <c r="O126" s="47"/>
      <c r="P126" s="244">
        <f>O126*H126</f>
        <v>0</v>
      </c>
      <c r="Q126" s="244">
        <v>0</v>
      </c>
      <c r="R126" s="244">
        <f>Q126*H126</f>
        <v>0</v>
      </c>
      <c r="S126" s="244">
        <v>0</v>
      </c>
      <c r="T126" s="245">
        <f>S126*H126</f>
        <v>0</v>
      </c>
      <c r="AR126" s="24" t="s">
        <v>160</v>
      </c>
      <c r="AT126" s="24" t="s">
        <v>155</v>
      </c>
      <c r="AU126" s="24" t="s">
        <v>81</v>
      </c>
      <c r="AY126" s="24" t="s">
        <v>153</v>
      </c>
      <c r="BE126" s="246">
        <f>IF(N126="základní",J126,0)</f>
        <v>0</v>
      </c>
      <c r="BF126" s="246">
        <f>IF(N126="snížená",J126,0)</f>
        <v>0</v>
      </c>
      <c r="BG126" s="246">
        <f>IF(N126="zákl. přenesená",J126,0)</f>
        <v>0</v>
      </c>
      <c r="BH126" s="246">
        <f>IF(N126="sníž. přenesená",J126,0)</f>
        <v>0</v>
      </c>
      <c r="BI126" s="246">
        <f>IF(N126="nulová",J126,0)</f>
        <v>0</v>
      </c>
      <c r="BJ126" s="24" t="s">
        <v>78</v>
      </c>
      <c r="BK126" s="246">
        <f>ROUND(I126*H126,2)</f>
        <v>0</v>
      </c>
      <c r="BL126" s="24" t="s">
        <v>160</v>
      </c>
      <c r="BM126" s="24" t="s">
        <v>225</v>
      </c>
    </row>
    <row r="127" spans="2:51" s="12" customFormat="1" ht="13.5">
      <c r="B127" s="247"/>
      <c r="C127" s="248"/>
      <c r="D127" s="249" t="s">
        <v>162</v>
      </c>
      <c r="E127" s="250" t="s">
        <v>21</v>
      </c>
      <c r="F127" s="251" t="s">
        <v>217</v>
      </c>
      <c r="G127" s="248"/>
      <c r="H127" s="252">
        <v>645.816</v>
      </c>
      <c r="I127" s="253"/>
      <c r="J127" s="248"/>
      <c r="K127" s="248"/>
      <c r="L127" s="254"/>
      <c r="M127" s="255"/>
      <c r="N127" s="256"/>
      <c r="O127" s="256"/>
      <c r="P127" s="256"/>
      <c r="Q127" s="256"/>
      <c r="R127" s="256"/>
      <c r="S127" s="256"/>
      <c r="T127" s="257"/>
      <c r="AT127" s="258" t="s">
        <v>162</v>
      </c>
      <c r="AU127" s="258" t="s">
        <v>81</v>
      </c>
      <c r="AV127" s="12" t="s">
        <v>81</v>
      </c>
      <c r="AW127" s="12" t="s">
        <v>35</v>
      </c>
      <c r="AX127" s="12" t="s">
        <v>78</v>
      </c>
      <c r="AY127" s="258" t="s">
        <v>153</v>
      </c>
    </row>
    <row r="128" spans="2:65" s="1" customFormat="1" ht="25.5" customHeight="1">
      <c r="B128" s="46"/>
      <c r="C128" s="235" t="s">
        <v>226</v>
      </c>
      <c r="D128" s="235" t="s">
        <v>155</v>
      </c>
      <c r="E128" s="236" t="s">
        <v>227</v>
      </c>
      <c r="F128" s="237" t="s">
        <v>228</v>
      </c>
      <c r="G128" s="238" t="s">
        <v>192</v>
      </c>
      <c r="H128" s="239">
        <v>243.39</v>
      </c>
      <c r="I128" s="240"/>
      <c r="J128" s="241">
        <f>ROUND(I128*H128,2)</f>
        <v>0</v>
      </c>
      <c r="K128" s="237" t="s">
        <v>159</v>
      </c>
      <c r="L128" s="72"/>
      <c r="M128" s="242" t="s">
        <v>21</v>
      </c>
      <c r="N128" s="243" t="s">
        <v>42</v>
      </c>
      <c r="O128" s="47"/>
      <c r="P128" s="244">
        <f>O128*H128</f>
        <v>0</v>
      </c>
      <c r="Q128" s="244">
        <v>0</v>
      </c>
      <c r="R128" s="244">
        <f>Q128*H128</f>
        <v>0</v>
      </c>
      <c r="S128" s="244">
        <v>0</v>
      </c>
      <c r="T128" s="245">
        <f>S128*H128</f>
        <v>0</v>
      </c>
      <c r="AR128" s="24" t="s">
        <v>160</v>
      </c>
      <c r="AT128" s="24" t="s">
        <v>155</v>
      </c>
      <c r="AU128" s="24" t="s">
        <v>81</v>
      </c>
      <c r="AY128" s="24" t="s">
        <v>153</v>
      </c>
      <c r="BE128" s="246">
        <f>IF(N128="základní",J128,0)</f>
        <v>0</v>
      </c>
      <c r="BF128" s="246">
        <f>IF(N128="snížená",J128,0)</f>
        <v>0</v>
      </c>
      <c r="BG128" s="246">
        <f>IF(N128="zákl. přenesená",J128,0)</f>
        <v>0</v>
      </c>
      <c r="BH128" s="246">
        <f>IF(N128="sníž. přenesená",J128,0)</f>
        <v>0</v>
      </c>
      <c r="BI128" s="246">
        <f>IF(N128="nulová",J128,0)</f>
        <v>0</v>
      </c>
      <c r="BJ128" s="24" t="s">
        <v>78</v>
      </c>
      <c r="BK128" s="246">
        <f>ROUND(I128*H128,2)</f>
        <v>0</v>
      </c>
      <c r="BL128" s="24" t="s">
        <v>160</v>
      </c>
      <c r="BM128" s="24" t="s">
        <v>229</v>
      </c>
    </row>
    <row r="129" spans="2:51" s="12" customFormat="1" ht="13.5">
      <c r="B129" s="247"/>
      <c r="C129" s="248"/>
      <c r="D129" s="249" t="s">
        <v>162</v>
      </c>
      <c r="E129" s="250" t="s">
        <v>21</v>
      </c>
      <c r="F129" s="251" t="s">
        <v>230</v>
      </c>
      <c r="G129" s="248"/>
      <c r="H129" s="252">
        <v>243.39</v>
      </c>
      <c r="I129" s="253"/>
      <c r="J129" s="248"/>
      <c r="K129" s="248"/>
      <c r="L129" s="254"/>
      <c r="M129" s="255"/>
      <c r="N129" s="256"/>
      <c r="O129" s="256"/>
      <c r="P129" s="256"/>
      <c r="Q129" s="256"/>
      <c r="R129" s="256"/>
      <c r="S129" s="256"/>
      <c r="T129" s="257"/>
      <c r="AT129" s="258" t="s">
        <v>162</v>
      </c>
      <c r="AU129" s="258" t="s">
        <v>81</v>
      </c>
      <c r="AV129" s="12" t="s">
        <v>81</v>
      </c>
      <c r="AW129" s="12" t="s">
        <v>35</v>
      </c>
      <c r="AX129" s="12" t="s">
        <v>78</v>
      </c>
      <c r="AY129" s="258" t="s">
        <v>153</v>
      </c>
    </row>
    <row r="130" spans="2:65" s="1" customFormat="1" ht="38.25" customHeight="1">
      <c r="B130" s="46"/>
      <c r="C130" s="235" t="s">
        <v>10</v>
      </c>
      <c r="D130" s="235" t="s">
        <v>155</v>
      </c>
      <c r="E130" s="236" t="s">
        <v>231</v>
      </c>
      <c r="F130" s="237" t="s">
        <v>232</v>
      </c>
      <c r="G130" s="238" t="s">
        <v>192</v>
      </c>
      <c r="H130" s="239">
        <v>73.017</v>
      </c>
      <c r="I130" s="240"/>
      <c r="J130" s="241">
        <f>ROUND(I130*H130,2)</f>
        <v>0</v>
      </c>
      <c r="K130" s="237" t="s">
        <v>159</v>
      </c>
      <c r="L130" s="72"/>
      <c r="M130" s="242" t="s">
        <v>21</v>
      </c>
      <c r="N130" s="243" t="s">
        <v>42</v>
      </c>
      <c r="O130" s="47"/>
      <c r="P130" s="244">
        <f>O130*H130</f>
        <v>0</v>
      </c>
      <c r="Q130" s="244">
        <v>0</v>
      </c>
      <c r="R130" s="244">
        <f>Q130*H130</f>
        <v>0</v>
      </c>
      <c r="S130" s="244">
        <v>0</v>
      </c>
      <c r="T130" s="245">
        <f>S130*H130</f>
        <v>0</v>
      </c>
      <c r="AR130" s="24" t="s">
        <v>160</v>
      </c>
      <c r="AT130" s="24" t="s">
        <v>155</v>
      </c>
      <c r="AU130" s="24" t="s">
        <v>81</v>
      </c>
      <c r="AY130" s="24" t="s">
        <v>153</v>
      </c>
      <c r="BE130" s="246">
        <f>IF(N130="základní",J130,0)</f>
        <v>0</v>
      </c>
      <c r="BF130" s="246">
        <f>IF(N130="snížená",J130,0)</f>
        <v>0</v>
      </c>
      <c r="BG130" s="246">
        <f>IF(N130="zákl. přenesená",J130,0)</f>
        <v>0</v>
      </c>
      <c r="BH130" s="246">
        <f>IF(N130="sníž. přenesená",J130,0)</f>
        <v>0</v>
      </c>
      <c r="BI130" s="246">
        <f>IF(N130="nulová",J130,0)</f>
        <v>0</v>
      </c>
      <c r="BJ130" s="24" t="s">
        <v>78</v>
      </c>
      <c r="BK130" s="246">
        <f>ROUND(I130*H130,2)</f>
        <v>0</v>
      </c>
      <c r="BL130" s="24" t="s">
        <v>160</v>
      </c>
      <c r="BM130" s="24" t="s">
        <v>233</v>
      </c>
    </row>
    <row r="131" spans="2:51" s="12" customFormat="1" ht="13.5">
      <c r="B131" s="247"/>
      <c r="C131" s="248"/>
      <c r="D131" s="249" t="s">
        <v>162</v>
      </c>
      <c r="E131" s="250" t="s">
        <v>21</v>
      </c>
      <c r="F131" s="251" t="s">
        <v>234</v>
      </c>
      <c r="G131" s="248"/>
      <c r="H131" s="252">
        <v>73.017</v>
      </c>
      <c r="I131" s="253"/>
      <c r="J131" s="248"/>
      <c r="K131" s="248"/>
      <c r="L131" s="254"/>
      <c r="M131" s="255"/>
      <c r="N131" s="256"/>
      <c r="O131" s="256"/>
      <c r="P131" s="256"/>
      <c r="Q131" s="256"/>
      <c r="R131" s="256"/>
      <c r="S131" s="256"/>
      <c r="T131" s="257"/>
      <c r="AT131" s="258" t="s">
        <v>162</v>
      </c>
      <c r="AU131" s="258" t="s">
        <v>81</v>
      </c>
      <c r="AV131" s="12" t="s">
        <v>81</v>
      </c>
      <c r="AW131" s="12" t="s">
        <v>35</v>
      </c>
      <c r="AX131" s="12" t="s">
        <v>78</v>
      </c>
      <c r="AY131" s="258" t="s">
        <v>153</v>
      </c>
    </row>
    <row r="132" spans="2:65" s="1" customFormat="1" ht="25.5" customHeight="1">
      <c r="B132" s="46"/>
      <c r="C132" s="235" t="s">
        <v>235</v>
      </c>
      <c r="D132" s="235" t="s">
        <v>155</v>
      </c>
      <c r="E132" s="236" t="s">
        <v>236</v>
      </c>
      <c r="F132" s="237" t="s">
        <v>237</v>
      </c>
      <c r="G132" s="238" t="s">
        <v>192</v>
      </c>
      <c r="H132" s="239">
        <v>115.92</v>
      </c>
      <c r="I132" s="240"/>
      <c r="J132" s="241">
        <f>ROUND(I132*H132,2)</f>
        <v>0</v>
      </c>
      <c r="K132" s="237" t="s">
        <v>159</v>
      </c>
      <c r="L132" s="72"/>
      <c r="M132" s="242" t="s">
        <v>21</v>
      </c>
      <c r="N132" s="243" t="s">
        <v>42</v>
      </c>
      <c r="O132" s="47"/>
      <c r="P132" s="244">
        <f>O132*H132</f>
        <v>0</v>
      </c>
      <c r="Q132" s="244">
        <v>0</v>
      </c>
      <c r="R132" s="244">
        <f>Q132*H132</f>
        <v>0</v>
      </c>
      <c r="S132" s="244">
        <v>0</v>
      </c>
      <c r="T132" s="245">
        <f>S132*H132</f>
        <v>0</v>
      </c>
      <c r="AR132" s="24" t="s">
        <v>160</v>
      </c>
      <c r="AT132" s="24" t="s">
        <v>155</v>
      </c>
      <c r="AU132" s="24" t="s">
        <v>81</v>
      </c>
      <c r="AY132" s="24" t="s">
        <v>153</v>
      </c>
      <c r="BE132" s="246">
        <f>IF(N132="základní",J132,0)</f>
        <v>0</v>
      </c>
      <c r="BF132" s="246">
        <f>IF(N132="snížená",J132,0)</f>
        <v>0</v>
      </c>
      <c r="BG132" s="246">
        <f>IF(N132="zákl. přenesená",J132,0)</f>
        <v>0</v>
      </c>
      <c r="BH132" s="246">
        <f>IF(N132="sníž. přenesená",J132,0)</f>
        <v>0</v>
      </c>
      <c r="BI132" s="246">
        <f>IF(N132="nulová",J132,0)</f>
        <v>0</v>
      </c>
      <c r="BJ132" s="24" t="s">
        <v>78</v>
      </c>
      <c r="BK132" s="246">
        <f>ROUND(I132*H132,2)</f>
        <v>0</v>
      </c>
      <c r="BL132" s="24" t="s">
        <v>160</v>
      </c>
      <c r="BM132" s="24" t="s">
        <v>238</v>
      </c>
    </row>
    <row r="133" spans="2:51" s="14" customFormat="1" ht="13.5">
      <c r="B133" s="271"/>
      <c r="C133" s="272"/>
      <c r="D133" s="249" t="s">
        <v>162</v>
      </c>
      <c r="E133" s="273" t="s">
        <v>21</v>
      </c>
      <c r="F133" s="274" t="s">
        <v>239</v>
      </c>
      <c r="G133" s="272"/>
      <c r="H133" s="273" t="s">
        <v>21</v>
      </c>
      <c r="I133" s="275"/>
      <c r="J133" s="272"/>
      <c r="K133" s="272"/>
      <c r="L133" s="276"/>
      <c r="M133" s="277"/>
      <c r="N133" s="278"/>
      <c r="O133" s="278"/>
      <c r="P133" s="278"/>
      <c r="Q133" s="278"/>
      <c r="R133" s="278"/>
      <c r="S133" s="278"/>
      <c r="T133" s="279"/>
      <c r="AT133" s="280" t="s">
        <v>162</v>
      </c>
      <c r="AU133" s="280" t="s">
        <v>81</v>
      </c>
      <c r="AV133" s="14" t="s">
        <v>78</v>
      </c>
      <c r="AW133" s="14" t="s">
        <v>35</v>
      </c>
      <c r="AX133" s="14" t="s">
        <v>71</v>
      </c>
      <c r="AY133" s="280" t="s">
        <v>153</v>
      </c>
    </row>
    <row r="134" spans="2:51" s="12" customFormat="1" ht="13.5">
      <c r="B134" s="247"/>
      <c r="C134" s="248"/>
      <c r="D134" s="249" t="s">
        <v>162</v>
      </c>
      <c r="E134" s="250" t="s">
        <v>21</v>
      </c>
      <c r="F134" s="251" t="s">
        <v>240</v>
      </c>
      <c r="G134" s="248"/>
      <c r="H134" s="252">
        <v>5.12</v>
      </c>
      <c r="I134" s="253"/>
      <c r="J134" s="248"/>
      <c r="K134" s="248"/>
      <c r="L134" s="254"/>
      <c r="M134" s="255"/>
      <c r="N134" s="256"/>
      <c r="O134" s="256"/>
      <c r="P134" s="256"/>
      <c r="Q134" s="256"/>
      <c r="R134" s="256"/>
      <c r="S134" s="256"/>
      <c r="T134" s="257"/>
      <c r="AT134" s="258" t="s">
        <v>162</v>
      </c>
      <c r="AU134" s="258" t="s">
        <v>81</v>
      </c>
      <c r="AV134" s="12" t="s">
        <v>81</v>
      </c>
      <c r="AW134" s="12" t="s">
        <v>35</v>
      </c>
      <c r="AX134" s="12" t="s">
        <v>71</v>
      </c>
      <c r="AY134" s="258" t="s">
        <v>153</v>
      </c>
    </row>
    <row r="135" spans="2:51" s="12" customFormat="1" ht="13.5">
      <c r="B135" s="247"/>
      <c r="C135" s="248"/>
      <c r="D135" s="249" t="s">
        <v>162</v>
      </c>
      <c r="E135" s="250" t="s">
        <v>21</v>
      </c>
      <c r="F135" s="251" t="s">
        <v>241</v>
      </c>
      <c r="G135" s="248"/>
      <c r="H135" s="252">
        <v>20.16</v>
      </c>
      <c r="I135" s="253"/>
      <c r="J135" s="248"/>
      <c r="K135" s="248"/>
      <c r="L135" s="254"/>
      <c r="M135" s="255"/>
      <c r="N135" s="256"/>
      <c r="O135" s="256"/>
      <c r="P135" s="256"/>
      <c r="Q135" s="256"/>
      <c r="R135" s="256"/>
      <c r="S135" s="256"/>
      <c r="T135" s="257"/>
      <c r="AT135" s="258" t="s">
        <v>162</v>
      </c>
      <c r="AU135" s="258" t="s">
        <v>81</v>
      </c>
      <c r="AV135" s="12" t="s">
        <v>81</v>
      </c>
      <c r="AW135" s="12" t="s">
        <v>35</v>
      </c>
      <c r="AX135" s="12" t="s">
        <v>71</v>
      </c>
      <c r="AY135" s="258" t="s">
        <v>153</v>
      </c>
    </row>
    <row r="136" spans="2:51" s="12" customFormat="1" ht="13.5">
      <c r="B136" s="247"/>
      <c r="C136" s="248"/>
      <c r="D136" s="249" t="s">
        <v>162</v>
      </c>
      <c r="E136" s="250" t="s">
        <v>21</v>
      </c>
      <c r="F136" s="251" t="s">
        <v>242</v>
      </c>
      <c r="G136" s="248"/>
      <c r="H136" s="252">
        <v>49.92</v>
      </c>
      <c r="I136" s="253"/>
      <c r="J136" s="248"/>
      <c r="K136" s="248"/>
      <c r="L136" s="254"/>
      <c r="M136" s="255"/>
      <c r="N136" s="256"/>
      <c r="O136" s="256"/>
      <c r="P136" s="256"/>
      <c r="Q136" s="256"/>
      <c r="R136" s="256"/>
      <c r="S136" s="256"/>
      <c r="T136" s="257"/>
      <c r="AT136" s="258" t="s">
        <v>162</v>
      </c>
      <c r="AU136" s="258" t="s">
        <v>81</v>
      </c>
      <c r="AV136" s="12" t="s">
        <v>81</v>
      </c>
      <c r="AW136" s="12" t="s">
        <v>35</v>
      </c>
      <c r="AX136" s="12" t="s">
        <v>71</v>
      </c>
      <c r="AY136" s="258" t="s">
        <v>153</v>
      </c>
    </row>
    <row r="137" spans="2:51" s="12" customFormat="1" ht="13.5">
      <c r="B137" s="247"/>
      <c r="C137" s="248"/>
      <c r="D137" s="249" t="s">
        <v>162</v>
      </c>
      <c r="E137" s="250" t="s">
        <v>21</v>
      </c>
      <c r="F137" s="251" t="s">
        <v>243</v>
      </c>
      <c r="G137" s="248"/>
      <c r="H137" s="252">
        <v>11.44</v>
      </c>
      <c r="I137" s="253"/>
      <c r="J137" s="248"/>
      <c r="K137" s="248"/>
      <c r="L137" s="254"/>
      <c r="M137" s="255"/>
      <c r="N137" s="256"/>
      <c r="O137" s="256"/>
      <c r="P137" s="256"/>
      <c r="Q137" s="256"/>
      <c r="R137" s="256"/>
      <c r="S137" s="256"/>
      <c r="T137" s="257"/>
      <c r="AT137" s="258" t="s">
        <v>162</v>
      </c>
      <c r="AU137" s="258" t="s">
        <v>81</v>
      </c>
      <c r="AV137" s="12" t="s">
        <v>81</v>
      </c>
      <c r="AW137" s="12" t="s">
        <v>35</v>
      </c>
      <c r="AX137" s="12" t="s">
        <v>71</v>
      </c>
      <c r="AY137" s="258" t="s">
        <v>153</v>
      </c>
    </row>
    <row r="138" spans="2:51" s="12" customFormat="1" ht="13.5">
      <c r="B138" s="247"/>
      <c r="C138" s="248"/>
      <c r="D138" s="249" t="s">
        <v>162</v>
      </c>
      <c r="E138" s="250" t="s">
        <v>21</v>
      </c>
      <c r="F138" s="251" t="s">
        <v>244</v>
      </c>
      <c r="G138" s="248"/>
      <c r="H138" s="252">
        <v>21.6</v>
      </c>
      <c r="I138" s="253"/>
      <c r="J138" s="248"/>
      <c r="K138" s="248"/>
      <c r="L138" s="254"/>
      <c r="M138" s="255"/>
      <c r="N138" s="256"/>
      <c r="O138" s="256"/>
      <c r="P138" s="256"/>
      <c r="Q138" s="256"/>
      <c r="R138" s="256"/>
      <c r="S138" s="256"/>
      <c r="T138" s="257"/>
      <c r="AT138" s="258" t="s">
        <v>162</v>
      </c>
      <c r="AU138" s="258" t="s">
        <v>81</v>
      </c>
      <c r="AV138" s="12" t="s">
        <v>81</v>
      </c>
      <c r="AW138" s="12" t="s">
        <v>35</v>
      </c>
      <c r="AX138" s="12" t="s">
        <v>71</v>
      </c>
      <c r="AY138" s="258" t="s">
        <v>153</v>
      </c>
    </row>
    <row r="139" spans="2:51" s="12" customFormat="1" ht="13.5">
      <c r="B139" s="247"/>
      <c r="C139" s="248"/>
      <c r="D139" s="249" t="s">
        <v>162</v>
      </c>
      <c r="E139" s="250" t="s">
        <v>21</v>
      </c>
      <c r="F139" s="251" t="s">
        <v>245</v>
      </c>
      <c r="G139" s="248"/>
      <c r="H139" s="252">
        <v>2.4</v>
      </c>
      <c r="I139" s="253"/>
      <c r="J139" s="248"/>
      <c r="K139" s="248"/>
      <c r="L139" s="254"/>
      <c r="M139" s="255"/>
      <c r="N139" s="256"/>
      <c r="O139" s="256"/>
      <c r="P139" s="256"/>
      <c r="Q139" s="256"/>
      <c r="R139" s="256"/>
      <c r="S139" s="256"/>
      <c r="T139" s="257"/>
      <c r="AT139" s="258" t="s">
        <v>162</v>
      </c>
      <c r="AU139" s="258" t="s">
        <v>81</v>
      </c>
      <c r="AV139" s="12" t="s">
        <v>81</v>
      </c>
      <c r="AW139" s="12" t="s">
        <v>35</v>
      </c>
      <c r="AX139" s="12" t="s">
        <v>71</v>
      </c>
      <c r="AY139" s="258" t="s">
        <v>153</v>
      </c>
    </row>
    <row r="140" spans="2:51" s="12" customFormat="1" ht="13.5">
      <c r="B140" s="247"/>
      <c r="C140" s="248"/>
      <c r="D140" s="249" t="s">
        <v>162</v>
      </c>
      <c r="E140" s="250" t="s">
        <v>21</v>
      </c>
      <c r="F140" s="251" t="s">
        <v>246</v>
      </c>
      <c r="G140" s="248"/>
      <c r="H140" s="252">
        <v>5.28</v>
      </c>
      <c r="I140" s="253"/>
      <c r="J140" s="248"/>
      <c r="K140" s="248"/>
      <c r="L140" s="254"/>
      <c r="M140" s="255"/>
      <c r="N140" s="256"/>
      <c r="O140" s="256"/>
      <c r="P140" s="256"/>
      <c r="Q140" s="256"/>
      <c r="R140" s="256"/>
      <c r="S140" s="256"/>
      <c r="T140" s="257"/>
      <c r="AT140" s="258" t="s">
        <v>162</v>
      </c>
      <c r="AU140" s="258" t="s">
        <v>81</v>
      </c>
      <c r="AV140" s="12" t="s">
        <v>81</v>
      </c>
      <c r="AW140" s="12" t="s">
        <v>35</v>
      </c>
      <c r="AX140" s="12" t="s">
        <v>71</v>
      </c>
      <c r="AY140" s="258" t="s">
        <v>153</v>
      </c>
    </row>
    <row r="141" spans="2:51" s="13" customFormat="1" ht="13.5">
      <c r="B141" s="259"/>
      <c r="C141" s="260"/>
      <c r="D141" s="249" t="s">
        <v>162</v>
      </c>
      <c r="E141" s="261" t="s">
        <v>21</v>
      </c>
      <c r="F141" s="262" t="s">
        <v>188</v>
      </c>
      <c r="G141" s="260"/>
      <c r="H141" s="263">
        <v>115.92</v>
      </c>
      <c r="I141" s="264"/>
      <c r="J141" s="260"/>
      <c r="K141" s="260"/>
      <c r="L141" s="265"/>
      <c r="M141" s="266"/>
      <c r="N141" s="267"/>
      <c r="O141" s="267"/>
      <c r="P141" s="267"/>
      <c r="Q141" s="267"/>
      <c r="R141" s="267"/>
      <c r="S141" s="267"/>
      <c r="T141" s="268"/>
      <c r="AT141" s="269" t="s">
        <v>162</v>
      </c>
      <c r="AU141" s="269" t="s">
        <v>81</v>
      </c>
      <c r="AV141" s="13" t="s">
        <v>160</v>
      </c>
      <c r="AW141" s="13" t="s">
        <v>35</v>
      </c>
      <c r="AX141" s="13" t="s">
        <v>78</v>
      </c>
      <c r="AY141" s="269" t="s">
        <v>153</v>
      </c>
    </row>
    <row r="142" spans="2:65" s="1" customFormat="1" ht="38.25" customHeight="1">
      <c r="B142" s="46"/>
      <c r="C142" s="235" t="s">
        <v>247</v>
      </c>
      <c r="D142" s="235" t="s">
        <v>155</v>
      </c>
      <c r="E142" s="236" t="s">
        <v>248</v>
      </c>
      <c r="F142" s="237" t="s">
        <v>249</v>
      </c>
      <c r="G142" s="238" t="s">
        <v>192</v>
      </c>
      <c r="H142" s="239">
        <v>34.776</v>
      </c>
      <c r="I142" s="240"/>
      <c r="J142" s="241">
        <f>ROUND(I142*H142,2)</f>
        <v>0</v>
      </c>
      <c r="K142" s="237" t="s">
        <v>159</v>
      </c>
      <c r="L142" s="72"/>
      <c r="M142" s="242" t="s">
        <v>21</v>
      </c>
      <c r="N142" s="243" t="s">
        <v>42</v>
      </c>
      <c r="O142" s="47"/>
      <c r="P142" s="244">
        <f>O142*H142</f>
        <v>0</v>
      </c>
      <c r="Q142" s="244">
        <v>0</v>
      </c>
      <c r="R142" s="244">
        <f>Q142*H142</f>
        <v>0</v>
      </c>
      <c r="S142" s="244">
        <v>0</v>
      </c>
      <c r="T142" s="245">
        <f>S142*H142</f>
        <v>0</v>
      </c>
      <c r="AR142" s="24" t="s">
        <v>160</v>
      </c>
      <c r="AT142" s="24" t="s">
        <v>155</v>
      </c>
      <c r="AU142" s="24" t="s">
        <v>81</v>
      </c>
      <c r="AY142" s="24" t="s">
        <v>153</v>
      </c>
      <c r="BE142" s="246">
        <f>IF(N142="základní",J142,0)</f>
        <v>0</v>
      </c>
      <c r="BF142" s="246">
        <f>IF(N142="snížená",J142,0)</f>
        <v>0</v>
      </c>
      <c r="BG142" s="246">
        <f>IF(N142="zákl. přenesená",J142,0)</f>
        <v>0</v>
      </c>
      <c r="BH142" s="246">
        <f>IF(N142="sníž. přenesená",J142,0)</f>
        <v>0</v>
      </c>
      <c r="BI142" s="246">
        <f>IF(N142="nulová",J142,0)</f>
        <v>0</v>
      </c>
      <c r="BJ142" s="24" t="s">
        <v>78</v>
      </c>
      <c r="BK142" s="246">
        <f>ROUND(I142*H142,2)</f>
        <v>0</v>
      </c>
      <c r="BL142" s="24" t="s">
        <v>160</v>
      </c>
      <c r="BM142" s="24" t="s">
        <v>250</v>
      </c>
    </row>
    <row r="143" spans="2:51" s="12" customFormat="1" ht="13.5">
      <c r="B143" s="247"/>
      <c r="C143" s="248"/>
      <c r="D143" s="249" t="s">
        <v>162</v>
      </c>
      <c r="E143" s="250" t="s">
        <v>21</v>
      </c>
      <c r="F143" s="251" t="s">
        <v>251</v>
      </c>
      <c r="G143" s="248"/>
      <c r="H143" s="252">
        <v>34.776</v>
      </c>
      <c r="I143" s="253"/>
      <c r="J143" s="248"/>
      <c r="K143" s="248"/>
      <c r="L143" s="254"/>
      <c r="M143" s="255"/>
      <c r="N143" s="256"/>
      <c r="O143" s="256"/>
      <c r="P143" s="256"/>
      <c r="Q143" s="256"/>
      <c r="R143" s="256"/>
      <c r="S143" s="256"/>
      <c r="T143" s="257"/>
      <c r="AT143" s="258" t="s">
        <v>162</v>
      </c>
      <c r="AU143" s="258" t="s">
        <v>81</v>
      </c>
      <c r="AV143" s="12" t="s">
        <v>81</v>
      </c>
      <c r="AW143" s="12" t="s">
        <v>35</v>
      </c>
      <c r="AX143" s="12" t="s">
        <v>78</v>
      </c>
      <c r="AY143" s="258" t="s">
        <v>153</v>
      </c>
    </row>
    <row r="144" spans="2:65" s="1" customFormat="1" ht="25.5" customHeight="1">
      <c r="B144" s="46"/>
      <c r="C144" s="235" t="s">
        <v>252</v>
      </c>
      <c r="D144" s="235" t="s">
        <v>155</v>
      </c>
      <c r="E144" s="236" t="s">
        <v>253</v>
      </c>
      <c r="F144" s="237" t="s">
        <v>254</v>
      </c>
      <c r="G144" s="238" t="s">
        <v>158</v>
      </c>
      <c r="H144" s="239">
        <v>289.8</v>
      </c>
      <c r="I144" s="240"/>
      <c r="J144" s="241">
        <f>ROUND(I144*H144,2)</f>
        <v>0</v>
      </c>
      <c r="K144" s="237" t="s">
        <v>159</v>
      </c>
      <c r="L144" s="72"/>
      <c r="M144" s="242" t="s">
        <v>21</v>
      </c>
      <c r="N144" s="243" t="s">
        <v>42</v>
      </c>
      <c r="O144" s="47"/>
      <c r="P144" s="244">
        <f>O144*H144</f>
        <v>0</v>
      </c>
      <c r="Q144" s="244">
        <v>0.00084</v>
      </c>
      <c r="R144" s="244">
        <f>Q144*H144</f>
        <v>0.243432</v>
      </c>
      <c r="S144" s="244">
        <v>0</v>
      </c>
      <c r="T144" s="245">
        <f>S144*H144</f>
        <v>0</v>
      </c>
      <c r="AR144" s="24" t="s">
        <v>160</v>
      </c>
      <c r="AT144" s="24" t="s">
        <v>155</v>
      </c>
      <c r="AU144" s="24" t="s">
        <v>81</v>
      </c>
      <c r="AY144" s="24" t="s">
        <v>153</v>
      </c>
      <c r="BE144" s="246">
        <f>IF(N144="základní",J144,0)</f>
        <v>0</v>
      </c>
      <c r="BF144" s="246">
        <f>IF(N144="snížená",J144,0)</f>
        <v>0</v>
      </c>
      <c r="BG144" s="246">
        <f>IF(N144="zákl. přenesená",J144,0)</f>
        <v>0</v>
      </c>
      <c r="BH144" s="246">
        <f>IF(N144="sníž. přenesená",J144,0)</f>
        <v>0</v>
      </c>
      <c r="BI144" s="246">
        <f>IF(N144="nulová",J144,0)</f>
        <v>0</v>
      </c>
      <c r="BJ144" s="24" t="s">
        <v>78</v>
      </c>
      <c r="BK144" s="246">
        <f>ROUND(I144*H144,2)</f>
        <v>0</v>
      </c>
      <c r="BL144" s="24" t="s">
        <v>160</v>
      </c>
      <c r="BM144" s="24" t="s">
        <v>255</v>
      </c>
    </row>
    <row r="145" spans="2:51" s="14" customFormat="1" ht="13.5">
      <c r="B145" s="271"/>
      <c r="C145" s="272"/>
      <c r="D145" s="249" t="s">
        <v>162</v>
      </c>
      <c r="E145" s="273" t="s">
        <v>21</v>
      </c>
      <c r="F145" s="274" t="s">
        <v>239</v>
      </c>
      <c r="G145" s="272"/>
      <c r="H145" s="273" t="s">
        <v>21</v>
      </c>
      <c r="I145" s="275"/>
      <c r="J145" s="272"/>
      <c r="K145" s="272"/>
      <c r="L145" s="276"/>
      <c r="M145" s="277"/>
      <c r="N145" s="278"/>
      <c r="O145" s="278"/>
      <c r="P145" s="278"/>
      <c r="Q145" s="278"/>
      <c r="R145" s="278"/>
      <c r="S145" s="278"/>
      <c r="T145" s="279"/>
      <c r="AT145" s="280" t="s">
        <v>162</v>
      </c>
      <c r="AU145" s="280" t="s">
        <v>81</v>
      </c>
      <c r="AV145" s="14" t="s">
        <v>78</v>
      </c>
      <c r="AW145" s="14" t="s">
        <v>35</v>
      </c>
      <c r="AX145" s="14" t="s">
        <v>71</v>
      </c>
      <c r="AY145" s="280" t="s">
        <v>153</v>
      </c>
    </row>
    <row r="146" spans="2:51" s="12" customFormat="1" ht="13.5">
      <c r="B146" s="247"/>
      <c r="C146" s="248"/>
      <c r="D146" s="249" t="s">
        <v>162</v>
      </c>
      <c r="E146" s="250" t="s">
        <v>21</v>
      </c>
      <c r="F146" s="251" t="s">
        <v>256</v>
      </c>
      <c r="G146" s="248"/>
      <c r="H146" s="252">
        <v>12.8</v>
      </c>
      <c r="I146" s="253"/>
      <c r="J146" s="248"/>
      <c r="K146" s="248"/>
      <c r="L146" s="254"/>
      <c r="M146" s="255"/>
      <c r="N146" s="256"/>
      <c r="O146" s="256"/>
      <c r="P146" s="256"/>
      <c r="Q146" s="256"/>
      <c r="R146" s="256"/>
      <c r="S146" s="256"/>
      <c r="T146" s="257"/>
      <c r="AT146" s="258" t="s">
        <v>162</v>
      </c>
      <c r="AU146" s="258" t="s">
        <v>81</v>
      </c>
      <c r="AV146" s="12" t="s">
        <v>81</v>
      </c>
      <c r="AW146" s="12" t="s">
        <v>35</v>
      </c>
      <c r="AX146" s="12" t="s">
        <v>71</v>
      </c>
      <c r="AY146" s="258" t="s">
        <v>153</v>
      </c>
    </row>
    <row r="147" spans="2:51" s="12" customFormat="1" ht="13.5">
      <c r="B147" s="247"/>
      <c r="C147" s="248"/>
      <c r="D147" s="249" t="s">
        <v>162</v>
      </c>
      <c r="E147" s="250" t="s">
        <v>21</v>
      </c>
      <c r="F147" s="251" t="s">
        <v>257</v>
      </c>
      <c r="G147" s="248"/>
      <c r="H147" s="252">
        <v>50.4</v>
      </c>
      <c r="I147" s="253"/>
      <c r="J147" s="248"/>
      <c r="K147" s="248"/>
      <c r="L147" s="254"/>
      <c r="M147" s="255"/>
      <c r="N147" s="256"/>
      <c r="O147" s="256"/>
      <c r="P147" s="256"/>
      <c r="Q147" s="256"/>
      <c r="R147" s="256"/>
      <c r="S147" s="256"/>
      <c r="T147" s="257"/>
      <c r="AT147" s="258" t="s">
        <v>162</v>
      </c>
      <c r="AU147" s="258" t="s">
        <v>81</v>
      </c>
      <c r="AV147" s="12" t="s">
        <v>81</v>
      </c>
      <c r="AW147" s="12" t="s">
        <v>35</v>
      </c>
      <c r="AX147" s="12" t="s">
        <v>71</v>
      </c>
      <c r="AY147" s="258" t="s">
        <v>153</v>
      </c>
    </row>
    <row r="148" spans="2:51" s="12" customFormat="1" ht="13.5">
      <c r="B148" s="247"/>
      <c r="C148" s="248"/>
      <c r="D148" s="249" t="s">
        <v>162</v>
      </c>
      <c r="E148" s="250" t="s">
        <v>21</v>
      </c>
      <c r="F148" s="251" t="s">
        <v>258</v>
      </c>
      <c r="G148" s="248"/>
      <c r="H148" s="252">
        <v>124.8</v>
      </c>
      <c r="I148" s="253"/>
      <c r="J148" s="248"/>
      <c r="K148" s="248"/>
      <c r="L148" s="254"/>
      <c r="M148" s="255"/>
      <c r="N148" s="256"/>
      <c r="O148" s="256"/>
      <c r="P148" s="256"/>
      <c r="Q148" s="256"/>
      <c r="R148" s="256"/>
      <c r="S148" s="256"/>
      <c r="T148" s="257"/>
      <c r="AT148" s="258" t="s">
        <v>162</v>
      </c>
      <c r="AU148" s="258" t="s">
        <v>81</v>
      </c>
      <c r="AV148" s="12" t="s">
        <v>81</v>
      </c>
      <c r="AW148" s="12" t="s">
        <v>35</v>
      </c>
      <c r="AX148" s="12" t="s">
        <v>71</v>
      </c>
      <c r="AY148" s="258" t="s">
        <v>153</v>
      </c>
    </row>
    <row r="149" spans="2:51" s="12" customFormat="1" ht="13.5">
      <c r="B149" s="247"/>
      <c r="C149" s="248"/>
      <c r="D149" s="249" t="s">
        <v>162</v>
      </c>
      <c r="E149" s="250" t="s">
        <v>21</v>
      </c>
      <c r="F149" s="251" t="s">
        <v>259</v>
      </c>
      <c r="G149" s="248"/>
      <c r="H149" s="252">
        <v>28.6</v>
      </c>
      <c r="I149" s="253"/>
      <c r="J149" s="248"/>
      <c r="K149" s="248"/>
      <c r="L149" s="254"/>
      <c r="M149" s="255"/>
      <c r="N149" s="256"/>
      <c r="O149" s="256"/>
      <c r="P149" s="256"/>
      <c r="Q149" s="256"/>
      <c r="R149" s="256"/>
      <c r="S149" s="256"/>
      <c r="T149" s="257"/>
      <c r="AT149" s="258" t="s">
        <v>162</v>
      </c>
      <c r="AU149" s="258" t="s">
        <v>81</v>
      </c>
      <c r="AV149" s="12" t="s">
        <v>81</v>
      </c>
      <c r="AW149" s="12" t="s">
        <v>35</v>
      </c>
      <c r="AX149" s="12" t="s">
        <v>71</v>
      </c>
      <c r="AY149" s="258" t="s">
        <v>153</v>
      </c>
    </row>
    <row r="150" spans="2:51" s="12" customFormat="1" ht="13.5">
      <c r="B150" s="247"/>
      <c r="C150" s="248"/>
      <c r="D150" s="249" t="s">
        <v>162</v>
      </c>
      <c r="E150" s="250" t="s">
        <v>21</v>
      </c>
      <c r="F150" s="251" t="s">
        <v>260</v>
      </c>
      <c r="G150" s="248"/>
      <c r="H150" s="252">
        <v>54</v>
      </c>
      <c r="I150" s="253"/>
      <c r="J150" s="248"/>
      <c r="K150" s="248"/>
      <c r="L150" s="254"/>
      <c r="M150" s="255"/>
      <c r="N150" s="256"/>
      <c r="O150" s="256"/>
      <c r="P150" s="256"/>
      <c r="Q150" s="256"/>
      <c r="R150" s="256"/>
      <c r="S150" s="256"/>
      <c r="T150" s="257"/>
      <c r="AT150" s="258" t="s">
        <v>162</v>
      </c>
      <c r="AU150" s="258" t="s">
        <v>81</v>
      </c>
      <c r="AV150" s="12" t="s">
        <v>81</v>
      </c>
      <c r="AW150" s="12" t="s">
        <v>35</v>
      </c>
      <c r="AX150" s="12" t="s">
        <v>71</v>
      </c>
      <c r="AY150" s="258" t="s">
        <v>153</v>
      </c>
    </row>
    <row r="151" spans="2:51" s="12" customFormat="1" ht="13.5">
      <c r="B151" s="247"/>
      <c r="C151" s="248"/>
      <c r="D151" s="249" t="s">
        <v>162</v>
      </c>
      <c r="E151" s="250" t="s">
        <v>21</v>
      </c>
      <c r="F151" s="251" t="s">
        <v>261</v>
      </c>
      <c r="G151" s="248"/>
      <c r="H151" s="252">
        <v>6</v>
      </c>
      <c r="I151" s="253"/>
      <c r="J151" s="248"/>
      <c r="K151" s="248"/>
      <c r="L151" s="254"/>
      <c r="M151" s="255"/>
      <c r="N151" s="256"/>
      <c r="O151" s="256"/>
      <c r="P151" s="256"/>
      <c r="Q151" s="256"/>
      <c r="R151" s="256"/>
      <c r="S151" s="256"/>
      <c r="T151" s="257"/>
      <c r="AT151" s="258" t="s">
        <v>162</v>
      </c>
      <c r="AU151" s="258" t="s">
        <v>81</v>
      </c>
      <c r="AV151" s="12" t="s">
        <v>81</v>
      </c>
      <c r="AW151" s="12" t="s">
        <v>35</v>
      </c>
      <c r="AX151" s="12" t="s">
        <v>71</v>
      </c>
      <c r="AY151" s="258" t="s">
        <v>153</v>
      </c>
    </row>
    <row r="152" spans="2:51" s="12" customFormat="1" ht="13.5">
      <c r="B152" s="247"/>
      <c r="C152" s="248"/>
      <c r="D152" s="249" t="s">
        <v>162</v>
      </c>
      <c r="E152" s="250" t="s">
        <v>21</v>
      </c>
      <c r="F152" s="251" t="s">
        <v>262</v>
      </c>
      <c r="G152" s="248"/>
      <c r="H152" s="252">
        <v>13.2</v>
      </c>
      <c r="I152" s="253"/>
      <c r="J152" s="248"/>
      <c r="K152" s="248"/>
      <c r="L152" s="254"/>
      <c r="M152" s="255"/>
      <c r="N152" s="256"/>
      <c r="O152" s="256"/>
      <c r="P152" s="256"/>
      <c r="Q152" s="256"/>
      <c r="R152" s="256"/>
      <c r="S152" s="256"/>
      <c r="T152" s="257"/>
      <c r="AT152" s="258" t="s">
        <v>162</v>
      </c>
      <c r="AU152" s="258" t="s">
        <v>81</v>
      </c>
      <c r="AV152" s="12" t="s">
        <v>81</v>
      </c>
      <c r="AW152" s="12" t="s">
        <v>35</v>
      </c>
      <c r="AX152" s="12" t="s">
        <v>71</v>
      </c>
      <c r="AY152" s="258" t="s">
        <v>153</v>
      </c>
    </row>
    <row r="153" spans="2:51" s="13" customFormat="1" ht="13.5">
      <c r="B153" s="259"/>
      <c r="C153" s="260"/>
      <c r="D153" s="249" t="s">
        <v>162</v>
      </c>
      <c r="E153" s="261" t="s">
        <v>21</v>
      </c>
      <c r="F153" s="262" t="s">
        <v>188</v>
      </c>
      <c r="G153" s="260"/>
      <c r="H153" s="263">
        <v>289.8</v>
      </c>
      <c r="I153" s="264"/>
      <c r="J153" s="260"/>
      <c r="K153" s="260"/>
      <c r="L153" s="265"/>
      <c r="M153" s="266"/>
      <c r="N153" s="267"/>
      <c r="O153" s="267"/>
      <c r="P153" s="267"/>
      <c r="Q153" s="267"/>
      <c r="R153" s="267"/>
      <c r="S153" s="267"/>
      <c r="T153" s="268"/>
      <c r="AT153" s="269" t="s">
        <v>162</v>
      </c>
      <c r="AU153" s="269" t="s">
        <v>81</v>
      </c>
      <c r="AV153" s="13" t="s">
        <v>160</v>
      </c>
      <c r="AW153" s="13" t="s">
        <v>35</v>
      </c>
      <c r="AX153" s="13" t="s">
        <v>78</v>
      </c>
      <c r="AY153" s="269" t="s">
        <v>153</v>
      </c>
    </row>
    <row r="154" spans="2:65" s="1" customFormat="1" ht="25.5" customHeight="1">
      <c r="B154" s="46"/>
      <c r="C154" s="235" t="s">
        <v>263</v>
      </c>
      <c r="D154" s="235" t="s">
        <v>155</v>
      </c>
      <c r="E154" s="236" t="s">
        <v>264</v>
      </c>
      <c r="F154" s="237" t="s">
        <v>265</v>
      </c>
      <c r="G154" s="238" t="s">
        <v>158</v>
      </c>
      <c r="H154" s="239">
        <v>289.8</v>
      </c>
      <c r="I154" s="240"/>
      <c r="J154" s="241">
        <f>ROUND(I154*H154,2)</f>
        <v>0</v>
      </c>
      <c r="K154" s="237" t="s">
        <v>159</v>
      </c>
      <c r="L154" s="72"/>
      <c r="M154" s="242" t="s">
        <v>21</v>
      </c>
      <c r="N154" s="243" t="s">
        <v>42</v>
      </c>
      <c r="O154" s="47"/>
      <c r="P154" s="244">
        <f>O154*H154</f>
        <v>0</v>
      </c>
      <c r="Q154" s="244">
        <v>0</v>
      </c>
      <c r="R154" s="244">
        <f>Q154*H154</f>
        <v>0</v>
      </c>
      <c r="S154" s="244">
        <v>0</v>
      </c>
      <c r="T154" s="245">
        <f>S154*H154</f>
        <v>0</v>
      </c>
      <c r="AR154" s="24" t="s">
        <v>160</v>
      </c>
      <c r="AT154" s="24" t="s">
        <v>155</v>
      </c>
      <c r="AU154" s="24" t="s">
        <v>81</v>
      </c>
      <c r="AY154" s="24" t="s">
        <v>153</v>
      </c>
      <c r="BE154" s="246">
        <f>IF(N154="základní",J154,0)</f>
        <v>0</v>
      </c>
      <c r="BF154" s="246">
        <f>IF(N154="snížená",J154,0)</f>
        <v>0</v>
      </c>
      <c r="BG154" s="246">
        <f>IF(N154="zákl. přenesená",J154,0)</f>
        <v>0</v>
      </c>
      <c r="BH154" s="246">
        <f>IF(N154="sníž. přenesená",J154,0)</f>
        <v>0</v>
      </c>
      <c r="BI154" s="246">
        <f>IF(N154="nulová",J154,0)</f>
        <v>0</v>
      </c>
      <c r="BJ154" s="24" t="s">
        <v>78</v>
      </c>
      <c r="BK154" s="246">
        <f>ROUND(I154*H154,2)</f>
        <v>0</v>
      </c>
      <c r="BL154" s="24" t="s">
        <v>160</v>
      </c>
      <c r="BM154" s="24" t="s">
        <v>266</v>
      </c>
    </row>
    <row r="155" spans="2:65" s="1" customFormat="1" ht="38.25" customHeight="1">
      <c r="B155" s="46"/>
      <c r="C155" s="235" t="s">
        <v>267</v>
      </c>
      <c r="D155" s="235" t="s">
        <v>155</v>
      </c>
      <c r="E155" s="236" t="s">
        <v>268</v>
      </c>
      <c r="F155" s="237" t="s">
        <v>269</v>
      </c>
      <c r="G155" s="238" t="s">
        <v>192</v>
      </c>
      <c r="H155" s="239">
        <v>374.66</v>
      </c>
      <c r="I155" s="240"/>
      <c r="J155" s="241">
        <f>ROUND(I155*H155,2)</f>
        <v>0</v>
      </c>
      <c r="K155" s="237" t="s">
        <v>159</v>
      </c>
      <c r="L155" s="72"/>
      <c r="M155" s="242" t="s">
        <v>21</v>
      </c>
      <c r="N155" s="243" t="s">
        <v>42</v>
      </c>
      <c r="O155" s="47"/>
      <c r="P155" s="244">
        <f>O155*H155</f>
        <v>0</v>
      </c>
      <c r="Q155" s="244">
        <v>0</v>
      </c>
      <c r="R155" s="244">
        <f>Q155*H155</f>
        <v>0</v>
      </c>
      <c r="S155" s="244">
        <v>0</v>
      </c>
      <c r="T155" s="245">
        <f>S155*H155</f>
        <v>0</v>
      </c>
      <c r="AR155" s="24" t="s">
        <v>160</v>
      </c>
      <c r="AT155" s="24" t="s">
        <v>155</v>
      </c>
      <c r="AU155" s="24" t="s">
        <v>81</v>
      </c>
      <c r="AY155" s="24" t="s">
        <v>153</v>
      </c>
      <c r="BE155" s="246">
        <f>IF(N155="základní",J155,0)</f>
        <v>0</v>
      </c>
      <c r="BF155" s="246">
        <f>IF(N155="snížená",J155,0)</f>
        <v>0</v>
      </c>
      <c r="BG155" s="246">
        <f>IF(N155="zákl. přenesená",J155,0)</f>
        <v>0</v>
      </c>
      <c r="BH155" s="246">
        <f>IF(N155="sníž. přenesená",J155,0)</f>
        <v>0</v>
      </c>
      <c r="BI155" s="246">
        <f>IF(N155="nulová",J155,0)</f>
        <v>0</v>
      </c>
      <c r="BJ155" s="24" t="s">
        <v>78</v>
      </c>
      <c r="BK155" s="246">
        <f>ROUND(I155*H155,2)</f>
        <v>0</v>
      </c>
      <c r="BL155" s="24" t="s">
        <v>160</v>
      </c>
      <c r="BM155" s="24" t="s">
        <v>270</v>
      </c>
    </row>
    <row r="156" spans="2:51" s="12" customFormat="1" ht="13.5">
      <c r="B156" s="247"/>
      <c r="C156" s="248"/>
      <c r="D156" s="249" t="s">
        <v>162</v>
      </c>
      <c r="E156" s="250" t="s">
        <v>21</v>
      </c>
      <c r="F156" s="251" t="s">
        <v>271</v>
      </c>
      <c r="G156" s="248"/>
      <c r="H156" s="252">
        <v>374.66</v>
      </c>
      <c r="I156" s="253"/>
      <c r="J156" s="248"/>
      <c r="K156" s="248"/>
      <c r="L156" s="254"/>
      <c r="M156" s="255"/>
      <c r="N156" s="256"/>
      <c r="O156" s="256"/>
      <c r="P156" s="256"/>
      <c r="Q156" s="256"/>
      <c r="R156" s="256"/>
      <c r="S156" s="256"/>
      <c r="T156" s="257"/>
      <c r="AT156" s="258" t="s">
        <v>162</v>
      </c>
      <c r="AU156" s="258" t="s">
        <v>81</v>
      </c>
      <c r="AV156" s="12" t="s">
        <v>81</v>
      </c>
      <c r="AW156" s="12" t="s">
        <v>35</v>
      </c>
      <c r="AX156" s="12" t="s">
        <v>78</v>
      </c>
      <c r="AY156" s="258" t="s">
        <v>153</v>
      </c>
    </row>
    <row r="157" spans="2:65" s="1" customFormat="1" ht="38.25" customHeight="1">
      <c r="B157" s="46"/>
      <c r="C157" s="235" t="s">
        <v>9</v>
      </c>
      <c r="D157" s="235" t="s">
        <v>155</v>
      </c>
      <c r="E157" s="236" t="s">
        <v>272</v>
      </c>
      <c r="F157" s="237" t="s">
        <v>273</v>
      </c>
      <c r="G157" s="238" t="s">
        <v>192</v>
      </c>
      <c r="H157" s="239">
        <v>459</v>
      </c>
      <c r="I157" s="240"/>
      <c r="J157" s="241">
        <f>ROUND(I157*H157,2)</f>
        <v>0</v>
      </c>
      <c r="K157" s="237" t="s">
        <v>159</v>
      </c>
      <c r="L157" s="72"/>
      <c r="M157" s="242" t="s">
        <v>21</v>
      </c>
      <c r="N157" s="243" t="s">
        <v>42</v>
      </c>
      <c r="O157" s="47"/>
      <c r="P157" s="244">
        <f>O157*H157</f>
        <v>0</v>
      </c>
      <c r="Q157" s="244">
        <v>0</v>
      </c>
      <c r="R157" s="244">
        <f>Q157*H157</f>
        <v>0</v>
      </c>
      <c r="S157" s="244">
        <v>0</v>
      </c>
      <c r="T157" s="245">
        <f>S157*H157</f>
        <v>0</v>
      </c>
      <c r="AR157" s="24" t="s">
        <v>160</v>
      </c>
      <c r="AT157" s="24" t="s">
        <v>155</v>
      </c>
      <c r="AU157" s="24" t="s">
        <v>81</v>
      </c>
      <c r="AY157" s="24" t="s">
        <v>153</v>
      </c>
      <c r="BE157" s="246">
        <f>IF(N157="základní",J157,0)</f>
        <v>0</v>
      </c>
      <c r="BF157" s="246">
        <f>IF(N157="snížená",J157,0)</f>
        <v>0</v>
      </c>
      <c r="BG157" s="246">
        <f>IF(N157="zákl. přenesená",J157,0)</f>
        <v>0</v>
      </c>
      <c r="BH157" s="246">
        <f>IF(N157="sníž. přenesená",J157,0)</f>
        <v>0</v>
      </c>
      <c r="BI157" s="246">
        <f>IF(N157="nulová",J157,0)</f>
        <v>0</v>
      </c>
      <c r="BJ157" s="24" t="s">
        <v>78</v>
      </c>
      <c r="BK157" s="246">
        <f>ROUND(I157*H157,2)</f>
        <v>0</v>
      </c>
      <c r="BL157" s="24" t="s">
        <v>160</v>
      </c>
      <c r="BM157" s="24" t="s">
        <v>274</v>
      </c>
    </row>
    <row r="158" spans="2:51" s="14" customFormat="1" ht="13.5">
      <c r="B158" s="271"/>
      <c r="C158" s="272"/>
      <c r="D158" s="249" t="s">
        <v>162</v>
      </c>
      <c r="E158" s="273" t="s">
        <v>21</v>
      </c>
      <c r="F158" s="274" t="s">
        <v>275</v>
      </c>
      <c r="G158" s="272"/>
      <c r="H158" s="273" t="s">
        <v>21</v>
      </c>
      <c r="I158" s="275"/>
      <c r="J158" s="272"/>
      <c r="K158" s="272"/>
      <c r="L158" s="276"/>
      <c r="M158" s="277"/>
      <c r="N158" s="278"/>
      <c r="O158" s="278"/>
      <c r="P158" s="278"/>
      <c r="Q158" s="278"/>
      <c r="R158" s="278"/>
      <c r="S158" s="278"/>
      <c r="T158" s="279"/>
      <c r="AT158" s="280" t="s">
        <v>162</v>
      </c>
      <c r="AU158" s="280" t="s">
        <v>81</v>
      </c>
      <c r="AV158" s="14" t="s">
        <v>78</v>
      </c>
      <c r="AW158" s="14" t="s">
        <v>35</v>
      </c>
      <c r="AX158" s="14" t="s">
        <v>71</v>
      </c>
      <c r="AY158" s="280" t="s">
        <v>153</v>
      </c>
    </row>
    <row r="159" spans="2:51" s="12" customFormat="1" ht="13.5">
      <c r="B159" s="247"/>
      <c r="C159" s="248"/>
      <c r="D159" s="249" t="s">
        <v>162</v>
      </c>
      <c r="E159" s="250" t="s">
        <v>21</v>
      </c>
      <c r="F159" s="251" t="s">
        <v>276</v>
      </c>
      <c r="G159" s="248"/>
      <c r="H159" s="252">
        <v>459</v>
      </c>
      <c r="I159" s="253"/>
      <c r="J159" s="248"/>
      <c r="K159" s="248"/>
      <c r="L159" s="254"/>
      <c r="M159" s="255"/>
      <c r="N159" s="256"/>
      <c r="O159" s="256"/>
      <c r="P159" s="256"/>
      <c r="Q159" s="256"/>
      <c r="R159" s="256"/>
      <c r="S159" s="256"/>
      <c r="T159" s="257"/>
      <c r="AT159" s="258" t="s">
        <v>162</v>
      </c>
      <c r="AU159" s="258" t="s">
        <v>81</v>
      </c>
      <c r="AV159" s="12" t="s">
        <v>81</v>
      </c>
      <c r="AW159" s="12" t="s">
        <v>35</v>
      </c>
      <c r="AX159" s="12" t="s">
        <v>78</v>
      </c>
      <c r="AY159" s="258" t="s">
        <v>153</v>
      </c>
    </row>
    <row r="160" spans="2:65" s="1" customFormat="1" ht="38.25" customHeight="1">
      <c r="B160" s="46"/>
      <c r="C160" s="235" t="s">
        <v>277</v>
      </c>
      <c r="D160" s="235" t="s">
        <v>155</v>
      </c>
      <c r="E160" s="236" t="s">
        <v>278</v>
      </c>
      <c r="F160" s="237" t="s">
        <v>279</v>
      </c>
      <c r="G160" s="238" t="s">
        <v>192</v>
      </c>
      <c r="H160" s="239">
        <v>4471.54</v>
      </c>
      <c r="I160" s="240"/>
      <c r="J160" s="241">
        <f>ROUND(I160*H160,2)</f>
        <v>0</v>
      </c>
      <c r="K160" s="237" t="s">
        <v>159</v>
      </c>
      <c r="L160" s="72"/>
      <c r="M160" s="242" t="s">
        <v>21</v>
      </c>
      <c r="N160" s="243" t="s">
        <v>42</v>
      </c>
      <c r="O160" s="47"/>
      <c r="P160" s="244">
        <f>O160*H160</f>
        <v>0</v>
      </c>
      <c r="Q160" s="244">
        <v>0</v>
      </c>
      <c r="R160" s="244">
        <f>Q160*H160</f>
        <v>0</v>
      </c>
      <c r="S160" s="244">
        <v>0</v>
      </c>
      <c r="T160" s="245">
        <f>S160*H160</f>
        <v>0</v>
      </c>
      <c r="AR160" s="24" t="s">
        <v>160</v>
      </c>
      <c r="AT160" s="24" t="s">
        <v>155</v>
      </c>
      <c r="AU160" s="24" t="s">
        <v>81</v>
      </c>
      <c r="AY160" s="24" t="s">
        <v>153</v>
      </c>
      <c r="BE160" s="246">
        <f>IF(N160="základní",J160,0)</f>
        <v>0</v>
      </c>
      <c r="BF160" s="246">
        <f>IF(N160="snížená",J160,0)</f>
        <v>0</v>
      </c>
      <c r="BG160" s="246">
        <f>IF(N160="zákl. přenesená",J160,0)</f>
        <v>0</v>
      </c>
      <c r="BH160" s="246">
        <f>IF(N160="sníž. přenesená",J160,0)</f>
        <v>0</v>
      </c>
      <c r="BI160" s="246">
        <f>IF(N160="nulová",J160,0)</f>
        <v>0</v>
      </c>
      <c r="BJ160" s="24" t="s">
        <v>78</v>
      </c>
      <c r="BK160" s="246">
        <f>ROUND(I160*H160,2)</f>
        <v>0</v>
      </c>
      <c r="BL160" s="24" t="s">
        <v>160</v>
      </c>
      <c r="BM160" s="24" t="s">
        <v>280</v>
      </c>
    </row>
    <row r="161" spans="2:51" s="14" customFormat="1" ht="13.5">
      <c r="B161" s="271"/>
      <c r="C161" s="272"/>
      <c r="D161" s="249" t="s">
        <v>162</v>
      </c>
      <c r="E161" s="273" t="s">
        <v>21</v>
      </c>
      <c r="F161" s="274" t="s">
        <v>281</v>
      </c>
      <c r="G161" s="272"/>
      <c r="H161" s="273" t="s">
        <v>21</v>
      </c>
      <c r="I161" s="275"/>
      <c r="J161" s="272"/>
      <c r="K161" s="272"/>
      <c r="L161" s="276"/>
      <c r="M161" s="277"/>
      <c r="N161" s="278"/>
      <c r="O161" s="278"/>
      <c r="P161" s="278"/>
      <c r="Q161" s="278"/>
      <c r="R161" s="278"/>
      <c r="S161" s="278"/>
      <c r="T161" s="279"/>
      <c r="AT161" s="280" t="s">
        <v>162</v>
      </c>
      <c r="AU161" s="280" t="s">
        <v>81</v>
      </c>
      <c r="AV161" s="14" t="s">
        <v>78</v>
      </c>
      <c r="AW161" s="14" t="s">
        <v>35</v>
      </c>
      <c r="AX161" s="14" t="s">
        <v>71</v>
      </c>
      <c r="AY161" s="280" t="s">
        <v>153</v>
      </c>
    </row>
    <row r="162" spans="2:51" s="12" customFormat="1" ht="13.5">
      <c r="B162" s="247"/>
      <c r="C162" s="248"/>
      <c r="D162" s="249" t="s">
        <v>162</v>
      </c>
      <c r="E162" s="250" t="s">
        <v>21</v>
      </c>
      <c r="F162" s="251" t="s">
        <v>282</v>
      </c>
      <c r="G162" s="248"/>
      <c r="H162" s="252">
        <v>17.8</v>
      </c>
      <c r="I162" s="253"/>
      <c r="J162" s="248"/>
      <c r="K162" s="248"/>
      <c r="L162" s="254"/>
      <c r="M162" s="255"/>
      <c r="N162" s="256"/>
      <c r="O162" s="256"/>
      <c r="P162" s="256"/>
      <c r="Q162" s="256"/>
      <c r="R162" s="256"/>
      <c r="S162" s="256"/>
      <c r="T162" s="257"/>
      <c r="AT162" s="258" t="s">
        <v>162</v>
      </c>
      <c r="AU162" s="258" t="s">
        <v>81</v>
      </c>
      <c r="AV162" s="12" t="s">
        <v>81</v>
      </c>
      <c r="AW162" s="12" t="s">
        <v>35</v>
      </c>
      <c r="AX162" s="12" t="s">
        <v>71</v>
      </c>
      <c r="AY162" s="258" t="s">
        <v>153</v>
      </c>
    </row>
    <row r="163" spans="2:51" s="12" customFormat="1" ht="13.5">
      <c r="B163" s="247"/>
      <c r="C163" s="248"/>
      <c r="D163" s="249" t="s">
        <v>162</v>
      </c>
      <c r="E163" s="250" t="s">
        <v>21</v>
      </c>
      <c r="F163" s="251" t="s">
        <v>283</v>
      </c>
      <c r="G163" s="248"/>
      <c r="H163" s="252">
        <v>4323.94</v>
      </c>
      <c r="I163" s="253"/>
      <c r="J163" s="248"/>
      <c r="K163" s="248"/>
      <c r="L163" s="254"/>
      <c r="M163" s="255"/>
      <c r="N163" s="256"/>
      <c r="O163" s="256"/>
      <c r="P163" s="256"/>
      <c r="Q163" s="256"/>
      <c r="R163" s="256"/>
      <c r="S163" s="256"/>
      <c r="T163" s="257"/>
      <c r="AT163" s="258" t="s">
        <v>162</v>
      </c>
      <c r="AU163" s="258" t="s">
        <v>81</v>
      </c>
      <c r="AV163" s="12" t="s">
        <v>81</v>
      </c>
      <c r="AW163" s="12" t="s">
        <v>35</v>
      </c>
      <c r="AX163" s="12" t="s">
        <v>71</v>
      </c>
      <c r="AY163" s="258" t="s">
        <v>153</v>
      </c>
    </row>
    <row r="164" spans="2:51" s="12" customFormat="1" ht="13.5">
      <c r="B164" s="247"/>
      <c r="C164" s="248"/>
      <c r="D164" s="249" t="s">
        <v>162</v>
      </c>
      <c r="E164" s="250" t="s">
        <v>21</v>
      </c>
      <c r="F164" s="251" t="s">
        <v>284</v>
      </c>
      <c r="G164" s="248"/>
      <c r="H164" s="252">
        <v>359.3</v>
      </c>
      <c r="I164" s="253"/>
      <c r="J164" s="248"/>
      <c r="K164" s="248"/>
      <c r="L164" s="254"/>
      <c r="M164" s="255"/>
      <c r="N164" s="256"/>
      <c r="O164" s="256"/>
      <c r="P164" s="256"/>
      <c r="Q164" s="256"/>
      <c r="R164" s="256"/>
      <c r="S164" s="256"/>
      <c r="T164" s="257"/>
      <c r="AT164" s="258" t="s">
        <v>162</v>
      </c>
      <c r="AU164" s="258" t="s">
        <v>81</v>
      </c>
      <c r="AV164" s="12" t="s">
        <v>81</v>
      </c>
      <c r="AW164" s="12" t="s">
        <v>35</v>
      </c>
      <c r="AX164" s="12" t="s">
        <v>71</v>
      </c>
      <c r="AY164" s="258" t="s">
        <v>153</v>
      </c>
    </row>
    <row r="165" spans="2:51" s="12" customFormat="1" ht="13.5">
      <c r="B165" s="247"/>
      <c r="C165" s="248"/>
      <c r="D165" s="249" t="s">
        <v>162</v>
      </c>
      <c r="E165" s="250" t="s">
        <v>21</v>
      </c>
      <c r="F165" s="251" t="s">
        <v>285</v>
      </c>
      <c r="G165" s="248"/>
      <c r="H165" s="252">
        <v>-229.5</v>
      </c>
      <c r="I165" s="253"/>
      <c r="J165" s="248"/>
      <c r="K165" s="248"/>
      <c r="L165" s="254"/>
      <c r="M165" s="255"/>
      <c r="N165" s="256"/>
      <c r="O165" s="256"/>
      <c r="P165" s="256"/>
      <c r="Q165" s="256"/>
      <c r="R165" s="256"/>
      <c r="S165" s="256"/>
      <c r="T165" s="257"/>
      <c r="AT165" s="258" t="s">
        <v>162</v>
      </c>
      <c r="AU165" s="258" t="s">
        <v>81</v>
      </c>
      <c r="AV165" s="12" t="s">
        <v>81</v>
      </c>
      <c r="AW165" s="12" t="s">
        <v>35</v>
      </c>
      <c r="AX165" s="12" t="s">
        <v>71</v>
      </c>
      <c r="AY165" s="258" t="s">
        <v>153</v>
      </c>
    </row>
    <row r="166" spans="2:51" s="13" customFormat="1" ht="13.5">
      <c r="B166" s="259"/>
      <c r="C166" s="260"/>
      <c r="D166" s="249" t="s">
        <v>162</v>
      </c>
      <c r="E166" s="261" t="s">
        <v>21</v>
      </c>
      <c r="F166" s="262" t="s">
        <v>188</v>
      </c>
      <c r="G166" s="260"/>
      <c r="H166" s="263">
        <v>4471.54</v>
      </c>
      <c r="I166" s="264"/>
      <c r="J166" s="260"/>
      <c r="K166" s="260"/>
      <c r="L166" s="265"/>
      <c r="M166" s="266"/>
      <c r="N166" s="267"/>
      <c r="O166" s="267"/>
      <c r="P166" s="267"/>
      <c r="Q166" s="267"/>
      <c r="R166" s="267"/>
      <c r="S166" s="267"/>
      <c r="T166" s="268"/>
      <c r="AT166" s="269" t="s">
        <v>162</v>
      </c>
      <c r="AU166" s="269" t="s">
        <v>81</v>
      </c>
      <c r="AV166" s="13" t="s">
        <v>160</v>
      </c>
      <c r="AW166" s="13" t="s">
        <v>35</v>
      </c>
      <c r="AX166" s="13" t="s">
        <v>78</v>
      </c>
      <c r="AY166" s="269" t="s">
        <v>153</v>
      </c>
    </row>
    <row r="167" spans="2:65" s="1" customFormat="1" ht="51" customHeight="1">
      <c r="B167" s="46"/>
      <c r="C167" s="235" t="s">
        <v>286</v>
      </c>
      <c r="D167" s="235" t="s">
        <v>155</v>
      </c>
      <c r="E167" s="236" t="s">
        <v>287</v>
      </c>
      <c r="F167" s="237" t="s">
        <v>288</v>
      </c>
      <c r="G167" s="238" t="s">
        <v>192</v>
      </c>
      <c r="H167" s="239">
        <v>67073.22</v>
      </c>
      <c r="I167" s="240"/>
      <c r="J167" s="241">
        <f>ROUND(I167*H167,2)</f>
        <v>0</v>
      </c>
      <c r="K167" s="237" t="s">
        <v>159</v>
      </c>
      <c r="L167" s="72"/>
      <c r="M167" s="242" t="s">
        <v>21</v>
      </c>
      <c r="N167" s="243" t="s">
        <v>42</v>
      </c>
      <c r="O167" s="47"/>
      <c r="P167" s="244">
        <f>O167*H167</f>
        <v>0</v>
      </c>
      <c r="Q167" s="244">
        <v>0</v>
      </c>
      <c r="R167" s="244">
        <f>Q167*H167</f>
        <v>0</v>
      </c>
      <c r="S167" s="244">
        <v>0</v>
      </c>
      <c r="T167" s="245">
        <f>S167*H167</f>
        <v>0</v>
      </c>
      <c r="AR167" s="24" t="s">
        <v>160</v>
      </c>
      <c r="AT167" s="24" t="s">
        <v>155</v>
      </c>
      <c r="AU167" s="24" t="s">
        <v>81</v>
      </c>
      <c r="AY167" s="24" t="s">
        <v>153</v>
      </c>
      <c r="BE167" s="246">
        <f>IF(N167="základní",J167,0)</f>
        <v>0</v>
      </c>
      <c r="BF167" s="246">
        <f>IF(N167="snížená",J167,0)</f>
        <v>0</v>
      </c>
      <c r="BG167" s="246">
        <f>IF(N167="zákl. přenesená",J167,0)</f>
        <v>0</v>
      </c>
      <c r="BH167" s="246">
        <f>IF(N167="sníž. přenesená",J167,0)</f>
        <v>0</v>
      </c>
      <c r="BI167" s="246">
        <f>IF(N167="nulová",J167,0)</f>
        <v>0</v>
      </c>
      <c r="BJ167" s="24" t="s">
        <v>78</v>
      </c>
      <c r="BK167" s="246">
        <f>ROUND(I167*H167,2)</f>
        <v>0</v>
      </c>
      <c r="BL167" s="24" t="s">
        <v>160</v>
      </c>
      <c r="BM167" s="24" t="s">
        <v>289</v>
      </c>
    </row>
    <row r="168" spans="2:51" s="14" customFormat="1" ht="13.5">
      <c r="B168" s="271"/>
      <c r="C168" s="272"/>
      <c r="D168" s="249" t="s">
        <v>162</v>
      </c>
      <c r="E168" s="273" t="s">
        <v>21</v>
      </c>
      <c r="F168" s="274" t="s">
        <v>281</v>
      </c>
      <c r="G168" s="272"/>
      <c r="H168" s="273" t="s">
        <v>21</v>
      </c>
      <c r="I168" s="275"/>
      <c r="J168" s="272"/>
      <c r="K168" s="272"/>
      <c r="L168" s="276"/>
      <c r="M168" s="277"/>
      <c r="N168" s="278"/>
      <c r="O168" s="278"/>
      <c r="P168" s="278"/>
      <c r="Q168" s="278"/>
      <c r="R168" s="278"/>
      <c r="S168" s="278"/>
      <c r="T168" s="279"/>
      <c r="AT168" s="280" t="s">
        <v>162</v>
      </c>
      <c r="AU168" s="280" t="s">
        <v>81</v>
      </c>
      <c r="AV168" s="14" t="s">
        <v>78</v>
      </c>
      <c r="AW168" s="14" t="s">
        <v>35</v>
      </c>
      <c r="AX168" s="14" t="s">
        <v>71</v>
      </c>
      <c r="AY168" s="280" t="s">
        <v>153</v>
      </c>
    </row>
    <row r="169" spans="2:51" s="12" customFormat="1" ht="13.5">
      <c r="B169" s="247"/>
      <c r="C169" s="248"/>
      <c r="D169" s="249" t="s">
        <v>162</v>
      </c>
      <c r="E169" s="250" t="s">
        <v>21</v>
      </c>
      <c r="F169" s="251" t="s">
        <v>290</v>
      </c>
      <c r="G169" s="248"/>
      <c r="H169" s="252">
        <v>67073.22</v>
      </c>
      <c r="I169" s="253"/>
      <c r="J169" s="248"/>
      <c r="K169" s="248"/>
      <c r="L169" s="254"/>
      <c r="M169" s="255"/>
      <c r="N169" s="256"/>
      <c r="O169" s="256"/>
      <c r="P169" s="256"/>
      <c r="Q169" s="256"/>
      <c r="R169" s="256"/>
      <c r="S169" s="256"/>
      <c r="T169" s="257"/>
      <c r="AT169" s="258" t="s">
        <v>162</v>
      </c>
      <c r="AU169" s="258" t="s">
        <v>81</v>
      </c>
      <c r="AV169" s="12" t="s">
        <v>81</v>
      </c>
      <c r="AW169" s="12" t="s">
        <v>35</v>
      </c>
      <c r="AX169" s="12" t="s">
        <v>78</v>
      </c>
      <c r="AY169" s="258" t="s">
        <v>153</v>
      </c>
    </row>
    <row r="170" spans="2:65" s="1" customFormat="1" ht="25.5" customHeight="1">
      <c r="B170" s="46"/>
      <c r="C170" s="235" t="s">
        <v>291</v>
      </c>
      <c r="D170" s="235" t="s">
        <v>155</v>
      </c>
      <c r="E170" s="236" t="s">
        <v>292</v>
      </c>
      <c r="F170" s="237" t="s">
        <v>293</v>
      </c>
      <c r="G170" s="238" t="s">
        <v>192</v>
      </c>
      <c r="H170" s="239">
        <v>229.5</v>
      </c>
      <c r="I170" s="240"/>
      <c r="J170" s="241">
        <f>ROUND(I170*H170,2)</f>
        <v>0</v>
      </c>
      <c r="K170" s="237" t="s">
        <v>159</v>
      </c>
      <c r="L170" s="72"/>
      <c r="M170" s="242" t="s">
        <v>21</v>
      </c>
      <c r="N170" s="243" t="s">
        <v>42</v>
      </c>
      <c r="O170" s="47"/>
      <c r="P170" s="244">
        <f>O170*H170</f>
        <v>0</v>
      </c>
      <c r="Q170" s="244">
        <v>0</v>
      </c>
      <c r="R170" s="244">
        <f>Q170*H170</f>
        <v>0</v>
      </c>
      <c r="S170" s="244">
        <v>0</v>
      </c>
      <c r="T170" s="245">
        <f>S170*H170</f>
        <v>0</v>
      </c>
      <c r="AR170" s="24" t="s">
        <v>160</v>
      </c>
      <c r="AT170" s="24" t="s">
        <v>155</v>
      </c>
      <c r="AU170" s="24" t="s">
        <v>81</v>
      </c>
      <c r="AY170" s="24" t="s">
        <v>153</v>
      </c>
      <c r="BE170" s="246">
        <f>IF(N170="základní",J170,0)</f>
        <v>0</v>
      </c>
      <c r="BF170" s="246">
        <f>IF(N170="snížená",J170,0)</f>
        <v>0</v>
      </c>
      <c r="BG170" s="246">
        <f>IF(N170="zákl. přenesená",J170,0)</f>
        <v>0</v>
      </c>
      <c r="BH170" s="246">
        <f>IF(N170="sníž. přenesená",J170,0)</f>
        <v>0</v>
      </c>
      <c r="BI170" s="246">
        <f>IF(N170="nulová",J170,0)</f>
        <v>0</v>
      </c>
      <c r="BJ170" s="24" t="s">
        <v>78</v>
      </c>
      <c r="BK170" s="246">
        <f>ROUND(I170*H170,2)</f>
        <v>0</v>
      </c>
      <c r="BL170" s="24" t="s">
        <v>160</v>
      </c>
      <c r="BM170" s="24" t="s">
        <v>294</v>
      </c>
    </row>
    <row r="171" spans="2:51" s="12" customFormat="1" ht="13.5">
      <c r="B171" s="247"/>
      <c r="C171" s="248"/>
      <c r="D171" s="249" t="s">
        <v>162</v>
      </c>
      <c r="E171" s="250" t="s">
        <v>21</v>
      </c>
      <c r="F171" s="251" t="s">
        <v>295</v>
      </c>
      <c r="G171" s="248"/>
      <c r="H171" s="252">
        <v>229.5</v>
      </c>
      <c r="I171" s="253"/>
      <c r="J171" s="248"/>
      <c r="K171" s="248"/>
      <c r="L171" s="254"/>
      <c r="M171" s="255"/>
      <c r="N171" s="256"/>
      <c r="O171" s="256"/>
      <c r="P171" s="256"/>
      <c r="Q171" s="256"/>
      <c r="R171" s="256"/>
      <c r="S171" s="256"/>
      <c r="T171" s="257"/>
      <c r="AT171" s="258" t="s">
        <v>162</v>
      </c>
      <c r="AU171" s="258" t="s">
        <v>81</v>
      </c>
      <c r="AV171" s="12" t="s">
        <v>81</v>
      </c>
      <c r="AW171" s="12" t="s">
        <v>35</v>
      </c>
      <c r="AX171" s="12" t="s">
        <v>78</v>
      </c>
      <c r="AY171" s="258" t="s">
        <v>153</v>
      </c>
    </row>
    <row r="172" spans="2:65" s="1" customFormat="1" ht="38.25" customHeight="1">
      <c r="B172" s="46"/>
      <c r="C172" s="235" t="s">
        <v>296</v>
      </c>
      <c r="D172" s="235" t="s">
        <v>155</v>
      </c>
      <c r="E172" s="236" t="s">
        <v>297</v>
      </c>
      <c r="F172" s="237" t="s">
        <v>298</v>
      </c>
      <c r="G172" s="238" t="s">
        <v>192</v>
      </c>
      <c r="H172" s="239">
        <v>2723.5</v>
      </c>
      <c r="I172" s="240"/>
      <c r="J172" s="241">
        <f>ROUND(I172*H172,2)</f>
        <v>0</v>
      </c>
      <c r="K172" s="237" t="s">
        <v>159</v>
      </c>
      <c r="L172" s="72"/>
      <c r="M172" s="242" t="s">
        <v>21</v>
      </c>
      <c r="N172" s="243" t="s">
        <v>42</v>
      </c>
      <c r="O172" s="47"/>
      <c r="P172" s="244">
        <f>O172*H172</f>
        <v>0</v>
      </c>
      <c r="Q172" s="244">
        <v>0</v>
      </c>
      <c r="R172" s="244">
        <f>Q172*H172</f>
        <v>0</v>
      </c>
      <c r="S172" s="244">
        <v>0</v>
      </c>
      <c r="T172" s="245">
        <f>S172*H172</f>
        <v>0</v>
      </c>
      <c r="AR172" s="24" t="s">
        <v>160</v>
      </c>
      <c r="AT172" s="24" t="s">
        <v>155</v>
      </c>
      <c r="AU172" s="24" t="s">
        <v>81</v>
      </c>
      <c r="AY172" s="24" t="s">
        <v>153</v>
      </c>
      <c r="BE172" s="246">
        <f>IF(N172="základní",J172,0)</f>
        <v>0</v>
      </c>
      <c r="BF172" s="246">
        <f>IF(N172="snížená",J172,0)</f>
        <v>0</v>
      </c>
      <c r="BG172" s="246">
        <f>IF(N172="zákl. přenesená",J172,0)</f>
        <v>0</v>
      </c>
      <c r="BH172" s="246">
        <f>IF(N172="sníž. přenesená",J172,0)</f>
        <v>0</v>
      </c>
      <c r="BI172" s="246">
        <f>IF(N172="nulová",J172,0)</f>
        <v>0</v>
      </c>
      <c r="BJ172" s="24" t="s">
        <v>78</v>
      </c>
      <c r="BK172" s="246">
        <f>ROUND(I172*H172,2)</f>
        <v>0</v>
      </c>
      <c r="BL172" s="24" t="s">
        <v>160</v>
      </c>
      <c r="BM172" s="24" t="s">
        <v>299</v>
      </c>
    </row>
    <row r="173" spans="2:51" s="12" customFormat="1" ht="13.5">
      <c r="B173" s="247"/>
      <c r="C173" s="248"/>
      <c r="D173" s="249" t="s">
        <v>162</v>
      </c>
      <c r="E173" s="250" t="s">
        <v>21</v>
      </c>
      <c r="F173" s="251" t="s">
        <v>300</v>
      </c>
      <c r="G173" s="248"/>
      <c r="H173" s="252">
        <v>2723.5</v>
      </c>
      <c r="I173" s="253"/>
      <c r="J173" s="248"/>
      <c r="K173" s="248"/>
      <c r="L173" s="254"/>
      <c r="M173" s="255"/>
      <c r="N173" s="256"/>
      <c r="O173" s="256"/>
      <c r="P173" s="256"/>
      <c r="Q173" s="256"/>
      <c r="R173" s="256"/>
      <c r="S173" s="256"/>
      <c r="T173" s="257"/>
      <c r="AT173" s="258" t="s">
        <v>162</v>
      </c>
      <c r="AU173" s="258" t="s">
        <v>81</v>
      </c>
      <c r="AV173" s="12" t="s">
        <v>81</v>
      </c>
      <c r="AW173" s="12" t="s">
        <v>35</v>
      </c>
      <c r="AX173" s="12" t="s">
        <v>78</v>
      </c>
      <c r="AY173" s="258" t="s">
        <v>153</v>
      </c>
    </row>
    <row r="174" spans="2:65" s="1" customFormat="1" ht="16.5" customHeight="1">
      <c r="B174" s="46"/>
      <c r="C174" s="281" t="s">
        <v>301</v>
      </c>
      <c r="D174" s="281" t="s">
        <v>302</v>
      </c>
      <c r="E174" s="282" t="s">
        <v>303</v>
      </c>
      <c r="F174" s="283" t="s">
        <v>304</v>
      </c>
      <c r="G174" s="284" t="s">
        <v>305</v>
      </c>
      <c r="H174" s="285">
        <v>5447</v>
      </c>
      <c r="I174" s="286"/>
      <c r="J174" s="287">
        <f>ROUND(I174*H174,2)</f>
        <v>0</v>
      </c>
      <c r="K174" s="283" t="s">
        <v>159</v>
      </c>
      <c r="L174" s="288"/>
      <c r="M174" s="289" t="s">
        <v>21</v>
      </c>
      <c r="N174" s="290" t="s">
        <v>42</v>
      </c>
      <c r="O174" s="47"/>
      <c r="P174" s="244">
        <f>O174*H174</f>
        <v>0</v>
      </c>
      <c r="Q174" s="244">
        <v>0</v>
      </c>
      <c r="R174" s="244">
        <f>Q174*H174</f>
        <v>0</v>
      </c>
      <c r="S174" s="244">
        <v>0</v>
      </c>
      <c r="T174" s="245">
        <f>S174*H174</f>
        <v>0</v>
      </c>
      <c r="AR174" s="24" t="s">
        <v>195</v>
      </c>
      <c r="AT174" s="24" t="s">
        <v>302</v>
      </c>
      <c r="AU174" s="24" t="s">
        <v>81</v>
      </c>
      <c r="AY174" s="24" t="s">
        <v>153</v>
      </c>
      <c r="BE174" s="246">
        <f>IF(N174="základní",J174,0)</f>
        <v>0</v>
      </c>
      <c r="BF174" s="246">
        <f>IF(N174="snížená",J174,0)</f>
        <v>0</v>
      </c>
      <c r="BG174" s="246">
        <f>IF(N174="zákl. přenesená",J174,0)</f>
        <v>0</v>
      </c>
      <c r="BH174" s="246">
        <f>IF(N174="sníž. přenesená",J174,0)</f>
        <v>0</v>
      </c>
      <c r="BI174" s="246">
        <f>IF(N174="nulová",J174,0)</f>
        <v>0</v>
      </c>
      <c r="BJ174" s="24" t="s">
        <v>78</v>
      </c>
      <c r="BK174" s="246">
        <f>ROUND(I174*H174,2)</f>
        <v>0</v>
      </c>
      <c r="BL174" s="24" t="s">
        <v>160</v>
      </c>
      <c r="BM174" s="24" t="s">
        <v>306</v>
      </c>
    </row>
    <row r="175" spans="2:51" s="12" customFormat="1" ht="13.5">
      <c r="B175" s="247"/>
      <c r="C175" s="248"/>
      <c r="D175" s="249" t="s">
        <v>162</v>
      </c>
      <c r="E175" s="250" t="s">
        <v>21</v>
      </c>
      <c r="F175" s="251" t="s">
        <v>307</v>
      </c>
      <c r="G175" s="248"/>
      <c r="H175" s="252">
        <v>5447</v>
      </c>
      <c r="I175" s="253"/>
      <c r="J175" s="248"/>
      <c r="K175" s="248"/>
      <c r="L175" s="254"/>
      <c r="M175" s="255"/>
      <c r="N175" s="256"/>
      <c r="O175" s="256"/>
      <c r="P175" s="256"/>
      <c r="Q175" s="256"/>
      <c r="R175" s="256"/>
      <c r="S175" s="256"/>
      <c r="T175" s="257"/>
      <c r="AT175" s="258" t="s">
        <v>162</v>
      </c>
      <c r="AU175" s="258" t="s">
        <v>81</v>
      </c>
      <c r="AV175" s="12" t="s">
        <v>81</v>
      </c>
      <c r="AW175" s="12" t="s">
        <v>35</v>
      </c>
      <c r="AX175" s="12" t="s">
        <v>78</v>
      </c>
      <c r="AY175" s="258" t="s">
        <v>153</v>
      </c>
    </row>
    <row r="176" spans="2:65" s="1" customFormat="1" ht="16.5" customHeight="1">
      <c r="B176" s="46"/>
      <c r="C176" s="235" t="s">
        <v>308</v>
      </c>
      <c r="D176" s="235" t="s">
        <v>155</v>
      </c>
      <c r="E176" s="236" t="s">
        <v>309</v>
      </c>
      <c r="F176" s="237" t="s">
        <v>310</v>
      </c>
      <c r="G176" s="238" t="s">
        <v>192</v>
      </c>
      <c r="H176" s="239">
        <v>4471.54</v>
      </c>
      <c r="I176" s="240"/>
      <c r="J176" s="241">
        <f>ROUND(I176*H176,2)</f>
        <v>0</v>
      </c>
      <c r="K176" s="237" t="s">
        <v>159</v>
      </c>
      <c r="L176" s="72"/>
      <c r="M176" s="242" t="s">
        <v>21</v>
      </c>
      <c r="N176" s="243" t="s">
        <v>42</v>
      </c>
      <c r="O176" s="47"/>
      <c r="P176" s="244">
        <f>O176*H176</f>
        <v>0</v>
      </c>
      <c r="Q176" s="244">
        <v>0</v>
      </c>
      <c r="R176" s="244">
        <f>Q176*H176</f>
        <v>0</v>
      </c>
      <c r="S176" s="244">
        <v>0</v>
      </c>
      <c r="T176" s="245">
        <f>S176*H176</f>
        <v>0</v>
      </c>
      <c r="AR176" s="24" t="s">
        <v>160</v>
      </c>
      <c r="AT176" s="24" t="s">
        <v>155</v>
      </c>
      <c r="AU176" s="24" t="s">
        <v>81</v>
      </c>
      <c r="AY176" s="24" t="s">
        <v>153</v>
      </c>
      <c r="BE176" s="246">
        <f>IF(N176="základní",J176,0)</f>
        <v>0</v>
      </c>
      <c r="BF176" s="246">
        <f>IF(N176="snížená",J176,0)</f>
        <v>0</v>
      </c>
      <c r="BG176" s="246">
        <f>IF(N176="zákl. přenesená",J176,0)</f>
        <v>0</v>
      </c>
      <c r="BH176" s="246">
        <f>IF(N176="sníž. přenesená",J176,0)</f>
        <v>0</v>
      </c>
      <c r="BI176" s="246">
        <f>IF(N176="nulová",J176,0)</f>
        <v>0</v>
      </c>
      <c r="BJ176" s="24" t="s">
        <v>78</v>
      </c>
      <c r="BK176" s="246">
        <f>ROUND(I176*H176,2)</f>
        <v>0</v>
      </c>
      <c r="BL176" s="24" t="s">
        <v>160</v>
      </c>
      <c r="BM176" s="24" t="s">
        <v>311</v>
      </c>
    </row>
    <row r="177" spans="2:51" s="12" customFormat="1" ht="13.5">
      <c r="B177" s="247"/>
      <c r="C177" s="248"/>
      <c r="D177" s="249" t="s">
        <v>162</v>
      </c>
      <c r="E177" s="250" t="s">
        <v>21</v>
      </c>
      <c r="F177" s="251" t="s">
        <v>312</v>
      </c>
      <c r="G177" s="248"/>
      <c r="H177" s="252">
        <v>4471.54</v>
      </c>
      <c r="I177" s="253"/>
      <c r="J177" s="248"/>
      <c r="K177" s="248"/>
      <c r="L177" s="254"/>
      <c r="M177" s="255"/>
      <c r="N177" s="256"/>
      <c r="O177" s="256"/>
      <c r="P177" s="256"/>
      <c r="Q177" s="256"/>
      <c r="R177" s="256"/>
      <c r="S177" s="256"/>
      <c r="T177" s="257"/>
      <c r="AT177" s="258" t="s">
        <v>162</v>
      </c>
      <c r="AU177" s="258" t="s">
        <v>81</v>
      </c>
      <c r="AV177" s="12" t="s">
        <v>81</v>
      </c>
      <c r="AW177" s="12" t="s">
        <v>35</v>
      </c>
      <c r="AX177" s="12" t="s">
        <v>78</v>
      </c>
      <c r="AY177" s="258" t="s">
        <v>153</v>
      </c>
    </row>
    <row r="178" spans="2:65" s="1" customFormat="1" ht="16.5" customHeight="1">
      <c r="B178" s="46"/>
      <c r="C178" s="235" t="s">
        <v>313</v>
      </c>
      <c r="D178" s="235" t="s">
        <v>155</v>
      </c>
      <c r="E178" s="236" t="s">
        <v>314</v>
      </c>
      <c r="F178" s="237" t="s">
        <v>315</v>
      </c>
      <c r="G178" s="238" t="s">
        <v>305</v>
      </c>
      <c r="H178" s="239">
        <v>8943.08</v>
      </c>
      <c r="I178" s="240"/>
      <c r="J178" s="241">
        <f>ROUND(I178*H178,2)</f>
        <v>0</v>
      </c>
      <c r="K178" s="237" t="s">
        <v>159</v>
      </c>
      <c r="L178" s="72"/>
      <c r="M178" s="242" t="s">
        <v>21</v>
      </c>
      <c r="N178" s="243" t="s">
        <v>42</v>
      </c>
      <c r="O178" s="47"/>
      <c r="P178" s="244">
        <f>O178*H178</f>
        <v>0</v>
      </c>
      <c r="Q178" s="244">
        <v>0</v>
      </c>
      <c r="R178" s="244">
        <f>Q178*H178</f>
        <v>0</v>
      </c>
      <c r="S178" s="244">
        <v>0</v>
      </c>
      <c r="T178" s="245">
        <f>S178*H178</f>
        <v>0</v>
      </c>
      <c r="AR178" s="24" t="s">
        <v>160</v>
      </c>
      <c r="AT178" s="24" t="s">
        <v>155</v>
      </c>
      <c r="AU178" s="24" t="s">
        <v>81</v>
      </c>
      <c r="AY178" s="24" t="s">
        <v>153</v>
      </c>
      <c r="BE178" s="246">
        <f>IF(N178="základní",J178,0)</f>
        <v>0</v>
      </c>
      <c r="BF178" s="246">
        <f>IF(N178="snížená",J178,0)</f>
        <v>0</v>
      </c>
      <c r="BG178" s="246">
        <f>IF(N178="zákl. přenesená",J178,0)</f>
        <v>0</v>
      </c>
      <c r="BH178" s="246">
        <f>IF(N178="sníž. přenesená",J178,0)</f>
        <v>0</v>
      </c>
      <c r="BI178" s="246">
        <f>IF(N178="nulová",J178,0)</f>
        <v>0</v>
      </c>
      <c r="BJ178" s="24" t="s">
        <v>78</v>
      </c>
      <c r="BK178" s="246">
        <f>ROUND(I178*H178,2)</f>
        <v>0</v>
      </c>
      <c r="BL178" s="24" t="s">
        <v>160</v>
      </c>
      <c r="BM178" s="24" t="s">
        <v>316</v>
      </c>
    </row>
    <row r="179" spans="2:51" s="12" customFormat="1" ht="13.5">
      <c r="B179" s="247"/>
      <c r="C179" s="248"/>
      <c r="D179" s="249" t="s">
        <v>162</v>
      </c>
      <c r="E179" s="250" t="s">
        <v>21</v>
      </c>
      <c r="F179" s="251" t="s">
        <v>317</v>
      </c>
      <c r="G179" s="248"/>
      <c r="H179" s="252">
        <v>8943.08</v>
      </c>
      <c r="I179" s="253"/>
      <c r="J179" s="248"/>
      <c r="K179" s="248"/>
      <c r="L179" s="254"/>
      <c r="M179" s="255"/>
      <c r="N179" s="256"/>
      <c r="O179" s="256"/>
      <c r="P179" s="256"/>
      <c r="Q179" s="256"/>
      <c r="R179" s="256"/>
      <c r="S179" s="256"/>
      <c r="T179" s="257"/>
      <c r="AT179" s="258" t="s">
        <v>162</v>
      </c>
      <c r="AU179" s="258" t="s">
        <v>81</v>
      </c>
      <c r="AV179" s="12" t="s">
        <v>81</v>
      </c>
      <c r="AW179" s="12" t="s">
        <v>35</v>
      </c>
      <c r="AX179" s="12" t="s">
        <v>78</v>
      </c>
      <c r="AY179" s="258" t="s">
        <v>153</v>
      </c>
    </row>
    <row r="180" spans="2:65" s="1" customFormat="1" ht="25.5" customHeight="1">
      <c r="B180" s="46"/>
      <c r="C180" s="235" t="s">
        <v>318</v>
      </c>
      <c r="D180" s="235" t="s">
        <v>155</v>
      </c>
      <c r="E180" s="236" t="s">
        <v>319</v>
      </c>
      <c r="F180" s="237" t="s">
        <v>320</v>
      </c>
      <c r="G180" s="238" t="s">
        <v>192</v>
      </c>
      <c r="H180" s="239">
        <v>64.72</v>
      </c>
      <c r="I180" s="240"/>
      <c r="J180" s="241">
        <f>ROUND(I180*H180,2)</f>
        <v>0</v>
      </c>
      <c r="K180" s="237" t="s">
        <v>159</v>
      </c>
      <c r="L180" s="72"/>
      <c r="M180" s="242" t="s">
        <v>21</v>
      </c>
      <c r="N180" s="243" t="s">
        <v>42</v>
      </c>
      <c r="O180" s="47"/>
      <c r="P180" s="244">
        <f>O180*H180</f>
        <v>0</v>
      </c>
      <c r="Q180" s="244">
        <v>0</v>
      </c>
      <c r="R180" s="244">
        <f>Q180*H180</f>
        <v>0</v>
      </c>
      <c r="S180" s="244">
        <v>0</v>
      </c>
      <c r="T180" s="245">
        <f>S180*H180</f>
        <v>0</v>
      </c>
      <c r="AR180" s="24" t="s">
        <v>160</v>
      </c>
      <c r="AT180" s="24" t="s">
        <v>155</v>
      </c>
      <c r="AU180" s="24" t="s">
        <v>81</v>
      </c>
      <c r="AY180" s="24" t="s">
        <v>153</v>
      </c>
      <c r="BE180" s="246">
        <f>IF(N180="základní",J180,0)</f>
        <v>0</v>
      </c>
      <c r="BF180" s="246">
        <f>IF(N180="snížená",J180,0)</f>
        <v>0</v>
      </c>
      <c r="BG180" s="246">
        <f>IF(N180="zákl. přenesená",J180,0)</f>
        <v>0</v>
      </c>
      <c r="BH180" s="246">
        <f>IF(N180="sníž. přenesená",J180,0)</f>
        <v>0</v>
      </c>
      <c r="BI180" s="246">
        <f>IF(N180="nulová",J180,0)</f>
        <v>0</v>
      </c>
      <c r="BJ180" s="24" t="s">
        <v>78</v>
      </c>
      <c r="BK180" s="246">
        <f>ROUND(I180*H180,2)</f>
        <v>0</v>
      </c>
      <c r="BL180" s="24" t="s">
        <v>160</v>
      </c>
      <c r="BM180" s="24" t="s">
        <v>321</v>
      </c>
    </row>
    <row r="181" spans="2:51" s="14" customFormat="1" ht="13.5">
      <c r="B181" s="271"/>
      <c r="C181" s="272"/>
      <c r="D181" s="249" t="s">
        <v>162</v>
      </c>
      <c r="E181" s="273" t="s">
        <v>21</v>
      </c>
      <c r="F181" s="274" t="s">
        <v>239</v>
      </c>
      <c r="G181" s="272"/>
      <c r="H181" s="273" t="s">
        <v>21</v>
      </c>
      <c r="I181" s="275"/>
      <c r="J181" s="272"/>
      <c r="K181" s="272"/>
      <c r="L181" s="276"/>
      <c r="M181" s="277"/>
      <c r="N181" s="278"/>
      <c r="O181" s="278"/>
      <c r="P181" s="278"/>
      <c r="Q181" s="278"/>
      <c r="R181" s="278"/>
      <c r="S181" s="278"/>
      <c r="T181" s="279"/>
      <c r="AT181" s="280" t="s">
        <v>162</v>
      </c>
      <c r="AU181" s="280" t="s">
        <v>81</v>
      </c>
      <c r="AV181" s="14" t="s">
        <v>78</v>
      </c>
      <c r="AW181" s="14" t="s">
        <v>35</v>
      </c>
      <c r="AX181" s="14" t="s">
        <v>71</v>
      </c>
      <c r="AY181" s="280" t="s">
        <v>153</v>
      </c>
    </row>
    <row r="182" spans="2:51" s="12" customFormat="1" ht="13.5">
      <c r="B182" s="247"/>
      <c r="C182" s="248"/>
      <c r="D182" s="249" t="s">
        <v>162</v>
      </c>
      <c r="E182" s="250" t="s">
        <v>21</v>
      </c>
      <c r="F182" s="251" t="s">
        <v>322</v>
      </c>
      <c r="G182" s="248"/>
      <c r="H182" s="252">
        <v>1.92</v>
      </c>
      <c r="I182" s="253"/>
      <c r="J182" s="248"/>
      <c r="K182" s="248"/>
      <c r="L182" s="254"/>
      <c r="M182" s="255"/>
      <c r="N182" s="256"/>
      <c r="O182" s="256"/>
      <c r="P182" s="256"/>
      <c r="Q182" s="256"/>
      <c r="R182" s="256"/>
      <c r="S182" s="256"/>
      <c r="T182" s="257"/>
      <c r="AT182" s="258" t="s">
        <v>162</v>
      </c>
      <c r="AU182" s="258" t="s">
        <v>81</v>
      </c>
      <c r="AV182" s="12" t="s">
        <v>81</v>
      </c>
      <c r="AW182" s="12" t="s">
        <v>35</v>
      </c>
      <c r="AX182" s="12" t="s">
        <v>71</v>
      </c>
      <c r="AY182" s="258" t="s">
        <v>153</v>
      </c>
    </row>
    <row r="183" spans="2:51" s="12" customFormat="1" ht="13.5">
      <c r="B183" s="247"/>
      <c r="C183" s="248"/>
      <c r="D183" s="249" t="s">
        <v>162</v>
      </c>
      <c r="E183" s="250" t="s">
        <v>21</v>
      </c>
      <c r="F183" s="251" t="s">
        <v>323</v>
      </c>
      <c r="G183" s="248"/>
      <c r="H183" s="252">
        <v>11.76</v>
      </c>
      <c r="I183" s="253"/>
      <c r="J183" s="248"/>
      <c r="K183" s="248"/>
      <c r="L183" s="254"/>
      <c r="M183" s="255"/>
      <c r="N183" s="256"/>
      <c r="O183" s="256"/>
      <c r="P183" s="256"/>
      <c r="Q183" s="256"/>
      <c r="R183" s="256"/>
      <c r="S183" s="256"/>
      <c r="T183" s="257"/>
      <c r="AT183" s="258" t="s">
        <v>162</v>
      </c>
      <c r="AU183" s="258" t="s">
        <v>81</v>
      </c>
      <c r="AV183" s="12" t="s">
        <v>81</v>
      </c>
      <c r="AW183" s="12" t="s">
        <v>35</v>
      </c>
      <c r="AX183" s="12" t="s">
        <v>71</v>
      </c>
      <c r="AY183" s="258" t="s">
        <v>153</v>
      </c>
    </row>
    <row r="184" spans="2:51" s="12" customFormat="1" ht="13.5">
      <c r="B184" s="247"/>
      <c r="C184" s="248"/>
      <c r="D184" s="249" t="s">
        <v>162</v>
      </c>
      <c r="E184" s="250" t="s">
        <v>21</v>
      </c>
      <c r="F184" s="251" t="s">
        <v>324</v>
      </c>
      <c r="G184" s="248"/>
      <c r="H184" s="252">
        <v>28.32</v>
      </c>
      <c r="I184" s="253"/>
      <c r="J184" s="248"/>
      <c r="K184" s="248"/>
      <c r="L184" s="254"/>
      <c r="M184" s="255"/>
      <c r="N184" s="256"/>
      <c r="O184" s="256"/>
      <c r="P184" s="256"/>
      <c r="Q184" s="256"/>
      <c r="R184" s="256"/>
      <c r="S184" s="256"/>
      <c r="T184" s="257"/>
      <c r="AT184" s="258" t="s">
        <v>162</v>
      </c>
      <c r="AU184" s="258" t="s">
        <v>81</v>
      </c>
      <c r="AV184" s="12" t="s">
        <v>81</v>
      </c>
      <c r="AW184" s="12" t="s">
        <v>35</v>
      </c>
      <c r="AX184" s="12" t="s">
        <v>71</v>
      </c>
      <c r="AY184" s="258" t="s">
        <v>153</v>
      </c>
    </row>
    <row r="185" spans="2:51" s="12" customFormat="1" ht="13.5">
      <c r="B185" s="247"/>
      <c r="C185" s="248"/>
      <c r="D185" s="249" t="s">
        <v>162</v>
      </c>
      <c r="E185" s="250" t="s">
        <v>21</v>
      </c>
      <c r="F185" s="251" t="s">
        <v>325</v>
      </c>
      <c r="G185" s="248"/>
      <c r="H185" s="252">
        <v>6.24</v>
      </c>
      <c r="I185" s="253"/>
      <c r="J185" s="248"/>
      <c r="K185" s="248"/>
      <c r="L185" s="254"/>
      <c r="M185" s="255"/>
      <c r="N185" s="256"/>
      <c r="O185" s="256"/>
      <c r="P185" s="256"/>
      <c r="Q185" s="256"/>
      <c r="R185" s="256"/>
      <c r="S185" s="256"/>
      <c r="T185" s="257"/>
      <c r="AT185" s="258" t="s">
        <v>162</v>
      </c>
      <c r="AU185" s="258" t="s">
        <v>81</v>
      </c>
      <c r="AV185" s="12" t="s">
        <v>81</v>
      </c>
      <c r="AW185" s="12" t="s">
        <v>35</v>
      </c>
      <c r="AX185" s="12" t="s">
        <v>71</v>
      </c>
      <c r="AY185" s="258" t="s">
        <v>153</v>
      </c>
    </row>
    <row r="186" spans="2:51" s="12" customFormat="1" ht="13.5">
      <c r="B186" s="247"/>
      <c r="C186" s="248"/>
      <c r="D186" s="249" t="s">
        <v>162</v>
      </c>
      <c r="E186" s="250" t="s">
        <v>21</v>
      </c>
      <c r="F186" s="251" t="s">
        <v>326</v>
      </c>
      <c r="G186" s="248"/>
      <c r="H186" s="252">
        <v>14.4</v>
      </c>
      <c r="I186" s="253"/>
      <c r="J186" s="248"/>
      <c r="K186" s="248"/>
      <c r="L186" s="254"/>
      <c r="M186" s="255"/>
      <c r="N186" s="256"/>
      <c r="O186" s="256"/>
      <c r="P186" s="256"/>
      <c r="Q186" s="256"/>
      <c r="R186" s="256"/>
      <c r="S186" s="256"/>
      <c r="T186" s="257"/>
      <c r="AT186" s="258" t="s">
        <v>162</v>
      </c>
      <c r="AU186" s="258" t="s">
        <v>81</v>
      </c>
      <c r="AV186" s="12" t="s">
        <v>81</v>
      </c>
      <c r="AW186" s="12" t="s">
        <v>35</v>
      </c>
      <c r="AX186" s="12" t="s">
        <v>71</v>
      </c>
      <c r="AY186" s="258" t="s">
        <v>153</v>
      </c>
    </row>
    <row r="187" spans="2:51" s="12" customFormat="1" ht="13.5">
      <c r="B187" s="247"/>
      <c r="C187" s="248"/>
      <c r="D187" s="249" t="s">
        <v>162</v>
      </c>
      <c r="E187" s="250" t="s">
        <v>21</v>
      </c>
      <c r="F187" s="251" t="s">
        <v>327</v>
      </c>
      <c r="G187" s="248"/>
      <c r="H187" s="252">
        <v>1.2</v>
      </c>
      <c r="I187" s="253"/>
      <c r="J187" s="248"/>
      <c r="K187" s="248"/>
      <c r="L187" s="254"/>
      <c r="M187" s="255"/>
      <c r="N187" s="256"/>
      <c r="O187" s="256"/>
      <c r="P187" s="256"/>
      <c r="Q187" s="256"/>
      <c r="R187" s="256"/>
      <c r="S187" s="256"/>
      <c r="T187" s="257"/>
      <c r="AT187" s="258" t="s">
        <v>162</v>
      </c>
      <c r="AU187" s="258" t="s">
        <v>81</v>
      </c>
      <c r="AV187" s="12" t="s">
        <v>81</v>
      </c>
      <c r="AW187" s="12" t="s">
        <v>35</v>
      </c>
      <c r="AX187" s="12" t="s">
        <v>71</v>
      </c>
      <c r="AY187" s="258" t="s">
        <v>153</v>
      </c>
    </row>
    <row r="188" spans="2:51" s="12" customFormat="1" ht="13.5">
      <c r="B188" s="247"/>
      <c r="C188" s="248"/>
      <c r="D188" s="249" t="s">
        <v>162</v>
      </c>
      <c r="E188" s="250" t="s">
        <v>21</v>
      </c>
      <c r="F188" s="251" t="s">
        <v>328</v>
      </c>
      <c r="G188" s="248"/>
      <c r="H188" s="252">
        <v>0.88</v>
      </c>
      <c r="I188" s="253"/>
      <c r="J188" s="248"/>
      <c r="K188" s="248"/>
      <c r="L188" s="254"/>
      <c r="M188" s="255"/>
      <c r="N188" s="256"/>
      <c r="O188" s="256"/>
      <c r="P188" s="256"/>
      <c r="Q188" s="256"/>
      <c r="R188" s="256"/>
      <c r="S188" s="256"/>
      <c r="T188" s="257"/>
      <c r="AT188" s="258" t="s">
        <v>162</v>
      </c>
      <c r="AU188" s="258" t="s">
        <v>81</v>
      </c>
      <c r="AV188" s="12" t="s">
        <v>81</v>
      </c>
      <c r="AW188" s="12" t="s">
        <v>35</v>
      </c>
      <c r="AX188" s="12" t="s">
        <v>71</v>
      </c>
      <c r="AY188" s="258" t="s">
        <v>153</v>
      </c>
    </row>
    <row r="189" spans="2:51" s="13" customFormat="1" ht="13.5">
      <c r="B189" s="259"/>
      <c r="C189" s="260"/>
      <c r="D189" s="249" t="s">
        <v>162</v>
      </c>
      <c r="E189" s="261" t="s">
        <v>21</v>
      </c>
      <c r="F189" s="262" t="s">
        <v>188</v>
      </c>
      <c r="G189" s="260"/>
      <c r="H189" s="263">
        <v>64.72</v>
      </c>
      <c r="I189" s="264"/>
      <c r="J189" s="260"/>
      <c r="K189" s="260"/>
      <c r="L189" s="265"/>
      <c r="M189" s="266"/>
      <c r="N189" s="267"/>
      <c r="O189" s="267"/>
      <c r="P189" s="267"/>
      <c r="Q189" s="267"/>
      <c r="R189" s="267"/>
      <c r="S189" s="267"/>
      <c r="T189" s="268"/>
      <c r="AT189" s="269" t="s">
        <v>162</v>
      </c>
      <c r="AU189" s="269" t="s">
        <v>81</v>
      </c>
      <c r="AV189" s="13" t="s">
        <v>160</v>
      </c>
      <c r="AW189" s="13" t="s">
        <v>35</v>
      </c>
      <c r="AX189" s="13" t="s">
        <v>78</v>
      </c>
      <c r="AY189" s="269" t="s">
        <v>153</v>
      </c>
    </row>
    <row r="190" spans="2:65" s="1" customFormat="1" ht="16.5" customHeight="1">
      <c r="B190" s="46"/>
      <c r="C190" s="281" t="s">
        <v>329</v>
      </c>
      <c r="D190" s="281" t="s">
        <v>302</v>
      </c>
      <c r="E190" s="282" t="s">
        <v>330</v>
      </c>
      <c r="F190" s="283" t="s">
        <v>331</v>
      </c>
      <c r="G190" s="284" t="s">
        <v>305</v>
      </c>
      <c r="H190" s="285">
        <v>129.44</v>
      </c>
      <c r="I190" s="286"/>
      <c r="J190" s="287">
        <f>ROUND(I190*H190,2)</f>
        <v>0</v>
      </c>
      <c r="K190" s="283" t="s">
        <v>159</v>
      </c>
      <c r="L190" s="288"/>
      <c r="M190" s="289" t="s">
        <v>21</v>
      </c>
      <c r="N190" s="290" t="s">
        <v>42</v>
      </c>
      <c r="O190" s="47"/>
      <c r="P190" s="244">
        <f>O190*H190</f>
        <v>0</v>
      </c>
      <c r="Q190" s="244">
        <v>1</v>
      </c>
      <c r="R190" s="244">
        <f>Q190*H190</f>
        <v>129.44</v>
      </c>
      <c r="S190" s="244">
        <v>0</v>
      </c>
      <c r="T190" s="245">
        <f>S190*H190</f>
        <v>0</v>
      </c>
      <c r="AR190" s="24" t="s">
        <v>195</v>
      </c>
      <c r="AT190" s="24" t="s">
        <v>302</v>
      </c>
      <c r="AU190" s="24" t="s">
        <v>81</v>
      </c>
      <c r="AY190" s="24" t="s">
        <v>153</v>
      </c>
      <c r="BE190" s="246">
        <f>IF(N190="základní",J190,0)</f>
        <v>0</v>
      </c>
      <c r="BF190" s="246">
        <f>IF(N190="snížená",J190,0)</f>
        <v>0</v>
      </c>
      <c r="BG190" s="246">
        <f>IF(N190="zákl. přenesená",J190,0)</f>
        <v>0</v>
      </c>
      <c r="BH190" s="246">
        <f>IF(N190="sníž. přenesená",J190,0)</f>
        <v>0</v>
      </c>
      <c r="BI190" s="246">
        <f>IF(N190="nulová",J190,0)</f>
        <v>0</v>
      </c>
      <c r="BJ190" s="24" t="s">
        <v>78</v>
      </c>
      <c r="BK190" s="246">
        <f>ROUND(I190*H190,2)</f>
        <v>0</v>
      </c>
      <c r="BL190" s="24" t="s">
        <v>160</v>
      </c>
      <c r="BM190" s="24" t="s">
        <v>332</v>
      </c>
    </row>
    <row r="191" spans="2:51" s="12" customFormat="1" ht="13.5">
      <c r="B191" s="247"/>
      <c r="C191" s="248"/>
      <c r="D191" s="249" t="s">
        <v>162</v>
      </c>
      <c r="E191" s="248"/>
      <c r="F191" s="251" t="s">
        <v>333</v>
      </c>
      <c r="G191" s="248"/>
      <c r="H191" s="252">
        <v>129.44</v>
      </c>
      <c r="I191" s="253"/>
      <c r="J191" s="248"/>
      <c r="K191" s="248"/>
      <c r="L191" s="254"/>
      <c r="M191" s="255"/>
      <c r="N191" s="256"/>
      <c r="O191" s="256"/>
      <c r="P191" s="256"/>
      <c r="Q191" s="256"/>
      <c r="R191" s="256"/>
      <c r="S191" s="256"/>
      <c r="T191" s="257"/>
      <c r="AT191" s="258" t="s">
        <v>162</v>
      </c>
      <c r="AU191" s="258" t="s">
        <v>81</v>
      </c>
      <c r="AV191" s="12" t="s">
        <v>81</v>
      </c>
      <c r="AW191" s="12" t="s">
        <v>6</v>
      </c>
      <c r="AX191" s="12" t="s">
        <v>78</v>
      </c>
      <c r="AY191" s="258" t="s">
        <v>153</v>
      </c>
    </row>
    <row r="192" spans="2:65" s="1" customFormat="1" ht="25.5" customHeight="1">
      <c r="B192" s="46"/>
      <c r="C192" s="235" t="s">
        <v>334</v>
      </c>
      <c r="D192" s="235" t="s">
        <v>155</v>
      </c>
      <c r="E192" s="236" t="s">
        <v>335</v>
      </c>
      <c r="F192" s="237" t="s">
        <v>336</v>
      </c>
      <c r="G192" s="238" t="s">
        <v>158</v>
      </c>
      <c r="H192" s="239">
        <v>519</v>
      </c>
      <c r="I192" s="240"/>
      <c r="J192" s="241">
        <f>ROUND(I192*H192,2)</f>
        <v>0</v>
      </c>
      <c r="K192" s="237" t="s">
        <v>159</v>
      </c>
      <c r="L192" s="72"/>
      <c r="M192" s="242" t="s">
        <v>21</v>
      </c>
      <c r="N192" s="243" t="s">
        <v>42</v>
      </c>
      <c r="O192" s="47"/>
      <c r="P192" s="244">
        <f>O192*H192</f>
        <v>0</v>
      </c>
      <c r="Q192" s="244">
        <v>0</v>
      </c>
      <c r="R192" s="244">
        <f>Q192*H192</f>
        <v>0</v>
      </c>
      <c r="S192" s="244">
        <v>0</v>
      </c>
      <c r="T192" s="245">
        <f>S192*H192</f>
        <v>0</v>
      </c>
      <c r="AR192" s="24" t="s">
        <v>160</v>
      </c>
      <c r="AT192" s="24" t="s">
        <v>155</v>
      </c>
      <c r="AU192" s="24" t="s">
        <v>81</v>
      </c>
      <c r="AY192" s="24" t="s">
        <v>153</v>
      </c>
      <c r="BE192" s="246">
        <f>IF(N192="základní",J192,0)</f>
        <v>0</v>
      </c>
      <c r="BF192" s="246">
        <f>IF(N192="snížená",J192,0)</f>
        <v>0</v>
      </c>
      <c r="BG192" s="246">
        <f>IF(N192="zákl. přenesená",J192,0)</f>
        <v>0</v>
      </c>
      <c r="BH192" s="246">
        <f>IF(N192="sníž. přenesená",J192,0)</f>
        <v>0</v>
      </c>
      <c r="BI192" s="246">
        <f>IF(N192="nulová",J192,0)</f>
        <v>0</v>
      </c>
      <c r="BJ192" s="24" t="s">
        <v>78</v>
      </c>
      <c r="BK192" s="246">
        <f>ROUND(I192*H192,2)</f>
        <v>0</v>
      </c>
      <c r="BL192" s="24" t="s">
        <v>160</v>
      </c>
      <c r="BM192" s="24" t="s">
        <v>337</v>
      </c>
    </row>
    <row r="193" spans="2:51" s="12" customFormat="1" ht="13.5">
      <c r="B193" s="247"/>
      <c r="C193" s="248"/>
      <c r="D193" s="249" t="s">
        <v>162</v>
      </c>
      <c r="E193" s="250" t="s">
        <v>21</v>
      </c>
      <c r="F193" s="251" t="s">
        <v>338</v>
      </c>
      <c r="G193" s="248"/>
      <c r="H193" s="252">
        <v>519</v>
      </c>
      <c r="I193" s="253"/>
      <c r="J193" s="248"/>
      <c r="K193" s="248"/>
      <c r="L193" s="254"/>
      <c r="M193" s="255"/>
      <c r="N193" s="256"/>
      <c r="O193" s="256"/>
      <c r="P193" s="256"/>
      <c r="Q193" s="256"/>
      <c r="R193" s="256"/>
      <c r="S193" s="256"/>
      <c r="T193" s="257"/>
      <c r="AT193" s="258" t="s">
        <v>162</v>
      </c>
      <c r="AU193" s="258" t="s">
        <v>81</v>
      </c>
      <c r="AV193" s="12" t="s">
        <v>81</v>
      </c>
      <c r="AW193" s="12" t="s">
        <v>35</v>
      </c>
      <c r="AX193" s="12" t="s">
        <v>78</v>
      </c>
      <c r="AY193" s="258" t="s">
        <v>153</v>
      </c>
    </row>
    <row r="194" spans="2:65" s="1" customFormat="1" ht="25.5" customHeight="1">
      <c r="B194" s="46"/>
      <c r="C194" s="235" t="s">
        <v>339</v>
      </c>
      <c r="D194" s="235" t="s">
        <v>155</v>
      </c>
      <c r="E194" s="236" t="s">
        <v>340</v>
      </c>
      <c r="F194" s="237" t="s">
        <v>341</v>
      </c>
      <c r="G194" s="238" t="s">
        <v>158</v>
      </c>
      <c r="H194" s="239">
        <v>10894</v>
      </c>
      <c r="I194" s="240"/>
      <c r="J194" s="241">
        <f>ROUND(I194*H194,2)</f>
        <v>0</v>
      </c>
      <c r="K194" s="237" t="s">
        <v>159</v>
      </c>
      <c r="L194" s="72"/>
      <c r="M194" s="242" t="s">
        <v>21</v>
      </c>
      <c r="N194" s="243" t="s">
        <v>42</v>
      </c>
      <c r="O194" s="47"/>
      <c r="P194" s="244">
        <f>O194*H194</f>
        <v>0</v>
      </c>
      <c r="Q194" s="244">
        <v>0</v>
      </c>
      <c r="R194" s="244">
        <f>Q194*H194</f>
        <v>0</v>
      </c>
      <c r="S194" s="244">
        <v>0</v>
      </c>
      <c r="T194" s="245">
        <f>S194*H194</f>
        <v>0</v>
      </c>
      <c r="AR194" s="24" t="s">
        <v>160</v>
      </c>
      <c r="AT194" s="24" t="s">
        <v>155</v>
      </c>
      <c r="AU194" s="24" t="s">
        <v>81</v>
      </c>
      <c r="AY194" s="24" t="s">
        <v>153</v>
      </c>
      <c r="BE194" s="246">
        <f>IF(N194="základní",J194,0)</f>
        <v>0</v>
      </c>
      <c r="BF194" s="246">
        <f>IF(N194="snížená",J194,0)</f>
        <v>0</v>
      </c>
      <c r="BG194" s="246">
        <f>IF(N194="zákl. přenesená",J194,0)</f>
        <v>0</v>
      </c>
      <c r="BH194" s="246">
        <f>IF(N194="sníž. přenesená",J194,0)</f>
        <v>0</v>
      </c>
      <c r="BI194" s="246">
        <f>IF(N194="nulová",J194,0)</f>
        <v>0</v>
      </c>
      <c r="BJ194" s="24" t="s">
        <v>78</v>
      </c>
      <c r="BK194" s="246">
        <f>ROUND(I194*H194,2)</f>
        <v>0</v>
      </c>
      <c r="BL194" s="24" t="s">
        <v>160</v>
      </c>
      <c r="BM194" s="24" t="s">
        <v>342</v>
      </c>
    </row>
    <row r="195" spans="2:51" s="12" customFormat="1" ht="13.5">
      <c r="B195" s="247"/>
      <c r="C195" s="248"/>
      <c r="D195" s="249" t="s">
        <v>162</v>
      </c>
      <c r="E195" s="250" t="s">
        <v>21</v>
      </c>
      <c r="F195" s="251" t="s">
        <v>343</v>
      </c>
      <c r="G195" s="248"/>
      <c r="H195" s="252">
        <v>5447</v>
      </c>
      <c r="I195" s="253"/>
      <c r="J195" s="248"/>
      <c r="K195" s="248"/>
      <c r="L195" s="254"/>
      <c r="M195" s="255"/>
      <c r="N195" s="256"/>
      <c r="O195" s="256"/>
      <c r="P195" s="256"/>
      <c r="Q195" s="256"/>
      <c r="R195" s="256"/>
      <c r="S195" s="256"/>
      <c r="T195" s="257"/>
      <c r="AT195" s="258" t="s">
        <v>162</v>
      </c>
      <c r="AU195" s="258" t="s">
        <v>81</v>
      </c>
      <c r="AV195" s="12" t="s">
        <v>81</v>
      </c>
      <c r="AW195" s="12" t="s">
        <v>35</v>
      </c>
      <c r="AX195" s="12" t="s">
        <v>71</v>
      </c>
      <c r="AY195" s="258" t="s">
        <v>153</v>
      </c>
    </row>
    <row r="196" spans="2:51" s="12" customFormat="1" ht="13.5">
      <c r="B196" s="247"/>
      <c r="C196" s="248"/>
      <c r="D196" s="249" t="s">
        <v>162</v>
      </c>
      <c r="E196" s="250" t="s">
        <v>21</v>
      </c>
      <c r="F196" s="251" t="s">
        <v>344</v>
      </c>
      <c r="G196" s="248"/>
      <c r="H196" s="252">
        <v>5447</v>
      </c>
      <c r="I196" s="253"/>
      <c r="J196" s="248"/>
      <c r="K196" s="248"/>
      <c r="L196" s="254"/>
      <c r="M196" s="255"/>
      <c r="N196" s="256"/>
      <c r="O196" s="256"/>
      <c r="P196" s="256"/>
      <c r="Q196" s="256"/>
      <c r="R196" s="256"/>
      <c r="S196" s="256"/>
      <c r="T196" s="257"/>
      <c r="AT196" s="258" t="s">
        <v>162</v>
      </c>
      <c r="AU196" s="258" t="s">
        <v>81</v>
      </c>
      <c r="AV196" s="12" t="s">
        <v>81</v>
      </c>
      <c r="AW196" s="12" t="s">
        <v>35</v>
      </c>
      <c r="AX196" s="12" t="s">
        <v>71</v>
      </c>
      <c r="AY196" s="258" t="s">
        <v>153</v>
      </c>
    </row>
    <row r="197" spans="2:51" s="13" customFormat="1" ht="13.5">
      <c r="B197" s="259"/>
      <c r="C197" s="260"/>
      <c r="D197" s="249" t="s">
        <v>162</v>
      </c>
      <c r="E197" s="261" t="s">
        <v>21</v>
      </c>
      <c r="F197" s="262" t="s">
        <v>188</v>
      </c>
      <c r="G197" s="260"/>
      <c r="H197" s="263">
        <v>10894</v>
      </c>
      <c r="I197" s="264"/>
      <c r="J197" s="260"/>
      <c r="K197" s="260"/>
      <c r="L197" s="265"/>
      <c r="M197" s="266"/>
      <c r="N197" s="267"/>
      <c r="O197" s="267"/>
      <c r="P197" s="267"/>
      <c r="Q197" s="267"/>
      <c r="R197" s="267"/>
      <c r="S197" s="267"/>
      <c r="T197" s="268"/>
      <c r="AT197" s="269" t="s">
        <v>162</v>
      </c>
      <c r="AU197" s="269" t="s">
        <v>81</v>
      </c>
      <c r="AV197" s="13" t="s">
        <v>160</v>
      </c>
      <c r="AW197" s="13" t="s">
        <v>35</v>
      </c>
      <c r="AX197" s="13" t="s">
        <v>78</v>
      </c>
      <c r="AY197" s="269" t="s">
        <v>153</v>
      </c>
    </row>
    <row r="198" spans="2:65" s="1" customFormat="1" ht="25.5" customHeight="1">
      <c r="B198" s="46"/>
      <c r="C198" s="235" t="s">
        <v>345</v>
      </c>
      <c r="D198" s="235" t="s">
        <v>155</v>
      </c>
      <c r="E198" s="236" t="s">
        <v>346</v>
      </c>
      <c r="F198" s="237" t="s">
        <v>347</v>
      </c>
      <c r="G198" s="238" t="s">
        <v>158</v>
      </c>
      <c r="H198" s="239">
        <v>77.28</v>
      </c>
      <c r="I198" s="240"/>
      <c r="J198" s="241">
        <f>ROUND(I198*H198,2)</f>
        <v>0</v>
      </c>
      <c r="K198" s="237" t="s">
        <v>159</v>
      </c>
      <c r="L198" s="72"/>
      <c r="M198" s="242" t="s">
        <v>21</v>
      </c>
      <c r="N198" s="243" t="s">
        <v>42</v>
      </c>
      <c r="O198" s="47"/>
      <c r="P198" s="244">
        <f>O198*H198</f>
        <v>0</v>
      </c>
      <c r="Q198" s="244">
        <v>0</v>
      </c>
      <c r="R198" s="244">
        <f>Q198*H198</f>
        <v>0</v>
      </c>
      <c r="S198" s="244">
        <v>0</v>
      </c>
      <c r="T198" s="245">
        <f>S198*H198</f>
        <v>0</v>
      </c>
      <c r="AR198" s="24" t="s">
        <v>160</v>
      </c>
      <c r="AT198" s="24" t="s">
        <v>155</v>
      </c>
      <c r="AU198" s="24" t="s">
        <v>81</v>
      </c>
      <c r="AY198" s="24" t="s">
        <v>153</v>
      </c>
      <c r="BE198" s="246">
        <f>IF(N198="základní",J198,0)</f>
        <v>0</v>
      </c>
      <c r="BF198" s="246">
        <f>IF(N198="snížená",J198,0)</f>
        <v>0</v>
      </c>
      <c r="BG198" s="246">
        <f>IF(N198="zákl. přenesená",J198,0)</f>
        <v>0</v>
      </c>
      <c r="BH198" s="246">
        <f>IF(N198="sníž. přenesená",J198,0)</f>
        <v>0</v>
      </c>
      <c r="BI198" s="246">
        <f>IF(N198="nulová",J198,0)</f>
        <v>0</v>
      </c>
      <c r="BJ198" s="24" t="s">
        <v>78</v>
      </c>
      <c r="BK198" s="246">
        <f>ROUND(I198*H198,2)</f>
        <v>0</v>
      </c>
      <c r="BL198" s="24" t="s">
        <v>160</v>
      </c>
      <c r="BM198" s="24" t="s">
        <v>348</v>
      </c>
    </row>
    <row r="199" spans="2:51" s="12" customFormat="1" ht="13.5">
      <c r="B199" s="247"/>
      <c r="C199" s="248"/>
      <c r="D199" s="249" t="s">
        <v>162</v>
      </c>
      <c r="E199" s="250" t="s">
        <v>21</v>
      </c>
      <c r="F199" s="251" t="s">
        <v>349</v>
      </c>
      <c r="G199" s="248"/>
      <c r="H199" s="252">
        <v>77.28</v>
      </c>
      <c r="I199" s="253"/>
      <c r="J199" s="248"/>
      <c r="K199" s="248"/>
      <c r="L199" s="254"/>
      <c r="M199" s="255"/>
      <c r="N199" s="256"/>
      <c r="O199" s="256"/>
      <c r="P199" s="256"/>
      <c r="Q199" s="256"/>
      <c r="R199" s="256"/>
      <c r="S199" s="256"/>
      <c r="T199" s="257"/>
      <c r="AT199" s="258" t="s">
        <v>162</v>
      </c>
      <c r="AU199" s="258" t="s">
        <v>81</v>
      </c>
      <c r="AV199" s="12" t="s">
        <v>81</v>
      </c>
      <c r="AW199" s="12" t="s">
        <v>35</v>
      </c>
      <c r="AX199" s="12" t="s">
        <v>78</v>
      </c>
      <c r="AY199" s="258" t="s">
        <v>153</v>
      </c>
    </row>
    <row r="200" spans="2:65" s="1" customFormat="1" ht="16.5" customHeight="1">
      <c r="B200" s="46"/>
      <c r="C200" s="281" t="s">
        <v>350</v>
      </c>
      <c r="D200" s="281" t="s">
        <v>302</v>
      </c>
      <c r="E200" s="282" t="s">
        <v>351</v>
      </c>
      <c r="F200" s="283" t="s">
        <v>352</v>
      </c>
      <c r="G200" s="284" t="s">
        <v>192</v>
      </c>
      <c r="H200" s="285">
        <v>59.628</v>
      </c>
      <c r="I200" s="286"/>
      <c r="J200" s="287">
        <f>ROUND(I200*H200,2)</f>
        <v>0</v>
      </c>
      <c r="K200" s="283" t="s">
        <v>21</v>
      </c>
      <c r="L200" s="288"/>
      <c r="M200" s="289" t="s">
        <v>21</v>
      </c>
      <c r="N200" s="290" t="s">
        <v>42</v>
      </c>
      <c r="O200" s="47"/>
      <c r="P200" s="244">
        <f>O200*H200</f>
        <v>0</v>
      </c>
      <c r="Q200" s="244">
        <v>0</v>
      </c>
      <c r="R200" s="244">
        <f>Q200*H200</f>
        <v>0</v>
      </c>
      <c r="S200" s="244">
        <v>0</v>
      </c>
      <c r="T200" s="245">
        <f>S200*H200</f>
        <v>0</v>
      </c>
      <c r="AR200" s="24" t="s">
        <v>195</v>
      </c>
      <c r="AT200" s="24" t="s">
        <v>302</v>
      </c>
      <c r="AU200" s="24" t="s">
        <v>81</v>
      </c>
      <c r="AY200" s="24" t="s">
        <v>153</v>
      </c>
      <c r="BE200" s="246">
        <f>IF(N200="základní",J200,0)</f>
        <v>0</v>
      </c>
      <c r="BF200" s="246">
        <f>IF(N200="snížená",J200,0)</f>
        <v>0</v>
      </c>
      <c r="BG200" s="246">
        <f>IF(N200="zákl. přenesená",J200,0)</f>
        <v>0</v>
      </c>
      <c r="BH200" s="246">
        <f>IF(N200="sníž. přenesená",J200,0)</f>
        <v>0</v>
      </c>
      <c r="BI200" s="246">
        <f>IF(N200="nulová",J200,0)</f>
        <v>0</v>
      </c>
      <c r="BJ200" s="24" t="s">
        <v>78</v>
      </c>
      <c r="BK200" s="246">
        <f>ROUND(I200*H200,2)</f>
        <v>0</v>
      </c>
      <c r="BL200" s="24" t="s">
        <v>160</v>
      </c>
      <c r="BM200" s="24" t="s">
        <v>353</v>
      </c>
    </row>
    <row r="201" spans="2:51" s="12" customFormat="1" ht="13.5">
      <c r="B201" s="247"/>
      <c r="C201" s="248"/>
      <c r="D201" s="249" t="s">
        <v>162</v>
      </c>
      <c r="E201" s="250" t="s">
        <v>21</v>
      </c>
      <c r="F201" s="251" t="s">
        <v>354</v>
      </c>
      <c r="G201" s="248"/>
      <c r="H201" s="252">
        <v>59.628</v>
      </c>
      <c r="I201" s="253"/>
      <c r="J201" s="248"/>
      <c r="K201" s="248"/>
      <c r="L201" s="254"/>
      <c r="M201" s="255"/>
      <c r="N201" s="256"/>
      <c r="O201" s="256"/>
      <c r="P201" s="256"/>
      <c r="Q201" s="256"/>
      <c r="R201" s="256"/>
      <c r="S201" s="256"/>
      <c r="T201" s="257"/>
      <c r="AT201" s="258" t="s">
        <v>162</v>
      </c>
      <c r="AU201" s="258" t="s">
        <v>81</v>
      </c>
      <c r="AV201" s="12" t="s">
        <v>81</v>
      </c>
      <c r="AW201" s="12" t="s">
        <v>35</v>
      </c>
      <c r="AX201" s="12" t="s">
        <v>78</v>
      </c>
      <c r="AY201" s="258" t="s">
        <v>153</v>
      </c>
    </row>
    <row r="202" spans="2:65" s="1" customFormat="1" ht="16.5" customHeight="1">
      <c r="B202" s="46"/>
      <c r="C202" s="235" t="s">
        <v>355</v>
      </c>
      <c r="D202" s="235" t="s">
        <v>155</v>
      </c>
      <c r="E202" s="236" t="s">
        <v>356</v>
      </c>
      <c r="F202" s="237" t="s">
        <v>357</v>
      </c>
      <c r="G202" s="238" t="s">
        <v>158</v>
      </c>
      <c r="H202" s="239">
        <v>596.28</v>
      </c>
      <c r="I202" s="240"/>
      <c r="J202" s="241">
        <f>ROUND(I202*H202,2)</f>
        <v>0</v>
      </c>
      <c r="K202" s="237" t="s">
        <v>159</v>
      </c>
      <c r="L202" s="72"/>
      <c r="M202" s="242" t="s">
        <v>21</v>
      </c>
      <c r="N202" s="243" t="s">
        <v>42</v>
      </c>
      <c r="O202" s="47"/>
      <c r="P202" s="244">
        <f>O202*H202</f>
        <v>0</v>
      </c>
      <c r="Q202" s="244">
        <v>0.00127</v>
      </c>
      <c r="R202" s="244">
        <f>Q202*H202</f>
        <v>0.7572756</v>
      </c>
      <c r="S202" s="244">
        <v>0</v>
      </c>
      <c r="T202" s="245">
        <f>S202*H202</f>
        <v>0</v>
      </c>
      <c r="AR202" s="24" t="s">
        <v>160</v>
      </c>
      <c r="AT202" s="24" t="s">
        <v>155</v>
      </c>
      <c r="AU202" s="24" t="s">
        <v>81</v>
      </c>
      <c r="AY202" s="24" t="s">
        <v>153</v>
      </c>
      <c r="BE202" s="246">
        <f>IF(N202="základní",J202,0)</f>
        <v>0</v>
      </c>
      <c r="BF202" s="246">
        <f>IF(N202="snížená",J202,0)</f>
        <v>0</v>
      </c>
      <c r="BG202" s="246">
        <f>IF(N202="zákl. přenesená",J202,0)</f>
        <v>0</v>
      </c>
      <c r="BH202" s="246">
        <f>IF(N202="sníž. přenesená",J202,0)</f>
        <v>0</v>
      </c>
      <c r="BI202" s="246">
        <f>IF(N202="nulová",J202,0)</f>
        <v>0</v>
      </c>
      <c r="BJ202" s="24" t="s">
        <v>78</v>
      </c>
      <c r="BK202" s="246">
        <f>ROUND(I202*H202,2)</f>
        <v>0</v>
      </c>
      <c r="BL202" s="24" t="s">
        <v>160</v>
      </c>
      <c r="BM202" s="24" t="s">
        <v>358</v>
      </c>
    </row>
    <row r="203" spans="2:51" s="12" customFormat="1" ht="13.5">
      <c r="B203" s="247"/>
      <c r="C203" s="248"/>
      <c r="D203" s="249" t="s">
        <v>162</v>
      </c>
      <c r="E203" s="250" t="s">
        <v>21</v>
      </c>
      <c r="F203" s="251" t="s">
        <v>359</v>
      </c>
      <c r="G203" s="248"/>
      <c r="H203" s="252">
        <v>596.28</v>
      </c>
      <c r="I203" s="253"/>
      <c r="J203" s="248"/>
      <c r="K203" s="248"/>
      <c r="L203" s="254"/>
      <c r="M203" s="255"/>
      <c r="N203" s="256"/>
      <c r="O203" s="256"/>
      <c r="P203" s="256"/>
      <c r="Q203" s="256"/>
      <c r="R203" s="256"/>
      <c r="S203" s="256"/>
      <c r="T203" s="257"/>
      <c r="AT203" s="258" t="s">
        <v>162</v>
      </c>
      <c r="AU203" s="258" t="s">
        <v>81</v>
      </c>
      <c r="AV203" s="12" t="s">
        <v>81</v>
      </c>
      <c r="AW203" s="12" t="s">
        <v>35</v>
      </c>
      <c r="AX203" s="12" t="s">
        <v>78</v>
      </c>
      <c r="AY203" s="258" t="s">
        <v>153</v>
      </c>
    </row>
    <row r="204" spans="2:65" s="1" customFormat="1" ht="16.5" customHeight="1">
      <c r="B204" s="46"/>
      <c r="C204" s="281" t="s">
        <v>360</v>
      </c>
      <c r="D204" s="281" t="s">
        <v>302</v>
      </c>
      <c r="E204" s="282" t="s">
        <v>361</v>
      </c>
      <c r="F204" s="283" t="s">
        <v>362</v>
      </c>
      <c r="G204" s="284" t="s">
        <v>363</v>
      </c>
      <c r="H204" s="285">
        <v>0.373</v>
      </c>
      <c r="I204" s="286"/>
      <c r="J204" s="287">
        <f>ROUND(I204*H204,2)</f>
        <v>0</v>
      </c>
      <c r="K204" s="283" t="s">
        <v>159</v>
      </c>
      <c r="L204" s="288"/>
      <c r="M204" s="289" t="s">
        <v>21</v>
      </c>
      <c r="N204" s="290" t="s">
        <v>42</v>
      </c>
      <c r="O204" s="47"/>
      <c r="P204" s="244">
        <f>O204*H204</f>
        <v>0</v>
      </c>
      <c r="Q204" s="244">
        <v>0.001</v>
      </c>
      <c r="R204" s="244">
        <f>Q204*H204</f>
        <v>0.000373</v>
      </c>
      <c r="S204" s="244">
        <v>0</v>
      </c>
      <c r="T204" s="245">
        <f>S204*H204</f>
        <v>0</v>
      </c>
      <c r="AR204" s="24" t="s">
        <v>195</v>
      </c>
      <c r="AT204" s="24" t="s">
        <v>302</v>
      </c>
      <c r="AU204" s="24" t="s">
        <v>81</v>
      </c>
      <c r="AY204" s="24" t="s">
        <v>153</v>
      </c>
      <c r="BE204" s="246">
        <f>IF(N204="základní",J204,0)</f>
        <v>0</v>
      </c>
      <c r="BF204" s="246">
        <f>IF(N204="snížená",J204,0)</f>
        <v>0</v>
      </c>
      <c r="BG204" s="246">
        <f>IF(N204="zákl. přenesená",J204,0)</f>
        <v>0</v>
      </c>
      <c r="BH204" s="246">
        <f>IF(N204="sníž. přenesená",J204,0)</f>
        <v>0</v>
      </c>
      <c r="BI204" s="246">
        <f>IF(N204="nulová",J204,0)</f>
        <v>0</v>
      </c>
      <c r="BJ204" s="24" t="s">
        <v>78</v>
      </c>
      <c r="BK204" s="246">
        <f>ROUND(I204*H204,2)</f>
        <v>0</v>
      </c>
      <c r="BL204" s="24" t="s">
        <v>160</v>
      </c>
      <c r="BM204" s="24" t="s">
        <v>364</v>
      </c>
    </row>
    <row r="205" spans="2:51" s="12" customFormat="1" ht="13.5">
      <c r="B205" s="247"/>
      <c r="C205" s="248"/>
      <c r="D205" s="249" t="s">
        <v>162</v>
      </c>
      <c r="E205" s="250" t="s">
        <v>21</v>
      </c>
      <c r="F205" s="251" t="s">
        <v>365</v>
      </c>
      <c r="G205" s="248"/>
      <c r="H205" s="252">
        <v>14.907</v>
      </c>
      <c r="I205" s="253"/>
      <c r="J205" s="248"/>
      <c r="K205" s="248"/>
      <c r="L205" s="254"/>
      <c r="M205" s="255"/>
      <c r="N205" s="256"/>
      <c r="O205" s="256"/>
      <c r="P205" s="256"/>
      <c r="Q205" s="256"/>
      <c r="R205" s="256"/>
      <c r="S205" s="256"/>
      <c r="T205" s="257"/>
      <c r="AT205" s="258" t="s">
        <v>162</v>
      </c>
      <c r="AU205" s="258" t="s">
        <v>81</v>
      </c>
      <c r="AV205" s="12" t="s">
        <v>81</v>
      </c>
      <c r="AW205" s="12" t="s">
        <v>35</v>
      </c>
      <c r="AX205" s="12" t="s">
        <v>78</v>
      </c>
      <c r="AY205" s="258" t="s">
        <v>153</v>
      </c>
    </row>
    <row r="206" spans="2:51" s="12" customFormat="1" ht="13.5">
      <c r="B206" s="247"/>
      <c r="C206" s="248"/>
      <c r="D206" s="249" t="s">
        <v>162</v>
      </c>
      <c r="E206" s="248"/>
      <c r="F206" s="251" t="s">
        <v>366</v>
      </c>
      <c r="G206" s="248"/>
      <c r="H206" s="252">
        <v>0.373</v>
      </c>
      <c r="I206" s="253"/>
      <c r="J206" s="248"/>
      <c r="K206" s="248"/>
      <c r="L206" s="254"/>
      <c r="M206" s="255"/>
      <c r="N206" s="256"/>
      <c r="O206" s="256"/>
      <c r="P206" s="256"/>
      <c r="Q206" s="256"/>
      <c r="R206" s="256"/>
      <c r="S206" s="256"/>
      <c r="T206" s="257"/>
      <c r="AT206" s="258" t="s">
        <v>162</v>
      </c>
      <c r="AU206" s="258" t="s">
        <v>81</v>
      </c>
      <c r="AV206" s="12" t="s">
        <v>81</v>
      </c>
      <c r="AW206" s="12" t="s">
        <v>6</v>
      </c>
      <c r="AX206" s="12" t="s">
        <v>78</v>
      </c>
      <c r="AY206" s="258" t="s">
        <v>153</v>
      </c>
    </row>
    <row r="207" spans="2:65" s="1" customFormat="1" ht="16.5" customHeight="1">
      <c r="B207" s="46"/>
      <c r="C207" s="235" t="s">
        <v>367</v>
      </c>
      <c r="D207" s="235" t="s">
        <v>155</v>
      </c>
      <c r="E207" s="236" t="s">
        <v>368</v>
      </c>
      <c r="F207" s="237" t="s">
        <v>369</v>
      </c>
      <c r="G207" s="238" t="s">
        <v>192</v>
      </c>
      <c r="H207" s="239">
        <v>1.789</v>
      </c>
      <c r="I207" s="240"/>
      <c r="J207" s="241">
        <f>ROUND(I207*H207,2)</f>
        <v>0</v>
      </c>
      <c r="K207" s="237" t="s">
        <v>159</v>
      </c>
      <c r="L207" s="72"/>
      <c r="M207" s="242" t="s">
        <v>21</v>
      </c>
      <c r="N207" s="243" t="s">
        <v>42</v>
      </c>
      <c r="O207" s="47"/>
      <c r="P207" s="244">
        <f>O207*H207</f>
        <v>0</v>
      </c>
      <c r="Q207" s="244">
        <v>0</v>
      </c>
      <c r="R207" s="244">
        <f>Q207*H207</f>
        <v>0</v>
      </c>
      <c r="S207" s="244">
        <v>0</v>
      </c>
      <c r="T207" s="245">
        <f>S207*H207</f>
        <v>0</v>
      </c>
      <c r="AR207" s="24" t="s">
        <v>160</v>
      </c>
      <c r="AT207" s="24" t="s">
        <v>155</v>
      </c>
      <c r="AU207" s="24" t="s">
        <v>81</v>
      </c>
      <c r="AY207" s="24" t="s">
        <v>153</v>
      </c>
      <c r="BE207" s="246">
        <f>IF(N207="základní",J207,0)</f>
        <v>0</v>
      </c>
      <c r="BF207" s="246">
        <f>IF(N207="snížená",J207,0)</f>
        <v>0</v>
      </c>
      <c r="BG207" s="246">
        <f>IF(N207="zákl. přenesená",J207,0)</f>
        <v>0</v>
      </c>
      <c r="BH207" s="246">
        <f>IF(N207="sníž. přenesená",J207,0)</f>
        <v>0</v>
      </c>
      <c r="BI207" s="246">
        <f>IF(N207="nulová",J207,0)</f>
        <v>0</v>
      </c>
      <c r="BJ207" s="24" t="s">
        <v>78</v>
      </c>
      <c r="BK207" s="246">
        <f>ROUND(I207*H207,2)</f>
        <v>0</v>
      </c>
      <c r="BL207" s="24" t="s">
        <v>160</v>
      </c>
      <c r="BM207" s="24" t="s">
        <v>370</v>
      </c>
    </row>
    <row r="208" spans="2:51" s="12" customFormat="1" ht="13.5">
      <c r="B208" s="247"/>
      <c r="C208" s="248"/>
      <c r="D208" s="249" t="s">
        <v>162</v>
      </c>
      <c r="E208" s="250" t="s">
        <v>21</v>
      </c>
      <c r="F208" s="251" t="s">
        <v>371</v>
      </c>
      <c r="G208" s="248"/>
      <c r="H208" s="252">
        <v>1.789</v>
      </c>
      <c r="I208" s="253"/>
      <c r="J208" s="248"/>
      <c r="K208" s="248"/>
      <c r="L208" s="254"/>
      <c r="M208" s="255"/>
      <c r="N208" s="256"/>
      <c r="O208" s="256"/>
      <c r="P208" s="256"/>
      <c r="Q208" s="256"/>
      <c r="R208" s="256"/>
      <c r="S208" s="256"/>
      <c r="T208" s="257"/>
      <c r="AT208" s="258" t="s">
        <v>162</v>
      </c>
      <c r="AU208" s="258" t="s">
        <v>81</v>
      </c>
      <c r="AV208" s="12" t="s">
        <v>81</v>
      </c>
      <c r="AW208" s="12" t="s">
        <v>35</v>
      </c>
      <c r="AX208" s="12" t="s">
        <v>78</v>
      </c>
      <c r="AY208" s="258" t="s">
        <v>153</v>
      </c>
    </row>
    <row r="209" spans="2:65" s="1" customFormat="1" ht="16.5" customHeight="1">
      <c r="B209" s="46"/>
      <c r="C209" s="235" t="s">
        <v>372</v>
      </c>
      <c r="D209" s="235" t="s">
        <v>155</v>
      </c>
      <c r="E209" s="236" t="s">
        <v>373</v>
      </c>
      <c r="F209" s="237" t="s">
        <v>374</v>
      </c>
      <c r="G209" s="238" t="s">
        <v>192</v>
      </c>
      <c r="H209" s="239">
        <v>1.789</v>
      </c>
      <c r="I209" s="240"/>
      <c r="J209" s="241">
        <f>ROUND(I209*H209,2)</f>
        <v>0</v>
      </c>
      <c r="K209" s="237" t="s">
        <v>159</v>
      </c>
      <c r="L209" s="72"/>
      <c r="M209" s="242" t="s">
        <v>21</v>
      </c>
      <c r="N209" s="243" t="s">
        <v>42</v>
      </c>
      <c r="O209" s="47"/>
      <c r="P209" s="244">
        <f>O209*H209</f>
        <v>0</v>
      </c>
      <c r="Q209" s="244">
        <v>0</v>
      </c>
      <c r="R209" s="244">
        <f>Q209*H209</f>
        <v>0</v>
      </c>
      <c r="S209" s="244">
        <v>0</v>
      </c>
      <c r="T209" s="245">
        <f>S209*H209</f>
        <v>0</v>
      </c>
      <c r="AR209" s="24" t="s">
        <v>160</v>
      </c>
      <c r="AT209" s="24" t="s">
        <v>155</v>
      </c>
      <c r="AU209" s="24" t="s">
        <v>81</v>
      </c>
      <c r="AY209" s="24" t="s">
        <v>153</v>
      </c>
      <c r="BE209" s="246">
        <f>IF(N209="základní",J209,0)</f>
        <v>0</v>
      </c>
      <c r="BF209" s="246">
        <f>IF(N209="snížená",J209,0)</f>
        <v>0</v>
      </c>
      <c r="BG209" s="246">
        <f>IF(N209="zákl. přenesená",J209,0)</f>
        <v>0</v>
      </c>
      <c r="BH209" s="246">
        <f>IF(N209="sníž. přenesená",J209,0)</f>
        <v>0</v>
      </c>
      <c r="BI209" s="246">
        <f>IF(N209="nulová",J209,0)</f>
        <v>0</v>
      </c>
      <c r="BJ209" s="24" t="s">
        <v>78</v>
      </c>
      <c r="BK209" s="246">
        <f>ROUND(I209*H209,2)</f>
        <v>0</v>
      </c>
      <c r="BL209" s="24" t="s">
        <v>160</v>
      </c>
      <c r="BM209" s="24" t="s">
        <v>375</v>
      </c>
    </row>
    <row r="210" spans="2:65" s="1" customFormat="1" ht="25.5" customHeight="1">
      <c r="B210" s="46"/>
      <c r="C210" s="235" t="s">
        <v>376</v>
      </c>
      <c r="D210" s="235" t="s">
        <v>155</v>
      </c>
      <c r="E210" s="236" t="s">
        <v>377</v>
      </c>
      <c r="F210" s="237" t="s">
        <v>378</v>
      </c>
      <c r="G210" s="238" t="s">
        <v>192</v>
      </c>
      <c r="H210" s="239">
        <v>16.101</v>
      </c>
      <c r="I210" s="240"/>
      <c r="J210" s="241">
        <f>ROUND(I210*H210,2)</f>
        <v>0</v>
      </c>
      <c r="K210" s="237" t="s">
        <v>159</v>
      </c>
      <c r="L210" s="72"/>
      <c r="M210" s="242" t="s">
        <v>21</v>
      </c>
      <c r="N210" s="243" t="s">
        <v>42</v>
      </c>
      <c r="O210" s="47"/>
      <c r="P210" s="244">
        <f>O210*H210</f>
        <v>0</v>
      </c>
      <c r="Q210" s="244">
        <v>0</v>
      </c>
      <c r="R210" s="244">
        <f>Q210*H210</f>
        <v>0</v>
      </c>
      <c r="S210" s="244">
        <v>0</v>
      </c>
      <c r="T210" s="245">
        <f>S210*H210</f>
        <v>0</v>
      </c>
      <c r="AR210" s="24" t="s">
        <v>160</v>
      </c>
      <c r="AT210" s="24" t="s">
        <v>155</v>
      </c>
      <c r="AU210" s="24" t="s">
        <v>81</v>
      </c>
      <c r="AY210" s="24" t="s">
        <v>153</v>
      </c>
      <c r="BE210" s="246">
        <f>IF(N210="základní",J210,0)</f>
        <v>0</v>
      </c>
      <c r="BF210" s="246">
        <f>IF(N210="snížená",J210,0)</f>
        <v>0</v>
      </c>
      <c r="BG210" s="246">
        <f>IF(N210="zákl. přenesená",J210,0)</f>
        <v>0</v>
      </c>
      <c r="BH210" s="246">
        <f>IF(N210="sníž. přenesená",J210,0)</f>
        <v>0</v>
      </c>
      <c r="BI210" s="246">
        <f>IF(N210="nulová",J210,0)</f>
        <v>0</v>
      </c>
      <c r="BJ210" s="24" t="s">
        <v>78</v>
      </c>
      <c r="BK210" s="246">
        <f>ROUND(I210*H210,2)</f>
        <v>0</v>
      </c>
      <c r="BL210" s="24" t="s">
        <v>160</v>
      </c>
      <c r="BM210" s="24" t="s">
        <v>379</v>
      </c>
    </row>
    <row r="211" spans="2:51" s="12" customFormat="1" ht="13.5">
      <c r="B211" s="247"/>
      <c r="C211" s="248"/>
      <c r="D211" s="249" t="s">
        <v>162</v>
      </c>
      <c r="E211" s="250" t="s">
        <v>21</v>
      </c>
      <c r="F211" s="251" t="s">
        <v>380</v>
      </c>
      <c r="G211" s="248"/>
      <c r="H211" s="252">
        <v>16.101</v>
      </c>
      <c r="I211" s="253"/>
      <c r="J211" s="248"/>
      <c r="K211" s="248"/>
      <c r="L211" s="254"/>
      <c r="M211" s="255"/>
      <c r="N211" s="256"/>
      <c r="O211" s="256"/>
      <c r="P211" s="256"/>
      <c r="Q211" s="256"/>
      <c r="R211" s="256"/>
      <c r="S211" s="256"/>
      <c r="T211" s="257"/>
      <c r="AT211" s="258" t="s">
        <v>162</v>
      </c>
      <c r="AU211" s="258" t="s">
        <v>81</v>
      </c>
      <c r="AV211" s="12" t="s">
        <v>81</v>
      </c>
      <c r="AW211" s="12" t="s">
        <v>35</v>
      </c>
      <c r="AX211" s="12" t="s">
        <v>78</v>
      </c>
      <c r="AY211" s="258" t="s">
        <v>153</v>
      </c>
    </row>
    <row r="212" spans="2:63" s="11" customFormat="1" ht="29.85" customHeight="1">
      <c r="B212" s="219"/>
      <c r="C212" s="220"/>
      <c r="D212" s="221" t="s">
        <v>70</v>
      </c>
      <c r="E212" s="233" t="s">
        <v>81</v>
      </c>
      <c r="F212" s="233" t="s">
        <v>381</v>
      </c>
      <c r="G212" s="220"/>
      <c r="H212" s="220"/>
      <c r="I212" s="223"/>
      <c r="J212" s="234">
        <f>BK212</f>
        <v>0</v>
      </c>
      <c r="K212" s="220"/>
      <c r="L212" s="225"/>
      <c r="M212" s="226"/>
      <c r="N212" s="227"/>
      <c r="O212" s="227"/>
      <c r="P212" s="228">
        <f>SUM(P213:P220)</f>
        <v>0</v>
      </c>
      <c r="Q212" s="227"/>
      <c r="R212" s="228">
        <f>SUM(R213:R220)</f>
        <v>188.46758599999998</v>
      </c>
      <c r="S212" s="227"/>
      <c r="T212" s="229">
        <f>SUM(T213:T220)</f>
        <v>0</v>
      </c>
      <c r="AR212" s="230" t="s">
        <v>78</v>
      </c>
      <c r="AT212" s="231" t="s">
        <v>70</v>
      </c>
      <c r="AU212" s="231" t="s">
        <v>78</v>
      </c>
      <c r="AY212" s="230" t="s">
        <v>153</v>
      </c>
      <c r="BK212" s="232">
        <f>SUM(BK213:BK220)</f>
        <v>0</v>
      </c>
    </row>
    <row r="213" spans="2:65" s="1" customFormat="1" ht="25.5" customHeight="1">
      <c r="B213" s="46"/>
      <c r="C213" s="235" t="s">
        <v>382</v>
      </c>
      <c r="D213" s="235" t="s">
        <v>155</v>
      </c>
      <c r="E213" s="236" t="s">
        <v>383</v>
      </c>
      <c r="F213" s="237" t="s">
        <v>384</v>
      </c>
      <c r="G213" s="238" t="s">
        <v>192</v>
      </c>
      <c r="H213" s="239">
        <v>223.108</v>
      </c>
      <c r="I213" s="240"/>
      <c r="J213" s="241">
        <f>ROUND(I213*H213,2)</f>
        <v>0</v>
      </c>
      <c r="K213" s="237" t="s">
        <v>159</v>
      </c>
      <c r="L213" s="72"/>
      <c r="M213" s="242" t="s">
        <v>21</v>
      </c>
      <c r="N213" s="243" t="s">
        <v>42</v>
      </c>
      <c r="O213" s="47"/>
      <c r="P213" s="244">
        <f>O213*H213</f>
        <v>0</v>
      </c>
      <c r="Q213" s="244">
        <v>0</v>
      </c>
      <c r="R213" s="244">
        <f>Q213*H213</f>
        <v>0</v>
      </c>
      <c r="S213" s="244">
        <v>0</v>
      </c>
      <c r="T213" s="245">
        <f>S213*H213</f>
        <v>0</v>
      </c>
      <c r="AR213" s="24" t="s">
        <v>160</v>
      </c>
      <c r="AT213" s="24" t="s">
        <v>155</v>
      </c>
      <c r="AU213" s="24" t="s">
        <v>81</v>
      </c>
      <c r="AY213" s="24" t="s">
        <v>153</v>
      </c>
      <c r="BE213" s="246">
        <f>IF(N213="základní",J213,0)</f>
        <v>0</v>
      </c>
      <c r="BF213" s="246">
        <f>IF(N213="snížená",J213,0)</f>
        <v>0</v>
      </c>
      <c r="BG213" s="246">
        <f>IF(N213="zákl. přenesená",J213,0)</f>
        <v>0</v>
      </c>
      <c r="BH213" s="246">
        <f>IF(N213="sníž. přenesená",J213,0)</f>
        <v>0</v>
      </c>
      <c r="BI213" s="246">
        <f>IF(N213="nulová",J213,0)</f>
        <v>0</v>
      </c>
      <c r="BJ213" s="24" t="s">
        <v>78</v>
      </c>
      <c r="BK213" s="246">
        <f>ROUND(I213*H213,2)</f>
        <v>0</v>
      </c>
      <c r="BL213" s="24" t="s">
        <v>160</v>
      </c>
      <c r="BM213" s="24" t="s">
        <v>385</v>
      </c>
    </row>
    <row r="214" spans="2:51" s="12" customFormat="1" ht="13.5">
      <c r="B214" s="247"/>
      <c r="C214" s="248"/>
      <c r="D214" s="249" t="s">
        <v>162</v>
      </c>
      <c r="E214" s="250" t="s">
        <v>21</v>
      </c>
      <c r="F214" s="251" t="s">
        <v>386</v>
      </c>
      <c r="G214" s="248"/>
      <c r="H214" s="252">
        <v>223.108</v>
      </c>
      <c r="I214" s="253"/>
      <c r="J214" s="248"/>
      <c r="K214" s="248"/>
      <c r="L214" s="254"/>
      <c r="M214" s="255"/>
      <c r="N214" s="256"/>
      <c r="O214" s="256"/>
      <c r="P214" s="256"/>
      <c r="Q214" s="256"/>
      <c r="R214" s="256"/>
      <c r="S214" s="256"/>
      <c r="T214" s="257"/>
      <c r="AT214" s="258" t="s">
        <v>162</v>
      </c>
      <c r="AU214" s="258" t="s">
        <v>81</v>
      </c>
      <c r="AV214" s="12" t="s">
        <v>81</v>
      </c>
      <c r="AW214" s="12" t="s">
        <v>35</v>
      </c>
      <c r="AX214" s="12" t="s">
        <v>78</v>
      </c>
      <c r="AY214" s="258" t="s">
        <v>153</v>
      </c>
    </row>
    <row r="215" spans="2:65" s="1" customFormat="1" ht="38.25" customHeight="1">
      <c r="B215" s="46"/>
      <c r="C215" s="235" t="s">
        <v>387</v>
      </c>
      <c r="D215" s="235" t="s">
        <v>155</v>
      </c>
      <c r="E215" s="236" t="s">
        <v>388</v>
      </c>
      <c r="F215" s="237" t="s">
        <v>389</v>
      </c>
      <c r="G215" s="238" t="s">
        <v>158</v>
      </c>
      <c r="H215" s="239">
        <v>1947.12</v>
      </c>
      <c r="I215" s="240"/>
      <c r="J215" s="241">
        <f>ROUND(I215*H215,2)</f>
        <v>0</v>
      </c>
      <c r="K215" s="237" t="s">
        <v>159</v>
      </c>
      <c r="L215" s="72"/>
      <c r="M215" s="242" t="s">
        <v>21</v>
      </c>
      <c r="N215" s="243" t="s">
        <v>42</v>
      </c>
      <c r="O215" s="47"/>
      <c r="P215" s="244">
        <f>O215*H215</f>
        <v>0</v>
      </c>
      <c r="Q215" s="244">
        <v>0.00031</v>
      </c>
      <c r="R215" s="244">
        <f>Q215*H215</f>
        <v>0.6036072</v>
      </c>
      <c r="S215" s="244">
        <v>0</v>
      </c>
      <c r="T215" s="245">
        <f>S215*H215</f>
        <v>0</v>
      </c>
      <c r="AR215" s="24" t="s">
        <v>160</v>
      </c>
      <c r="AT215" s="24" t="s">
        <v>155</v>
      </c>
      <c r="AU215" s="24" t="s">
        <v>81</v>
      </c>
      <c r="AY215" s="24" t="s">
        <v>153</v>
      </c>
      <c r="BE215" s="246">
        <f>IF(N215="základní",J215,0)</f>
        <v>0</v>
      </c>
      <c r="BF215" s="246">
        <f>IF(N215="snížená",J215,0)</f>
        <v>0</v>
      </c>
      <c r="BG215" s="246">
        <f>IF(N215="zákl. přenesená",J215,0)</f>
        <v>0</v>
      </c>
      <c r="BH215" s="246">
        <f>IF(N215="sníž. přenesená",J215,0)</f>
        <v>0</v>
      </c>
      <c r="BI215" s="246">
        <f>IF(N215="nulová",J215,0)</f>
        <v>0</v>
      </c>
      <c r="BJ215" s="24" t="s">
        <v>78</v>
      </c>
      <c r="BK215" s="246">
        <f>ROUND(I215*H215,2)</f>
        <v>0</v>
      </c>
      <c r="BL215" s="24" t="s">
        <v>160</v>
      </c>
      <c r="BM215" s="24" t="s">
        <v>390</v>
      </c>
    </row>
    <row r="216" spans="2:51" s="12" customFormat="1" ht="13.5">
      <c r="B216" s="247"/>
      <c r="C216" s="248"/>
      <c r="D216" s="249" t="s">
        <v>162</v>
      </c>
      <c r="E216" s="250" t="s">
        <v>21</v>
      </c>
      <c r="F216" s="251" t="s">
        <v>391</v>
      </c>
      <c r="G216" s="248"/>
      <c r="H216" s="252">
        <v>1947.12</v>
      </c>
      <c r="I216" s="253"/>
      <c r="J216" s="248"/>
      <c r="K216" s="248"/>
      <c r="L216" s="254"/>
      <c r="M216" s="255"/>
      <c r="N216" s="256"/>
      <c r="O216" s="256"/>
      <c r="P216" s="256"/>
      <c r="Q216" s="256"/>
      <c r="R216" s="256"/>
      <c r="S216" s="256"/>
      <c r="T216" s="257"/>
      <c r="AT216" s="258" t="s">
        <v>162</v>
      </c>
      <c r="AU216" s="258" t="s">
        <v>81</v>
      </c>
      <c r="AV216" s="12" t="s">
        <v>81</v>
      </c>
      <c r="AW216" s="12" t="s">
        <v>35</v>
      </c>
      <c r="AX216" s="12" t="s">
        <v>78</v>
      </c>
      <c r="AY216" s="258" t="s">
        <v>153</v>
      </c>
    </row>
    <row r="217" spans="2:65" s="1" customFormat="1" ht="25.5" customHeight="1">
      <c r="B217" s="46"/>
      <c r="C217" s="281" t="s">
        <v>392</v>
      </c>
      <c r="D217" s="281" t="s">
        <v>302</v>
      </c>
      <c r="E217" s="282" t="s">
        <v>393</v>
      </c>
      <c r="F217" s="283" t="s">
        <v>394</v>
      </c>
      <c r="G217" s="284" t="s">
        <v>158</v>
      </c>
      <c r="H217" s="285">
        <v>1986.062</v>
      </c>
      <c r="I217" s="286"/>
      <c r="J217" s="287">
        <f>ROUND(I217*H217,2)</f>
        <v>0</v>
      </c>
      <c r="K217" s="283" t="s">
        <v>159</v>
      </c>
      <c r="L217" s="288"/>
      <c r="M217" s="289" t="s">
        <v>21</v>
      </c>
      <c r="N217" s="290" t="s">
        <v>42</v>
      </c>
      <c r="O217" s="47"/>
      <c r="P217" s="244">
        <f>O217*H217</f>
        <v>0</v>
      </c>
      <c r="Q217" s="244">
        <v>0.0004</v>
      </c>
      <c r="R217" s="244">
        <f>Q217*H217</f>
        <v>0.7944248</v>
      </c>
      <c r="S217" s="244">
        <v>0</v>
      </c>
      <c r="T217" s="245">
        <f>S217*H217</f>
        <v>0</v>
      </c>
      <c r="AR217" s="24" t="s">
        <v>195</v>
      </c>
      <c r="AT217" s="24" t="s">
        <v>302</v>
      </c>
      <c r="AU217" s="24" t="s">
        <v>81</v>
      </c>
      <c r="AY217" s="24" t="s">
        <v>153</v>
      </c>
      <c r="BE217" s="246">
        <f>IF(N217="základní",J217,0)</f>
        <v>0</v>
      </c>
      <c r="BF217" s="246">
        <f>IF(N217="snížená",J217,0)</f>
        <v>0</v>
      </c>
      <c r="BG217" s="246">
        <f>IF(N217="zákl. přenesená",J217,0)</f>
        <v>0</v>
      </c>
      <c r="BH217" s="246">
        <f>IF(N217="sníž. přenesená",J217,0)</f>
        <v>0</v>
      </c>
      <c r="BI217" s="246">
        <f>IF(N217="nulová",J217,0)</f>
        <v>0</v>
      </c>
      <c r="BJ217" s="24" t="s">
        <v>78</v>
      </c>
      <c r="BK217" s="246">
        <f>ROUND(I217*H217,2)</f>
        <v>0</v>
      </c>
      <c r="BL217" s="24" t="s">
        <v>160</v>
      </c>
      <c r="BM217" s="24" t="s">
        <v>395</v>
      </c>
    </row>
    <row r="218" spans="2:51" s="12" customFormat="1" ht="13.5">
      <c r="B218" s="247"/>
      <c r="C218" s="248"/>
      <c r="D218" s="249" t="s">
        <v>162</v>
      </c>
      <c r="E218" s="250" t="s">
        <v>21</v>
      </c>
      <c r="F218" s="251" t="s">
        <v>396</v>
      </c>
      <c r="G218" s="248"/>
      <c r="H218" s="252">
        <v>1986.062</v>
      </c>
      <c r="I218" s="253"/>
      <c r="J218" s="248"/>
      <c r="K218" s="248"/>
      <c r="L218" s="254"/>
      <c r="M218" s="255"/>
      <c r="N218" s="256"/>
      <c r="O218" s="256"/>
      <c r="P218" s="256"/>
      <c r="Q218" s="256"/>
      <c r="R218" s="256"/>
      <c r="S218" s="256"/>
      <c r="T218" s="257"/>
      <c r="AT218" s="258" t="s">
        <v>162</v>
      </c>
      <c r="AU218" s="258" t="s">
        <v>81</v>
      </c>
      <c r="AV218" s="12" t="s">
        <v>81</v>
      </c>
      <c r="AW218" s="12" t="s">
        <v>35</v>
      </c>
      <c r="AX218" s="12" t="s">
        <v>78</v>
      </c>
      <c r="AY218" s="258" t="s">
        <v>153</v>
      </c>
    </row>
    <row r="219" spans="2:65" s="1" customFormat="1" ht="38.25" customHeight="1">
      <c r="B219" s="46"/>
      <c r="C219" s="235" t="s">
        <v>397</v>
      </c>
      <c r="D219" s="235" t="s">
        <v>155</v>
      </c>
      <c r="E219" s="236" t="s">
        <v>398</v>
      </c>
      <c r="F219" s="237" t="s">
        <v>399</v>
      </c>
      <c r="G219" s="238" t="s">
        <v>184</v>
      </c>
      <c r="H219" s="239">
        <v>811.3</v>
      </c>
      <c r="I219" s="240"/>
      <c r="J219" s="241">
        <f>ROUND(I219*H219,2)</f>
        <v>0</v>
      </c>
      <c r="K219" s="237" t="s">
        <v>159</v>
      </c>
      <c r="L219" s="72"/>
      <c r="M219" s="242" t="s">
        <v>21</v>
      </c>
      <c r="N219" s="243" t="s">
        <v>42</v>
      </c>
      <c r="O219" s="47"/>
      <c r="P219" s="244">
        <f>O219*H219</f>
        <v>0</v>
      </c>
      <c r="Q219" s="244">
        <v>0.23058</v>
      </c>
      <c r="R219" s="244">
        <f>Q219*H219</f>
        <v>187.06955399999998</v>
      </c>
      <c r="S219" s="244">
        <v>0</v>
      </c>
      <c r="T219" s="245">
        <f>S219*H219</f>
        <v>0</v>
      </c>
      <c r="AR219" s="24" t="s">
        <v>160</v>
      </c>
      <c r="AT219" s="24" t="s">
        <v>155</v>
      </c>
      <c r="AU219" s="24" t="s">
        <v>81</v>
      </c>
      <c r="AY219" s="24" t="s">
        <v>153</v>
      </c>
      <c r="BE219" s="246">
        <f>IF(N219="základní",J219,0)</f>
        <v>0</v>
      </c>
      <c r="BF219" s="246">
        <f>IF(N219="snížená",J219,0)</f>
        <v>0</v>
      </c>
      <c r="BG219" s="246">
        <f>IF(N219="zákl. přenesená",J219,0)</f>
        <v>0</v>
      </c>
      <c r="BH219" s="246">
        <f>IF(N219="sníž. přenesená",J219,0)</f>
        <v>0</v>
      </c>
      <c r="BI219" s="246">
        <f>IF(N219="nulová",J219,0)</f>
        <v>0</v>
      </c>
      <c r="BJ219" s="24" t="s">
        <v>78</v>
      </c>
      <c r="BK219" s="246">
        <f>ROUND(I219*H219,2)</f>
        <v>0</v>
      </c>
      <c r="BL219" s="24" t="s">
        <v>160</v>
      </c>
      <c r="BM219" s="24" t="s">
        <v>400</v>
      </c>
    </row>
    <row r="220" spans="2:51" s="12" customFormat="1" ht="13.5">
      <c r="B220" s="247"/>
      <c r="C220" s="248"/>
      <c r="D220" s="249" t="s">
        <v>162</v>
      </c>
      <c r="E220" s="250" t="s">
        <v>21</v>
      </c>
      <c r="F220" s="251" t="s">
        <v>401</v>
      </c>
      <c r="G220" s="248"/>
      <c r="H220" s="252">
        <v>811.3</v>
      </c>
      <c r="I220" s="253"/>
      <c r="J220" s="248"/>
      <c r="K220" s="248"/>
      <c r="L220" s="254"/>
      <c r="M220" s="255"/>
      <c r="N220" s="256"/>
      <c r="O220" s="256"/>
      <c r="P220" s="256"/>
      <c r="Q220" s="256"/>
      <c r="R220" s="256"/>
      <c r="S220" s="256"/>
      <c r="T220" s="257"/>
      <c r="AT220" s="258" t="s">
        <v>162</v>
      </c>
      <c r="AU220" s="258" t="s">
        <v>81</v>
      </c>
      <c r="AV220" s="12" t="s">
        <v>81</v>
      </c>
      <c r="AW220" s="12" t="s">
        <v>35</v>
      </c>
      <c r="AX220" s="12" t="s">
        <v>78</v>
      </c>
      <c r="AY220" s="258" t="s">
        <v>153</v>
      </c>
    </row>
    <row r="221" spans="2:63" s="11" customFormat="1" ht="29.85" customHeight="1">
      <c r="B221" s="219"/>
      <c r="C221" s="220"/>
      <c r="D221" s="221" t="s">
        <v>70</v>
      </c>
      <c r="E221" s="233" t="s">
        <v>160</v>
      </c>
      <c r="F221" s="233" t="s">
        <v>402</v>
      </c>
      <c r="G221" s="220"/>
      <c r="H221" s="220"/>
      <c r="I221" s="223"/>
      <c r="J221" s="234">
        <f>BK221</f>
        <v>0</v>
      </c>
      <c r="K221" s="220"/>
      <c r="L221" s="225"/>
      <c r="M221" s="226"/>
      <c r="N221" s="227"/>
      <c r="O221" s="227"/>
      <c r="P221" s="228">
        <f>SUM(P222:P231)</f>
        <v>0</v>
      </c>
      <c r="Q221" s="227"/>
      <c r="R221" s="228">
        <f>SUM(R222:R231)</f>
        <v>0</v>
      </c>
      <c r="S221" s="227"/>
      <c r="T221" s="229">
        <f>SUM(T222:T231)</f>
        <v>0</v>
      </c>
      <c r="AR221" s="230" t="s">
        <v>78</v>
      </c>
      <c r="AT221" s="231" t="s">
        <v>70</v>
      </c>
      <c r="AU221" s="231" t="s">
        <v>78</v>
      </c>
      <c r="AY221" s="230" t="s">
        <v>153</v>
      </c>
      <c r="BK221" s="232">
        <f>SUM(BK222:BK231)</f>
        <v>0</v>
      </c>
    </row>
    <row r="222" spans="2:65" s="1" customFormat="1" ht="25.5" customHeight="1">
      <c r="B222" s="46"/>
      <c r="C222" s="235" t="s">
        <v>403</v>
      </c>
      <c r="D222" s="235" t="s">
        <v>155</v>
      </c>
      <c r="E222" s="236" t="s">
        <v>404</v>
      </c>
      <c r="F222" s="237" t="s">
        <v>405</v>
      </c>
      <c r="G222" s="238" t="s">
        <v>192</v>
      </c>
      <c r="H222" s="239">
        <v>10.24</v>
      </c>
      <c r="I222" s="240"/>
      <c r="J222" s="241">
        <f>ROUND(I222*H222,2)</f>
        <v>0</v>
      </c>
      <c r="K222" s="237" t="s">
        <v>159</v>
      </c>
      <c r="L222" s="72"/>
      <c r="M222" s="242" t="s">
        <v>21</v>
      </c>
      <c r="N222" s="243" t="s">
        <v>42</v>
      </c>
      <c r="O222" s="47"/>
      <c r="P222" s="244">
        <f>O222*H222</f>
        <v>0</v>
      </c>
      <c r="Q222" s="244">
        <v>0</v>
      </c>
      <c r="R222" s="244">
        <f>Q222*H222</f>
        <v>0</v>
      </c>
      <c r="S222" s="244">
        <v>0</v>
      </c>
      <c r="T222" s="245">
        <f>S222*H222</f>
        <v>0</v>
      </c>
      <c r="AR222" s="24" t="s">
        <v>160</v>
      </c>
      <c r="AT222" s="24" t="s">
        <v>155</v>
      </c>
      <c r="AU222" s="24" t="s">
        <v>81</v>
      </c>
      <c r="AY222" s="24" t="s">
        <v>153</v>
      </c>
      <c r="BE222" s="246">
        <f>IF(N222="základní",J222,0)</f>
        <v>0</v>
      </c>
      <c r="BF222" s="246">
        <f>IF(N222="snížená",J222,0)</f>
        <v>0</v>
      </c>
      <c r="BG222" s="246">
        <f>IF(N222="zákl. přenesená",J222,0)</f>
        <v>0</v>
      </c>
      <c r="BH222" s="246">
        <f>IF(N222="sníž. přenesená",J222,0)</f>
        <v>0</v>
      </c>
      <c r="BI222" s="246">
        <f>IF(N222="nulová",J222,0)</f>
        <v>0</v>
      </c>
      <c r="BJ222" s="24" t="s">
        <v>78</v>
      </c>
      <c r="BK222" s="246">
        <f>ROUND(I222*H222,2)</f>
        <v>0</v>
      </c>
      <c r="BL222" s="24" t="s">
        <v>160</v>
      </c>
      <c r="BM222" s="24" t="s">
        <v>406</v>
      </c>
    </row>
    <row r="223" spans="2:51" s="14" customFormat="1" ht="13.5">
      <c r="B223" s="271"/>
      <c r="C223" s="272"/>
      <c r="D223" s="249" t="s">
        <v>162</v>
      </c>
      <c r="E223" s="273" t="s">
        <v>21</v>
      </c>
      <c r="F223" s="274" t="s">
        <v>239</v>
      </c>
      <c r="G223" s="272"/>
      <c r="H223" s="273" t="s">
        <v>21</v>
      </c>
      <c r="I223" s="275"/>
      <c r="J223" s="272"/>
      <c r="K223" s="272"/>
      <c r="L223" s="276"/>
      <c r="M223" s="277"/>
      <c r="N223" s="278"/>
      <c r="O223" s="278"/>
      <c r="P223" s="278"/>
      <c r="Q223" s="278"/>
      <c r="R223" s="278"/>
      <c r="S223" s="278"/>
      <c r="T223" s="279"/>
      <c r="AT223" s="280" t="s">
        <v>162</v>
      </c>
      <c r="AU223" s="280" t="s">
        <v>81</v>
      </c>
      <c r="AV223" s="14" t="s">
        <v>78</v>
      </c>
      <c r="AW223" s="14" t="s">
        <v>35</v>
      </c>
      <c r="AX223" s="14" t="s">
        <v>71</v>
      </c>
      <c r="AY223" s="280" t="s">
        <v>153</v>
      </c>
    </row>
    <row r="224" spans="2:51" s="12" customFormat="1" ht="13.5">
      <c r="B224" s="247"/>
      <c r="C224" s="248"/>
      <c r="D224" s="249" t="s">
        <v>162</v>
      </c>
      <c r="E224" s="250" t="s">
        <v>21</v>
      </c>
      <c r="F224" s="251" t="s">
        <v>407</v>
      </c>
      <c r="G224" s="248"/>
      <c r="H224" s="252">
        <v>0.64</v>
      </c>
      <c r="I224" s="253"/>
      <c r="J224" s="248"/>
      <c r="K224" s="248"/>
      <c r="L224" s="254"/>
      <c r="M224" s="255"/>
      <c r="N224" s="256"/>
      <c r="O224" s="256"/>
      <c r="P224" s="256"/>
      <c r="Q224" s="256"/>
      <c r="R224" s="256"/>
      <c r="S224" s="256"/>
      <c r="T224" s="257"/>
      <c r="AT224" s="258" t="s">
        <v>162</v>
      </c>
      <c r="AU224" s="258" t="s">
        <v>81</v>
      </c>
      <c r="AV224" s="12" t="s">
        <v>81</v>
      </c>
      <c r="AW224" s="12" t="s">
        <v>35</v>
      </c>
      <c r="AX224" s="12" t="s">
        <v>71</v>
      </c>
      <c r="AY224" s="258" t="s">
        <v>153</v>
      </c>
    </row>
    <row r="225" spans="2:51" s="12" customFormat="1" ht="13.5">
      <c r="B225" s="247"/>
      <c r="C225" s="248"/>
      <c r="D225" s="249" t="s">
        <v>162</v>
      </c>
      <c r="E225" s="250" t="s">
        <v>21</v>
      </c>
      <c r="F225" s="251" t="s">
        <v>408</v>
      </c>
      <c r="G225" s="248"/>
      <c r="H225" s="252">
        <v>1.68</v>
      </c>
      <c r="I225" s="253"/>
      <c r="J225" s="248"/>
      <c r="K225" s="248"/>
      <c r="L225" s="254"/>
      <c r="M225" s="255"/>
      <c r="N225" s="256"/>
      <c r="O225" s="256"/>
      <c r="P225" s="256"/>
      <c r="Q225" s="256"/>
      <c r="R225" s="256"/>
      <c r="S225" s="256"/>
      <c r="T225" s="257"/>
      <c r="AT225" s="258" t="s">
        <v>162</v>
      </c>
      <c r="AU225" s="258" t="s">
        <v>81</v>
      </c>
      <c r="AV225" s="12" t="s">
        <v>81</v>
      </c>
      <c r="AW225" s="12" t="s">
        <v>35</v>
      </c>
      <c r="AX225" s="12" t="s">
        <v>71</v>
      </c>
      <c r="AY225" s="258" t="s">
        <v>153</v>
      </c>
    </row>
    <row r="226" spans="2:51" s="12" customFormat="1" ht="13.5">
      <c r="B226" s="247"/>
      <c r="C226" s="248"/>
      <c r="D226" s="249" t="s">
        <v>162</v>
      </c>
      <c r="E226" s="250" t="s">
        <v>21</v>
      </c>
      <c r="F226" s="251" t="s">
        <v>409</v>
      </c>
      <c r="G226" s="248"/>
      <c r="H226" s="252">
        <v>4.32</v>
      </c>
      <c r="I226" s="253"/>
      <c r="J226" s="248"/>
      <c r="K226" s="248"/>
      <c r="L226" s="254"/>
      <c r="M226" s="255"/>
      <c r="N226" s="256"/>
      <c r="O226" s="256"/>
      <c r="P226" s="256"/>
      <c r="Q226" s="256"/>
      <c r="R226" s="256"/>
      <c r="S226" s="256"/>
      <c r="T226" s="257"/>
      <c r="AT226" s="258" t="s">
        <v>162</v>
      </c>
      <c r="AU226" s="258" t="s">
        <v>81</v>
      </c>
      <c r="AV226" s="12" t="s">
        <v>81</v>
      </c>
      <c r="AW226" s="12" t="s">
        <v>35</v>
      </c>
      <c r="AX226" s="12" t="s">
        <v>71</v>
      </c>
      <c r="AY226" s="258" t="s">
        <v>153</v>
      </c>
    </row>
    <row r="227" spans="2:51" s="12" customFormat="1" ht="13.5">
      <c r="B227" s="247"/>
      <c r="C227" s="248"/>
      <c r="D227" s="249" t="s">
        <v>162</v>
      </c>
      <c r="E227" s="250" t="s">
        <v>21</v>
      </c>
      <c r="F227" s="251" t="s">
        <v>410</v>
      </c>
      <c r="G227" s="248"/>
      <c r="H227" s="252">
        <v>1.04</v>
      </c>
      <c r="I227" s="253"/>
      <c r="J227" s="248"/>
      <c r="K227" s="248"/>
      <c r="L227" s="254"/>
      <c r="M227" s="255"/>
      <c r="N227" s="256"/>
      <c r="O227" s="256"/>
      <c r="P227" s="256"/>
      <c r="Q227" s="256"/>
      <c r="R227" s="256"/>
      <c r="S227" s="256"/>
      <c r="T227" s="257"/>
      <c r="AT227" s="258" t="s">
        <v>162</v>
      </c>
      <c r="AU227" s="258" t="s">
        <v>81</v>
      </c>
      <c r="AV227" s="12" t="s">
        <v>81</v>
      </c>
      <c r="AW227" s="12" t="s">
        <v>35</v>
      </c>
      <c r="AX227" s="12" t="s">
        <v>71</v>
      </c>
      <c r="AY227" s="258" t="s">
        <v>153</v>
      </c>
    </row>
    <row r="228" spans="2:51" s="12" customFormat="1" ht="13.5">
      <c r="B228" s="247"/>
      <c r="C228" s="248"/>
      <c r="D228" s="249" t="s">
        <v>162</v>
      </c>
      <c r="E228" s="250" t="s">
        <v>21</v>
      </c>
      <c r="F228" s="251" t="s">
        <v>411</v>
      </c>
      <c r="G228" s="248"/>
      <c r="H228" s="252">
        <v>1.44</v>
      </c>
      <c r="I228" s="253"/>
      <c r="J228" s="248"/>
      <c r="K228" s="248"/>
      <c r="L228" s="254"/>
      <c r="M228" s="255"/>
      <c r="N228" s="256"/>
      <c r="O228" s="256"/>
      <c r="P228" s="256"/>
      <c r="Q228" s="256"/>
      <c r="R228" s="256"/>
      <c r="S228" s="256"/>
      <c r="T228" s="257"/>
      <c r="AT228" s="258" t="s">
        <v>162</v>
      </c>
      <c r="AU228" s="258" t="s">
        <v>81</v>
      </c>
      <c r="AV228" s="12" t="s">
        <v>81</v>
      </c>
      <c r="AW228" s="12" t="s">
        <v>35</v>
      </c>
      <c r="AX228" s="12" t="s">
        <v>71</v>
      </c>
      <c r="AY228" s="258" t="s">
        <v>153</v>
      </c>
    </row>
    <row r="229" spans="2:51" s="12" customFormat="1" ht="13.5">
      <c r="B229" s="247"/>
      <c r="C229" s="248"/>
      <c r="D229" s="249" t="s">
        <v>162</v>
      </c>
      <c r="E229" s="250" t="s">
        <v>21</v>
      </c>
      <c r="F229" s="251" t="s">
        <v>412</v>
      </c>
      <c r="G229" s="248"/>
      <c r="H229" s="252">
        <v>0.24</v>
      </c>
      <c r="I229" s="253"/>
      <c r="J229" s="248"/>
      <c r="K229" s="248"/>
      <c r="L229" s="254"/>
      <c r="M229" s="255"/>
      <c r="N229" s="256"/>
      <c r="O229" s="256"/>
      <c r="P229" s="256"/>
      <c r="Q229" s="256"/>
      <c r="R229" s="256"/>
      <c r="S229" s="256"/>
      <c r="T229" s="257"/>
      <c r="AT229" s="258" t="s">
        <v>162</v>
      </c>
      <c r="AU229" s="258" t="s">
        <v>81</v>
      </c>
      <c r="AV229" s="12" t="s">
        <v>81</v>
      </c>
      <c r="AW229" s="12" t="s">
        <v>35</v>
      </c>
      <c r="AX229" s="12" t="s">
        <v>71</v>
      </c>
      <c r="AY229" s="258" t="s">
        <v>153</v>
      </c>
    </row>
    <row r="230" spans="2:51" s="12" customFormat="1" ht="13.5">
      <c r="B230" s="247"/>
      <c r="C230" s="248"/>
      <c r="D230" s="249" t="s">
        <v>162</v>
      </c>
      <c r="E230" s="250" t="s">
        <v>21</v>
      </c>
      <c r="F230" s="251" t="s">
        <v>328</v>
      </c>
      <c r="G230" s="248"/>
      <c r="H230" s="252">
        <v>0.88</v>
      </c>
      <c r="I230" s="253"/>
      <c r="J230" s="248"/>
      <c r="K230" s="248"/>
      <c r="L230" s="254"/>
      <c r="M230" s="255"/>
      <c r="N230" s="256"/>
      <c r="O230" s="256"/>
      <c r="P230" s="256"/>
      <c r="Q230" s="256"/>
      <c r="R230" s="256"/>
      <c r="S230" s="256"/>
      <c r="T230" s="257"/>
      <c r="AT230" s="258" t="s">
        <v>162</v>
      </c>
      <c r="AU230" s="258" t="s">
        <v>81</v>
      </c>
      <c r="AV230" s="12" t="s">
        <v>81</v>
      </c>
      <c r="AW230" s="12" t="s">
        <v>35</v>
      </c>
      <c r="AX230" s="12" t="s">
        <v>71</v>
      </c>
      <c r="AY230" s="258" t="s">
        <v>153</v>
      </c>
    </row>
    <row r="231" spans="2:51" s="13" customFormat="1" ht="13.5">
      <c r="B231" s="259"/>
      <c r="C231" s="260"/>
      <c r="D231" s="249" t="s">
        <v>162</v>
      </c>
      <c r="E231" s="261" t="s">
        <v>21</v>
      </c>
      <c r="F231" s="262" t="s">
        <v>188</v>
      </c>
      <c r="G231" s="260"/>
      <c r="H231" s="263">
        <v>10.24</v>
      </c>
      <c r="I231" s="264"/>
      <c r="J231" s="260"/>
      <c r="K231" s="260"/>
      <c r="L231" s="265"/>
      <c r="M231" s="266"/>
      <c r="N231" s="267"/>
      <c r="O231" s="267"/>
      <c r="P231" s="267"/>
      <c r="Q231" s="267"/>
      <c r="R231" s="267"/>
      <c r="S231" s="267"/>
      <c r="T231" s="268"/>
      <c r="AT231" s="269" t="s">
        <v>162</v>
      </c>
      <c r="AU231" s="269" t="s">
        <v>81</v>
      </c>
      <c r="AV231" s="13" t="s">
        <v>160</v>
      </c>
      <c r="AW231" s="13" t="s">
        <v>35</v>
      </c>
      <c r="AX231" s="13" t="s">
        <v>78</v>
      </c>
      <c r="AY231" s="269" t="s">
        <v>153</v>
      </c>
    </row>
    <row r="232" spans="2:63" s="11" customFormat="1" ht="29.85" customHeight="1">
      <c r="B232" s="219"/>
      <c r="C232" s="220"/>
      <c r="D232" s="221" t="s">
        <v>70</v>
      </c>
      <c r="E232" s="233" t="s">
        <v>177</v>
      </c>
      <c r="F232" s="233" t="s">
        <v>413</v>
      </c>
      <c r="G232" s="220"/>
      <c r="H232" s="220"/>
      <c r="I232" s="223"/>
      <c r="J232" s="234">
        <f>BK232</f>
        <v>0</v>
      </c>
      <c r="K232" s="220"/>
      <c r="L232" s="225"/>
      <c r="M232" s="226"/>
      <c r="N232" s="227"/>
      <c r="O232" s="227"/>
      <c r="P232" s="228">
        <f>SUM(P233:P270)</f>
        <v>0</v>
      </c>
      <c r="Q232" s="227"/>
      <c r="R232" s="228">
        <f>SUM(R233:R270)</f>
        <v>22.85978</v>
      </c>
      <c r="S232" s="227"/>
      <c r="T232" s="229">
        <f>SUM(T233:T270)</f>
        <v>0</v>
      </c>
      <c r="AR232" s="230" t="s">
        <v>78</v>
      </c>
      <c r="AT232" s="231" t="s">
        <v>70</v>
      </c>
      <c r="AU232" s="231" t="s">
        <v>78</v>
      </c>
      <c r="AY232" s="230" t="s">
        <v>153</v>
      </c>
      <c r="BK232" s="232">
        <f>SUM(BK233:BK270)</f>
        <v>0</v>
      </c>
    </row>
    <row r="233" spans="2:65" s="1" customFormat="1" ht="25.5" customHeight="1">
      <c r="B233" s="46"/>
      <c r="C233" s="235" t="s">
        <v>414</v>
      </c>
      <c r="D233" s="235" t="s">
        <v>155</v>
      </c>
      <c r="E233" s="236" t="s">
        <v>415</v>
      </c>
      <c r="F233" s="237" t="s">
        <v>416</v>
      </c>
      <c r="G233" s="238" t="s">
        <v>158</v>
      </c>
      <c r="H233" s="239">
        <v>818</v>
      </c>
      <c r="I233" s="240"/>
      <c r="J233" s="241">
        <f>ROUND(I233*H233,2)</f>
        <v>0</v>
      </c>
      <c r="K233" s="237" t="s">
        <v>159</v>
      </c>
      <c r="L233" s="72"/>
      <c r="M233" s="242" t="s">
        <v>21</v>
      </c>
      <c r="N233" s="243" t="s">
        <v>42</v>
      </c>
      <c r="O233" s="47"/>
      <c r="P233" s="244">
        <f>O233*H233</f>
        <v>0</v>
      </c>
      <c r="Q233" s="244">
        <v>0</v>
      </c>
      <c r="R233" s="244">
        <f>Q233*H233</f>
        <v>0</v>
      </c>
      <c r="S233" s="244">
        <v>0</v>
      </c>
      <c r="T233" s="245">
        <f>S233*H233</f>
        <v>0</v>
      </c>
      <c r="AR233" s="24" t="s">
        <v>160</v>
      </c>
      <c r="AT233" s="24" t="s">
        <v>155</v>
      </c>
      <c r="AU233" s="24" t="s">
        <v>81</v>
      </c>
      <c r="AY233" s="24" t="s">
        <v>153</v>
      </c>
      <c r="BE233" s="246">
        <f>IF(N233="základní",J233,0)</f>
        <v>0</v>
      </c>
      <c r="BF233" s="246">
        <f>IF(N233="snížená",J233,0)</f>
        <v>0</v>
      </c>
      <c r="BG233" s="246">
        <f>IF(N233="zákl. přenesená",J233,0)</f>
        <v>0</v>
      </c>
      <c r="BH233" s="246">
        <f>IF(N233="sníž. přenesená",J233,0)</f>
        <v>0</v>
      </c>
      <c r="BI233" s="246">
        <f>IF(N233="nulová",J233,0)</f>
        <v>0</v>
      </c>
      <c r="BJ233" s="24" t="s">
        <v>78</v>
      </c>
      <c r="BK233" s="246">
        <f>ROUND(I233*H233,2)</f>
        <v>0</v>
      </c>
      <c r="BL233" s="24" t="s">
        <v>160</v>
      </c>
      <c r="BM233" s="24" t="s">
        <v>417</v>
      </c>
    </row>
    <row r="234" spans="2:51" s="12" customFormat="1" ht="13.5">
      <c r="B234" s="247"/>
      <c r="C234" s="248"/>
      <c r="D234" s="249" t="s">
        <v>162</v>
      </c>
      <c r="E234" s="250" t="s">
        <v>21</v>
      </c>
      <c r="F234" s="251" t="s">
        <v>418</v>
      </c>
      <c r="G234" s="248"/>
      <c r="H234" s="252">
        <v>818</v>
      </c>
      <c r="I234" s="253"/>
      <c r="J234" s="248"/>
      <c r="K234" s="248"/>
      <c r="L234" s="254"/>
      <c r="M234" s="255"/>
      <c r="N234" s="256"/>
      <c r="O234" s="256"/>
      <c r="P234" s="256"/>
      <c r="Q234" s="256"/>
      <c r="R234" s="256"/>
      <c r="S234" s="256"/>
      <c r="T234" s="257"/>
      <c r="AT234" s="258" t="s">
        <v>162</v>
      </c>
      <c r="AU234" s="258" t="s">
        <v>81</v>
      </c>
      <c r="AV234" s="12" t="s">
        <v>81</v>
      </c>
      <c r="AW234" s="12" t="s">
        <v>35</v>
      </c>
      <c r="AX234" s="12" t="s">
        <v>78</v>
      </c>
      <c r="AY234" s="258" t="s">
        <v>153</v>
      </c>
    </row>
    <row r="235" spans="2:65" s="1" customFormat="1" ht="25.5" customHeight="1">
      <c r="B235" s="46"/>
      <c r="C235" s="235" t="s">
        <v>419</v>
      </c>
      <c r="D235" s="235" t="s">
        <v>155</v>
      </c>
      <c r="E235" s="236" t="s">
        <v>420</v>
      </c>
      <c r="F235" s="237" t="s">
        <v>421</v>
      </c>
      <c r="G235" s="238" t="s">
        <v>158</v>
      </c>
      <c r="H235" s="239">
        <v>818</v>
      </c>
      <c r="I235" s="240"/>
      <c r="J235" s="241">
        <f>ROUND(I235*H235,2)</f>
        <v>0</v>
      </c>
      <c r="K235" s="237" t="s">
        <v>159</v>
      </c>
      <c r="L235" s="72"/>
      <c r="M235" s="242" t="s">
        <v>21</v>
      </c>
      <c r="N235" s="243" t="s">
        <v>42</v>
      </c>
      <c r="O235" s="47"/>
      <c r="P235" s="244">
        <f>O235*H235</f>
        <v>0</v>
      </c>
      <c r="Q235" s="244">
        <v>0</v>
      </c>
      <c r="R235" s="244">
        <f>Q235*H235</f>
        <v>0</v>
      </c>
      <c r="S235" s="244">
        <v>0</v>
      </c>
      <c r="T235" s="245">
        <f>S235*H235</f>
        <v>0</v>
      </c>
      <c r="AR235" s="24" t="s">
        <v>160</v>
      </c>
      <c r="AT235" s="24" t="s">
        <v>155</v>
      </c>
      <c r="AU235" s="24" t="s">
        <v>81</v>
      </c>
      <c r="AY235" s="24" t="s">
        <v>153</v>
      </c>
      <c r="BE235" s="246">
        <f>IF(N235="základní",J235,0)</f>
        <v>0</v>
      </c>
      <c r="BF235" s="246">
        <f>IF(N235="snížená",J235,0)</f>
        <v>0</v>
      </c>
      <c r="BG235" s="246">
        <f>IF(N235="zákl. přenesená",J235,0)</f>
        <v>0</v>
      </c>
      <c r="BH235" s="246">
        <f>IF(N235="sníž. přenesená",J235,0)</f>
        <v>0</v>
      </c>
      <c r="BI235" s="246">
        <f>IF(N235="nulová",J235,0)</f>
        <v>0</v>
      </c>
      <c r="BJ235" s="24" t="s">
        <v>78</v>
      </c>
      <c r="BK235" s="246">
        <f>ROUND(I235*H235,2)</f>
        <v>0</v>
      </c>
      <c r="BL235" s="24" t="s">
        <v>160</v>
      </c>
      <c r="BM235" s="24" t="s">
        <v>422</v>
      </c>
    </row>
    <row r="236" spans="2:51" s="12" customFormat="1" ht="13.5">
      <c r="B236" s="247"/>
      <c r="C236" s="248"/>
      <c r="D236" s="249" t="s">
        <v>162</v>
      </c>
      <c r="E236" s="250" t="s">
        <v>21</v>
      </c>
      <c r="F236" s="251" t="s">
        <v>423</v>
      </c>
      <c r="G236" s="248"/>
      <c r="H236" s="252">
        <v>818</v>
      </c>
      <c r="I236" s="253"/>
      <c r="J236" s="248"/>
      <c r="K236" s="248"/>
      <c r="L236" s="254"/>
      <c r="M236" s="255"/>
      <c r="N236" s="256"/>
      <c r="O236" s="256"/>
      <c r="P236" s="256"/>
      <c r="Q236" s="256"/>
      <c r="R236" s="256"/>
      <c r="S236" s="256"/>
      <c r="T236" s="257"/>
      <c r="AT236" s="258" t="s">
        <v>162</v>
      </c>
      <c r="AU236" s="258" t="s">
        <v>81</v>
      </c>
      <c r="AV236" s="12" t="s">
        <v>81</v>
      </c>
      <c r="AW236" s="12" t="s">
        <v>35</v>
      </c>
      <c r="AX236" s="12" t="s">
        <v>78</v>
      </c>
      <c r="AY236" s="258" t="s">
        <v>153</v>
      </c>
    </row>
    <row r="237" spans="2:65" s="1" customFormat="1" ht="25.5" customHeight="1">
      <c r="B237" s="46"/>
      <c r="C237" s="235" t="s">
        <v>424</v>
      </c>
      <c r="D237" s="235" t="s">
        <v>155</v>
      </c>
      <c r="E237" s="236" t="s">
        <v>425</v>
      </c>
      <c r="F237" s="237" t="s">
        <v>426</v>
      </c>
      <c r="G237" s="238" t="s">
        <v>158</v>
      </c>
      <c r="H237" s="239">
        <v>4630</v>
      </c>
      <c r="I237" s="240"/>
      <c r="J237" s="241">
        <f>ROUND(I237*H237,2)</f>
        <v>0</v>
      </c>
      <c r="K237" s="237" t="s">
        <v>159</v>
      </c>
      <c r="L237" s="72"/>
      <c r="M237" s="242" t="s">
        <v>21</v>
      </c>
      <c r="N237" s="243" t="s">
        <v>42</v>
      </c>
      <c r="O237" s="47"/>
      <c r="P237" s="244">
        <f>O237*H237</f>
        <v>0</v>
      </c>
      <c r="Q237" s="244">
        <v>0</v>
      </c>
      <c r="R237" s="244">
        <f>Q237*H237</f>
        <v>0</v>
      </c>
      <c r="S237" s="244">
        <v>0</v>
      </c>
      <c r="T237" s="245">
        <f>S237*H237</f>
        <v>0</v>
      </c>
      <c r="AR237" s="24" t="s">
        <v>160</v>
      </c>
      <c r="AT237" s="24" t="s">
        <v>155</v>
      </c>
      <c r="AU237" s="24" t="s">
        <v>81</v>
      </c>
      <c r="AY237" s="24" t="s">
        <v>153</v>
      </c>
      <c r="BE237" s="246">
        <f>IF(N237="základní",J237,0)</f>
        <v>0</v>
      </c>
      <c r="BF237" s="246">
        <f>IF(N237="snížená",J237,0)</f>
        <v>0</v>
      </c>
      <c r="BG237" s="246">
        <f>IF(N237="zákl. přenesená",J237,0)</f>
        <v>0</v>
      </c>
      <c r="BH237" s="246">
        <f>IF(N237="sníž. přenesená",J237,0)</f>
        <v>0</v>
      </c>
      <c r="BI237" s="246">
        <f>IF(N237="nulová",J237,0)</f>
        <v>0</v>
      </c>
      <c r="BJ237" s="24" t="s">
        <v>78</v>
      </c>
      <c r="BK237" s="246">
        <f>ROUND(I237*H237,2)</f>
        <v>0</v>
      </c>
      <c r="BL237" s="24" t="s">
        <v>160</v>
      </c>
      <c r="BM237" s="24" t="s">
        <v>427</v>
      </c>
    </row>
    <row r="238" spans="2:51" s="14" customFormat="1" ht="13.5">
      <c r="B238" s="271"/>
      <c r="C238" s="272"/>
      <c r="D238" s="249" t="s">
        <v>162</v>
      </c>
      <c r="E238" s="273" t="s">
        <v>21</v>
      </c>
      <c r="F238" s="274" t="s">
        <v>428</v>
      </c>
      <c r="G238" s="272"/>
      <c r="H238" s="273" t="s">
        <v>21</v>
      </c>
      <c r="I238" s="275"/>
      <c r="J238" s="272"/>
      <c r="K238" s="272"/>
      <c r="L238" s="276"/>
      <c r="M238" s="277"/>
      <c r="N238" s="278"/>
      <c r="O238" s="278"/>
      <c r="P238" s="278"/>
      <c r="Q238" s="278"/>
      <c r="R238" s="278"/>
      <c r="S238" s="278"/>
      <c r="T238" s="279"/>
      <c r="AT238" s="280" t="s">
        <v>162</v>
      </c>
      <c r="AU238" s="280" t="s">
        <v>81</v>
      </c>
      <c r="AV238" s="14" t="s">
        <v>78</v>
      </c>
      <c r="AW238" s="14" t="s">
        <v>35</v>
      </c>
      <c r="AX238" s="14" t="s">
        <v>71</v>
      </c>
      <c r="AY238" s="280" t="s">
        <v>153</v>
      </c>
    </row>
    <row r="239" spans="2:51" s="12" customFormat="1" ht="13.5">
      <c r="B239" s="247"/>
      <c r="C239" s="248"/>
      <c r="D239" s="249" t="s">
        <v>162</v>
      </c>
      <c r="E239" s="250" t="s">
        <v>21</v>
      </c>
      <c r="F239" s="251" t="s">
        <v>429</v>
      </c>
      <c r="G239" s="248"/>
      <c r="H239" s="252">
        <v>4630</v>
      </c>
      <c r="I239" s="253"/>
      <c r="J239" s="248"/>
      <c r="K239" s="248"/>
      <c r="L239" s="254"/>
      <c r="M239" s="255"/>
      <c r="N239" s="256"/>
      <c r="O239" s="256"/>
      <c r="P239" s="256"/>
      <c r="Q239" s="256"/>
      <c r="R239" s="256"/>
      <c r="S239" s="256"/>
      <c r="T239" s="257"/>
      <c r="AT239" s="258" t="s">
        <v>162</v>
      </c>
      <c r="AU239" s="258" t="s">
        <v>81</v>
      </c>
      <c r="AV239" s="12" t="s">
        <v>81</v>
      </c>
      <c r="AW239" s="12" t="s">
        <v>35</v>
      </c>
      <c r="AX239" s="12" t="s">
        <v>78</v>
      </c>
      <c r="AY239" s="258" t="s">
        <v>153</v>
      </c>
    </row>
    <row r="240" spans="2:65" s="1" customFormat="1" ht="25.5" customHeight="1">
      <c r="B240" s="46"/>
      <c r="C240" s="235" t="s">
        <v>430</v>
      </c>
      <c r="D240" s="235" t="s">
        <v>155</v>
      </c>
      <c r="E240" s="236" t="s">
        <v>431</v>
      </c>
      <c r="F240" s="237" t="s">
        <v>432</v>
      </c>
      <c r="G240" s="238" t="s">
        <v>158</v>
      </c>
      <c r="H240" s="239">
        <v>4057</v>
      </c>
      <c r="I240" s="240"/>
      <c r="J240" s="241">
        <f>ROUND(I240*H240,2)</f>
        <v>0</v>
      </c>
      <c r="K240" s="237" t="s">
        <v>159</v>
      </c>
      <c r="L240" s="72"/>
      <c r="M240" s="242" t="s">
        <v>21</v>
      </c>
      <c r="N240" s="243" t="s">
        <v>42</v>
      </c>
      <c r="O240" s="47"/>
      <c r="P240" s="244">
        <f>O240*H240</f>
        <v>0</v>
      </c>
      <c r="Q240" s="244">
        <v>0</v>
      </c>
      <c r="R240" s="244">
        <f>Q240*H240</f>
        <v>0</v>
      </c>
      <c r="S240" s="244">
        <v>0</v>
      </c>
      <c r="T240" s="245">
        <f>S240*H240</f>
        <v>0</v>
      </c>
      <c r="AR240" s="24" t="s">
        <v>160</v>
      </c>
      <c r="AT240" s="24" t="s">
        <v>155</v>
      </c>
      <c r="AU240" s="24" t="s">
        <v>81</v>
      </c>
      <c r="AY240" s="24" t="s">
        <v>153</v>
      </c>
      <c r="BE240" s="246">
        <f>IF(N240="základní",J240,0)</f>
        <v>0</v>
      </c>
      <c r="BF240" s="246">
        <f>IF(N240="snížená",J240,0)</f>
        <v>0</v>
      </c>
      <c r="BG240" s="246">
        <f>IF(N240="zákl. přenesená",J240,0)</f>
        <v>0</v>
      </c>
      <c r="BH240" s="246">
        <f>IF(N240="sníž. přenesená",J240,0)</f>
        <v>0</v>
      </c>
      <c r="BI240" s="246">
        <f>IF(N240="nulová",J240,0)</f>
        <v>0</v>
      </c>
      <c r="BJ240" s="24" t="s">
        <v>78</v>
      </c>
      <c r="BK240" s="246">
        <f>ROUND(I240*H240,2)</f>
        <v>0</v>
      </c>
      <c r="BL240" s="24" t="s">
        <v>160</v>
      </c>
      <c r="BM240" s="24" t="s">
        <v>433</v>
      </c>
    </row>
    <row r="241" spans="2:51" s="12" customFormat="1" ht="13.5">
      <c r="B241" s="247"/>
      <c r="C241" s="248"/>
      <c r="D241" s="249" t="s">
        <v>162</v>
      </c>
      <c r="E241" s="250" t="s">
        <v>21</v>
      </c>
      <c r="F241" s="251" t="s">
        <v>434</v>
      </c>
      <c r="G241" s="248"/>
      <c r="H241" s="252">
        <v>4057</v>
      </c>
      <c r="I241" s="253"/>
      <c r="J241" s="248"/>
      <c r="K241" s="248"/>
      <c r="L241" s="254"/>
      <c r="M241" s="255"/>
      <c r="N241" s="256"/>
      <c r="O241" s="256"/>
      <c r="P241" s="256"/>
      <c r="Q241" s="256"/>
      <c r="R241" s="256"/>
      <c r="S241" s="256"/>
      <c r="T241" s="257"/>
      <c r="AT241" s="258" t="s">
        <v>162</v>
      </c>
      <c r="AU241" s="258" t="s">
        <v>81</v>
      </c>
      <c r="AV241" s="12" t="s">
        <v>81</v>
      </c>
      <c r="AW241" s="12" t="s">
        <v>35</v>
      </c>
      <c r="AX241" s="12" t="s">
        <v>78</v>
      </c>
      <c r="AY241" s="258" t="s">
        <v>153</v>
      </c>
    </row>
    <row r="242" spans="2:65" s="1" customFormat="1" ht="38.25" customHeight="1">
      <c r="B242" s="46"/>
      <c r="C242" s="235" t="s">
        <v>435</v>
      </c>
      <c r="D242" s="235" t="s">
        <v>155</v>
      </c>
      <c r="E242" s="236" t="s">
        <v>436</v>
      </c>
      <c r="F242" s="237" t="s">
        <v>437</v>
      </c>
      <c r="G242" s="238" t="s">
        <v>158</v>
      </c>
      <c r="H242" s="239">
        <v>5485.08</v>
      </c>
      <c r="I242" s="240"/>
      <c r="J242" s="241">
        <f>ROUND(I242*H242,2)</f>
        <v>0</v>
      </c>
      <c r="K242" s="237" t="s">
        <v>159</v>
      </c>
      <c r="L242" s="72"/>
      <c r="M242" s="242" t="s">
        <v>21</v>
      </c>
      <c r="N242" s="243" t="s">
        <v>42</v>
      </c>
      <c r="O242" s="47"/>
      <c r="P242" s="244">
        <f>O242*H242</f>
        <v>0</v>
      </c>
      <c r="Q242" s="244">
        <v>0</v>
      </c>
      <c r="R242" s="244">
        <f>Q242*H242</f>
        <v>0</v>
      </c>
      <c r="S242" s="244">
        <v>0</v>
      </c>
      <c r="T242" s="245">
        <f>S242*H242</f>
        <v>0</v>
      </c>
      <c r="AR242" s="24" t="s">
        <v>160</v>
      </c>
      <c r="AT242" s="24" t="s">
        <v>155</v>
      </c>
      <c r="AU242" s="24" t="s">
        <v>81</v>
      </c>
      <c r="AY242" s="24" t="s">
        <v>153</v>
      </c>
      <c r="BE242" s="246">
        <f>IF(N242="základní",J242,0)</f>
        <v>0</v>
      </c>
      <c r="BF242" s="246">
        <f>IF(N242="snížená",J242,0)</f>
        <v>0</v>
      </c>
      <c r="BG242" s="246">
        <f>IF(N242="zákl. přenesená",J242,0)</f>
        <v>0</v>
      </c>
      <c r="BH242" s="246">
        <f>IF(N242="sníž. přenesená",J242,0)</f>
        <v>0</v>
      </c>
      <c r="BI242" s="246">
        <f>IF(N242="nulová",J242,0)</f>
        <v>0</v>
      </c>
      <c r="BJ242" s="24" t="s">
        <v>78</v>
      </c>
      <c r="BK242" s="246">
        <f>ROUND(I242*H242,2)</f>
        <v>0</v>
      </c>
      <c r="BL242" s="24" t="s">
        <v>160</v>
      </c>
      <c r="BM242" s="24" t="s">
        <v>438</v>
      </c>
    </row>
    <row r="243" spans="2:51" s="12" customFormat="1" ht="13.5">
      <c r="B243" s="247"/>
      <c r="C243" s="248"/>
      <c r="D243" s="249" t="s">
        <v>162</v>
      </c>
      <c r="E243" s="250" t="s">
        <v>21</v>
      </c>
      <c r="F243" s="251" t="s">
        <v>434</v>
      </c>
      <c r="G243" s="248"/>
      <c r="H243" s="252">
        <v>4057</v>
      </c>
      <c r="I243" s="253"/>
      <c r="J243" s="248"/>
      <c r="K243" s="248"/>
      <c r="L243" s="254"/>
      <c r="M243" s="255"/>
      <c r="N243" s="256"/>
      <c r="O243" s="256"/>
      <c r="P243" s="256"/>
      <c r="Q243" s="256"/>
      <c r="R243" s="256"/>
      <c r="S243" s="256"/>
      <c r="T243" s="257"/>
      <c r="AT243" s="258" t="s">
        <v>162</v>
      </c>
      <c r="AU243" s="258" t="s">
        <v>81</v>
      </c>
      <c r="AV243" s="12" t="s">
        <v>81</v>
      </c>
      <c r="AW243" s="12" t="s">
        <v>35</v>
      </c>
      <c r="AX243" s="12" t="s">
        <v>71</v>
      </c>
      <c r="AY243" s="258" t="s">
        <v>153</v>
      </c>
    </row>
    <row r="244" spans="2:51" s="12" customFormat="1" ht="13.5">
      <c r="B244" s="247"/>
      <c r="C244" s="248"/>
      <c r="D244" s="249" t="s">
        <v>162</v>
      </c>
      <c r="E244" s="250" t="s">
        <v>21</v>
      </c>
      <c r="F244" s="251" t="s">
        <v>439</v>
      </c>
      <c r="G244" s="248"/>
      <c r="H244" s="252">
        <v>722</v>
      </c>
      <c r="I244" s="253"/>
      <c r="J244" s="248"/>
      <c r="K244" s="248"/>
      <c r="L244" s="254"/>
      <c r="M244" s="255"/>
      <c r="N244" s="256"/>
      <c r="O244" s="256"/>
      <c r="P244" s="256"/>
      <c r="Q244" s="256"/>
      <c r="R244" s="256"/>
      <c r="S244" s="256"/>
      <c r="T244" s="257"/>
      <c r="AT244" s="258" t="s">
        <v>162</v>
      </c>
      <c r="AU244" s="258" t="s">
        <v>81</v>
      </c>
      <c r="AV244" s="12" t="s">
        <v>81</v>
      </c>
      <c r="AW244" s="12" t="s">
        <v>35</v>
      </c>
      <c r="AX244" s="12" t="s">
        <v>71</v>
      </c>
      <c r="AY244" s="258" t="s">
        <v>153</v>
      </c>
    </row>
    <row r="245" spans="2:51" s="12" customFormat="1" ht="13.5">
      <c r="B245" s="247"/>
      <c r="C245" s="248"/>
      <c r="D245" s="249" t="s">
        <v>162</v>
      </c>
      <c r="E245" s="250" t="s">
        <v>21</v>
      </c>
      <c r="F245" s="251" t="s">
        <v>440</v>
      </c>
      <c r="G245" s="248"/>
      <c r="H245" s="252">
        <v>706.08</v>
      </c>
      <c r="I245" s="253"/>
      <c r="J245" s="248"/>
      <c r="K245" s="248"/>
      <c r="L245" s="254"/>
      <c r="M245" s="255"/>
      <c r="N245" s="256"/>
      <c r="O245" s="256"/>
      <c r="P245" s="256"/>
      <c r="Q245" s="256"/>
      <c r="R245" s="256"/>
      <c r="S245" s="256"/>
      <c r="T245" s="257"/>
      <c r="AT245" s="258" t="s">
        <v>162</v>
      </c>
      <c r="AU245" s="258" t="s">
        <v>81</v>
      </c>
      <c r="AV245" s="12" t="s">
        <v>81</v>
      </c>
      <c r="AW245" s="12" t="s">
        <v>35</v>
      </c>
      <c r="AX245" s="12" t="s">
        <v>71</v>
      </c>
      <c r="AY245" s="258" t="s">
        <v>153</v>
      </c>
    </row>
    <row r="246" spans="2:51" s="13" customFormat="1" ht="13.5">
      <c r="B246" s="259"/>
      <c r="C246" s="260"/>
      <c r="D246" s="249" t="s">
        <v>162</v>
      </c>
      <c r="E246" s="261" t="s">
        <v>21</v>
      </c>
      <c r="F246" s="262" t="s">
        <v>188</v>
      </c>
      <c r="G246" s="260"/>
      <c r="H246" s="263">
        <v>5485.08</v>
      </c>
      <c r="I246" s="264"/>
      <c r="J246" s="260"/>
      <c r="K246" s="260"/>
      <c r="L246" s="265"/>
      <c r="M246" s="266"/>
      <c r="N246" s="267"/>
      <c r="O246" s="267"/>
      <c r="P246" s="267"/>
      <c r="Q246" s="267"/>
      <c r="R246" s="267"/>
      <c r="S246" s="267"/>
      <c r="T246" s="268"/>
      <c r="AT246" s="269" t="s">
        <v>162</v>
      </c>
      <c r="AU246" s="269" t="s">
        <v>81</v>
      </c>
      <c r="AV246" s="13" t="s">
        <v>160</v>
      </c>
      <c r="AW246" s="13" t="s">
        <v>35</v>
      </c>
      <c r="AX246" s="13" t="s">
        <v>78</v>
      </c>
      <c r="AY246" s="269" t="s">
        <v>153</v>
      </c>
    </row>
    <row r="247" spans="2:65" s="1" customFormat="1" ht="25.5" customHeight="1">
      <c r="B247" s="46"/>
      <c r="C247" s="235" t="s">
        <v>441</v>
      </c>
      <c r="D247" s="235" t="s">
        <v>155</v>
      </c>
      <c r="E247" s="236" t="s">
        <v>442</v>
      </c>
      <c r="F247" s="237" t="s">
        <v>443</v>
      </c>
      <c r="G247" s="238" t="s">
        <v>158</v>
      </c>
      <c r="H247" s="239">
        <v>121.75</v>
      </c>
      <c r="I247" s="240"/>
      <c r="J247" s="241">
        <f>ROUND(I247*H247,2)</f>
        <v>0</v>
      </c>
      <c r="K247" s="237" t="s">
        <v>159</v>
      </c>
      <c r="L247" s="72"/>
      <c r="M247" s="242" t="s">
        <v>21</v>
      </c>
      <c r="N247" s="243" t="s">
        <v>42</v>
      </c>
      <c r="O247" s="47"/>
      <c r="P247" s="244">
        <f>O247*H247</f>
        <v>0</v>
      </c>
      <c r="Q247" s="244">
        <v>0.18776</v>
      </c>
      <c r="R247" s="244">
        <f>Q247*H247</f>
        <v>22.85978</v>
      </c>
      <c r="S247" s="244">
        <v>0</v>
      </c>
      <c r="T247" s="245">
        <f>S247*H247</f>
        <v>0</v>
      </c>
      <c r="AR247" s="24" t="s">
        <v>160</v>
      </c>
      <c r="AT247" s="24" t="s">
        <v>155</v>
      </c>
      <c r="AU247" s="24" t="s">
        <v>81</v>
      </c>
      <c r="AY247" s="24" t="s">
        <v>153</v>
      </c>
      <c r="BE247" s="246">
        <f>IF(N247="základní",J247,0)</f>
        <v>0</v>
      </c>
      <c r="BF247" s="246">
        <f>IF(N247="snížená",J247,0)</f>
        <v>0</v>
      </c>
      <c r="BG247" s="246">
        <f>IF(N247="zákl. přenesená",J247,0)</f>
        <v>0</v>
      </c>
      <c r="BH247" s="246">
        <f>IF(N247="sníž. přenesená",J247,0)</f>
        <v>0</v>
      </c>
      <c r="BI247" s="246">
        <f>IF(N247="nulová",J247,0)</f>
        <v>0</v>
      </c>
      <c r="BJ247" s="24" t="s">
        <v>78</v>
      </c>
      <c r="BK247" s="246">
        <f>ROUND(I247*H247,2)</f>
        <v>0</v>
      </c>
      <c r="BL247" s="24" t="s">
        <v>160</v>
      </c>
      <c r="BM247" s="24" t="s">
        <v>444</v>
      </c>
    </row>
    <row r="248" spans="2:51" s="12" customFormat="1" ht="13.5">
      <c r="B248" s="247"/>
      <c r="C248" s="248"/>
      <c r="D248" s="249" t="s">
        <v>162</v>
      </c>
      <c r="E248" s="250" t="s">
        <v>21</v>
      </c>
      <c r="F248" s="251" t="s">
        <v>445</v>
      </c>
      <c r="G248" s="248"/>
      <c r="H248" s="252">
        <v>87.75</v>
      </c>
      <c r="I248" s="253"/>
      <c r="J248" s="248"/>
      <c r="K248" s="248"/>
      <c r="L248" s="254"/>
      <c r="M248" s="255"/>
      <c r="N248" s="256"/>
      <c r="O248" s="256"/>
      <c r="P248" s="256"/>
      <c r="Q248" s="256"/>
      <c r="R248" s="256"/>
      <c r="S248" s="256"/>
      <c r="T248" s="257"/>
      <c r="AT248" s="258" t="s">
        <v>162</v>
      </c>
      <c r="AU248" s="258" t="s">
        <v>81</v>
      </c>
      <c r="AV248" s="12" t="s">
        <v>81</v>
      </c>
      <c r="AW248" s="12" t="s">
        <v>35</v>
      </c>
      <c r="AX248" s="12" t="s">
        <v>71</v>
      </c>
      <c r="AY248" s="258" t="s">
        <v>153</v>
      </c>
    </row>
    <row r="249" spans="2:51" s="12" customFormat="1" ht="13.5">
      <c r="B249" s="247"/>
      <c r="C249" s="248"/>
      <c r="D249" s="249" t="s">
        <v>162</v>
      </c>
      <c r="E249" s="250" t="s">
        <v>21</v>
      </c>
      <c r="F249" s="251" t="s">
        <v>446</v>
      </c>
      <c r="G249" s="248"/>
      <c r="H249" s="252">
        <v>34</v>
      </c>
      <c r="I249" s="253"/>
      <c r="J249" s="248"/>
      <c r="K249" s="248"/>
      <c r="L249" s="254"/>
      <c r="M249" s="255"/>
      <c r="N249" s="256"/>
      <c r="O249" s="256"/>
      <c r="P249" s="256"/>
      <c r="Q249" s="256"/>
      <c r="R249" s="256"/>
      <c r="S249" s="256"/>
      <c r="T249" s="257"/>
      <c r="AT249" s="258" t="s">
        <v>162</v>
      </c>
      <c r="AU249" s="258" t="s">
        <v>81</v>
      </c>
      <c r="AV249" s="12" t="s">
        <v>81</v>
      </c>
      <c r="AW249" s="12" t="s">
        <v>35</v>
      </c>
      <c r="AX249" s="12" t="s">
        <v>71</v>
      </c>
      <c r="AY249" s="258" t="s">
        <v>153</v>
      </c>
    </row>
    <row r="250" spans="2:51" s="13" customFormat="1" ht="13.5">
      <c r="B250" s="259"/>
      <c r="C250" s="260"/>
      <c r="D250" s="249" t="s">
        <v>162</v>
      </c>
      <c r="E250" s="261" t="s">
        <v>21</v>
      </c>
      <c r="F250" s="262" t="s">
        <v>188</v>
      </c>
      <c r="G250" s="260"/>
      <c r="H250" s="263">
        <v>121.75</v>
      </c>
      <c r="I250" s="264"/>
      <c r="J250" s="260"/>
      <c r="K250" s="260"/>
      <c r="L250" s="265"/>
      <c r="M250" s="266"/>
      <c r="N250" s="267"/>
      <c r="O250" s="267"/>
      <c r="P250" s="267"/>
      <c r="Q250" s="267"/>
      <c r="R250" s="267"/>
      <c r="S250" s="267"/>
      <c r="T250" s="268"/>
      <c r="AT250" s="269" t="s">
        <v>162</v>
      </c>
      <c r="AU250" s="269" t="s">
        <v>81</v>
      </c>
      <c r="AV250" s="13" t="s">
        <v>160</v>
      </c>
      <c r="AW250" s="13" t="s">
        <v>35</v>
      </c>
      <c r="AX250" s="13" t="s">
        <v>78</v>
      </c>
      <c r="AY250" s="269" t="s">
        <v>153</v>
      </c>
    </row>
    <row r="251" spans="2:65" s="1" customFormat="1" ht="16.5" customHeight="1">
      <c r="B251" s="46"/>
      <c r="C251" s="235" t="s">
        <v>447</v>
      </c>
      <c r="D251" s="235" t="s">
        <v>155</v>
      </c>
      <c r="E251" s="236" t="s">
        <v>448</v>
      </c>
      <c r="F251" s="237" t="s">
        <v>449</v>
      </c>
      <c r="G251" s="238" t="s">
        <v>192</v>
      </c>
      <c r="H251" s="239">
        <v>229.5</v>
      </c>
      <c r="I251" s="240"/>
      <c r="J251" s="241">
        <f>ROUND(I251*H251,2)</f>
        <v>0</v>
      </c>
      <c r="K251" s="237" t="s">
        <v>159</v>
      </c>
      <c r="L251" s="72"/>
      <c r="M251" s="242" t="s">
        <v>21</v>
      </c>
      <c r="N251" s="243" t="s">
        <v>42</v>
      </c>
      <c r="O251" s="47"/>
      <c r="P251" s="244">
        <f>O251*H251</f>
        <v>0</v>
      </c>
      <c r="Q251" s="244">
        <v>0</v>
      </c>
      <c r="R251" s="244">
        <f>Q251*H251</f>
        <v>0</v>
      </c>
      <c r="S251" s="244">
        <v>0</v>
      </c>
      <c r="T251" s="245">
        <f>S251*H251</f>
        <v>0</v>
      </c>
      <c r="AR251" s="24" t="s">
        <v>160</v>
      </c>
      <c r="AT251" s="24" t="s">
        <v>155</v>
      </c>
      <c r="AU251" s="24" t="s">
        <v>81</v>
      </c>
      <c r="AY251" s="24" t="s">
        <v>153</v>
      </c>
      <c r="BE251" s="246">
        <f>IF(N251="základní",J251,0)</f>
        <v>0</v>
      </c>
      <c r="BF251" s="246">
        <f>IF(N251="snížená",J251,0)</f>
        <v>0</v>
      </c>
      <c r="BG251" s="246">
        <f>IF(N251="zákl. přenesená",J251,0)</f>
        <v>0</v>
      </c>
      <c r="BH251" s="246">
        <f>IF(N251="sníž. přenesená",J251,0)</f>
        <v>0</v>
      </c>
      <c r="BI251" s="246">
        <f>IF(N251="nulová",J251,0)</f>
        <v>0</v>
      </c>
      <c r="BJ251" s="24" t="s">
        <v>78</v>
      </c>
      <c r="BK251" s="246">
        <f>ROUND(I251*H251,2)</f>
        <v>0</v>
      </c>
      <c r="BL251" s="24" t="s">
        <v>160</v>
      </c>
      <c r="BM251" s="24" t="s">
        <v>450</v>
      </c>
    </row>
    <row r="252" spans="2:51" s="12" customFormat="1" ht="13.5">
      <c r="B252" s="247"/>
      <c r="C252" s="248"/>
      <c r="D252" s="249" t="s">
        <v>162</v>
      </c>
      <c r="E252" s="250" t="s">
        <v>21</v>
      </c>
      <c r="F252" s="251" t="s">
        <v>451</v>
      </c>
      <c r="G252" s="248"/>
      <c r="H252" s="252">
        <v>229.5</v>
      </c>
      <c r="I252" s="253"/>
      <c r="J252" s="248"/>
      <c r="K252" s="248"/>
      <c r="L252" s="254"/>
      <c r="M252" s="255"/>
      <c r="N252" s="256"/>
      <c r="O252" s="256"/>
      <c r="P252" s="256"/>
      <c r="Q252" s="256"/>
      <c r="R252" s="256"/>
      <c r="S252" s="256"/>
      <c r="T252" s="257"/>
      <c r="AT252" s="258" t="s">
        <v>162</v>
      </c>
      <c r="AU252" s="258" t="s">
        <v>81</v>
      </c>
      <c r="AV252" s="12" t="s">
        <v>81</v>
      </c>
      <c r="AW252" s="12" t="s">
        <v>35</v>
      </c>
      <c r="AX252" s="12" t="s">
        <v>78</v>
      </c>
      <c r="AY252" s="258" t="s">
        <v>153</v>
      </c>
    </row>
    <row r="253" spans="2:65" s="1" customFormat="1" ht="16.5" customHeight="1">
      <c r="B253" s="46"/>
      <c r="C253" s="235" t="s">
        <v>452</v>
      </c>
      <c r="D253" s="235" t="s">
        <v>155</v>
      </c>
      <c r="E253" s="236" t="s">
        <v>453</v>
      </c>
      <c r="F253" s="237" t="s">
        <v>454</v>
      </c>
      <c r="G253" s="238" t="s">
        <v>158</v>
      </c>
      <c r="H253" s="239">
        <v>5485.08</v>
      </c>
      <c r="I253" s="240"/>
      <c r="J253" s="241">
        <f>ROUND(I253*H253,2)</f>
        <v>0</v>
      </c>
      <c r="K253" s="237" t="s">
        <v>159</v>
      </c>
      <c r="L253" s="72"/>
      <c r="M253" s="242" t="s">
        <v>21</v>
      </c>
      <c r="N253" s="243" t="s">
        <v>42</v>
      </c>
      <c r="O253" s="47"/>
      <c r="P253" s="244">
        <f>O253*H253</f>
        <v>0</v>
      </c>
      <c r="Q253" s="244">
        <v>0</v>
      </c>
      <c r="R253" s="244">
        <f>Q253*H253</f>
        <v>0</v>
      </c>
      <c r="S253" s="244">
        <v>0</v>
      </c>
      <c r="T253" s="245">
        <f>S253*H253</f>
        <v>0</v>
      </c>
      <c r="AR253" s="24" t="s">
        <v>160</v>
      </c>
      <c r="AT253" s="24" t="s">
        <v>155</v>
      </c>
      <c r="AU253" s="24" t="s">
        <v>81</v>
      </c>
      <c r="AY253" s="24" t="s">
        <v>153</v>
      </c>
      <c r="BE253" s="246">
        <f>IF(N253="základní",J253,0)</f>
        <v>0</v>
      </c>
      <c r="BF253" s="246">
        <f>IF(N253="snížená",J253,0)</f>
        <v>0</v>
      </c>
      <c r="BG253" s="246">
        <f>IF(N253="zákl. přenesená",J253,0)</f>
        <v>0</v>
      </c>
      <c r="BH253" s="246">
        <f>IF(N253="sníž. přenesená",J253,0)</f>
        <v>0</v>
      </c>
      <c r="BI253" s="246">
        <f>IF(N253="nulová",J253,0)</f>
        <v>0</v>
      </c>
      <c r="BJ253" s="24" t="s">
        <v>78</v>
      </c>
      <c r="BK253" s="246">
        <f>ROUND(I253*H253,2)</f>
        <v>0</v>
      </c>
      <c r="BL253" s="24" t="s">
        <v>160</v>
      </c>
      <c r="BM253" s="24" t="s">
        <v>455</v>
      </c>
    </row>
    <row r="254" spans="2:51" s="12" customFormat="1" ht="13.5">
      <c r="B254" s="247"/>
      <c r="C254" s="248"/>
      <c r="D254" s="249" t="s">
        <v>162</v>
      </c>
      <c r="E254" s="250" t="s">
        <v>21</v>
      </c>
      <c r="F254" s="251" t="s">
        <v>434</v>
      </c>
      <c r="G254" s="248"/>
      <c r="H254" s="252">
        <v>4057</v>
      </c>
      <c r="I254" s="253"/>
      <c r="J254" s="248"/>
      <c r="K254" s="248"/>
      <c r="L254" s="254"/>
      <c r="M254" s="255"/>
      <c r="N254" s="256"/>
      <c r="O254" s="256"/>
      <c r="P254" s="256"/>
      <c r="Q254" s="256"/>
      <c r="R254" s="256"/>
      <c r="S254" s="256"/>
      <c r="T254" s="257"/>
      <c r="AT254" s="258" t="s">
        <v>162</v>
      </c>
      <c r="AU254" s="258" t="s">
        <v>81</v>
      </c>
      <c r="AV254" s="12" t="s">
        <v>81</v>
      </c>
      <c r="AW254" s="12" t="s">
        <v>35</v>
      </c>
      <c r="AX254" s="12" t="s">
        <v>71</v>
      </c>
      <c r="AY254" s="258" t="s">
        <v>153</v>
      </c>
    </row>
    <row r="255" spans="2:51" s="12" customFormat="1" ht="13.5">
      <c r="B255" s="247"/>
      <c r="C255" s="248"/>
      <c r="D255" s="249" t="s">
        <v>162</v>
      </c>
      <c r="E255" s="250" t="s">
        <v>21</v>
      </c>
      <c r="F255" s="251" t="s">
        <v>439</v>
      </c>
      <c r="G255" s="248"/>
      <c r="H255" s="252">
        <v>722</v>
      </c>
      <c r="I255" s="253"/>
      <c r="J255" s="248"/>
      <c r="K255" s="248"/>
      <c r="L255" s="254"/>
      <c r="M255" s="255"/>
      <c r="N255" s="256"/>
      <c r="O255" s="256"/>
      <c r="P255" s="256"/>
      <c r="Q255" s="256"/>
      <c r="R255" s="256"/>
      <c r="S255" s="256"/>
      <c r="T255" s="257"/>
      <c r="AT255" s="258" t="s">
        <v>162</v>
      </c>
      <c r="AU255" s="258" t="s">
        <v>81</v>
      </c>
      <c r="AV255" s="12" t="s">
        <v>81</v>
      </c>
      <c r="AW255" s="12" t="s">
        <v>35</v>
      </c>
      <c r="AX255" s="12" t="s">
        <v>71</v>
      </c>
      <c r="AY255" s="258" t="s">
        <v>153</v>
      </c>
    </row>
    <row r="256" spans="2:51" s="12" customFormat="1" ht="13.5">
      <c r="B256" s="247"/>
      <c r="C256" s="248"/>
      <c r="D256" s="249" t="s">
        <v>162</v>
      </c>
      <c r="E256" s="250" t="s">
        <v>21</v>
      </c>
      <c r="F256" s="251" t="s">
        <v>440</v>
      </c>
      <c r="G256" s="248"/>
      <c r="H256" s="252">
        <v>706.08</v>
      </c>
      <c r="I256" s="253"/>
      <c r="J256" s="248"/>
      <c r="K256" s="248"/>
      <c r="L256" s="254"/>
      <c r="M256" s="255"/>
      <c r="N256" s="256"/>
      <c r="O256" s="256"/>
      <c r="P256" s="256"/>
      <c r="Q256" s="256"/>
      <c r="R256" s="256"/>
      <c r="S256" s="256"/>
      <c r="T256" s="257"/>
      <c r="AT256" s="258" t="s">
        <v>162</v>
      </c>
      <c r="AU256" s="258" t="s">
        <v>81</v>
      </c>
      <c r="AV256" s="12" t="s">
        <v>81</v>
      </c>
      <c r="AW256" s="12" t="s">
        <v>35</v>
      </c>
      <c r="AX256" s="12" t="s">
        <v>71</v>
      </c>
      <c r="AY256" s="258" t="s">
        <v>153</v>
      </c>
    </row>
    <row r="257" spans="2:51" s="13" customFormat="1" ht="13.5">
      <c r="B257" s="259"/>
      <c r="C257" s="260"/>
      <c r="D257" s="249" t="s">
        <v>162</v>
      </c>
      <c r="E257" s="261" t="s">
        <v>21</v>
      </c>
      <c r="F257" s="262" t="s">
        <v>188</v>
      </c>
      <c r="G257" s="260"/>
      <c r="H257" s="263">
        <v>5485.08</v>
      </c>
      <c r="I257" s="264"/>
      <c r="J257" s="260"/>
      <c r="K257" s="260"/>
      <c r="L257" s="265"/>
      <c r="M257" s="266"/>
      <c r="N257" s="267"/>
      <c r="O257" s="267"/>
      <c r="P257" s="267"/>
      <c r="Q257" s="267"/>
      <c r="R257" s="267"/>
      <c r="S257" s="267"/>
      <c r="T257" s="268"/>
      <c r="AT257" s="269" t="s">
        <v>162</v>
      </c>
      <c r="AU257" s="269" t="s">
        <v>81</v>
      </c>
      <c r="AV257" s="13" t="s">
        <v>160</v>
      </c>
      <c r="AW257" s="13" t="s">
        <v>35</v>
      </c>
      <c r="AX257" s="13" t="s">
        <v>78</v>
      </c>
      <c r="AY257" s="269" t="s">
        <v>153</v>
      </c>
    </row>
    <row r="258" spans="2:65" s="1" customFormat="1" ht="25.5" customHeight="1">
      <c r="B258" s="46"/>
      <c r="C258" s="235" t="s">
        <v>456</v>
      </c>
      <c r="D258" s="235" t="s">
        <v>155</v>
      </c>
      <c r="E258" s="236" t="s">
        <v>457</v>
      </c>
      <c r="F258" s="237" t="s">
        <v>458</v>
      </c>
      <c r="G258" s="238" t="s">
        <v>158</v>
      </c>
      <c r="H258" s="239">
        <v>6193.68</v>
      </c>
      <c r="I258" s="240"/>
      <c r="J258" s="241">
        <f>ROUND(I258*H258,2)</f>
        <v>0</v>
      </c>
      <c r="K258" s="237" t="s">
        <v>159</v>
      </c>
      <c r="L258" s="72"/>
      <c r="M258" s="242" t="s">
        <v>21</v>
      </c>
      <c r="N258" s="243" t="s">
        <v>42</v>
      </c>
      <c r="O258" s="47"/>
      <c r="P258" s="244">
        <f>O258*H258</f>
        <v>0</v>
      </c>
      <c r="Q258" s="244">
        <v>0</v>
      </c>
      <c r="R258" s="244">
        <f>Q258*H258</f>
        <v>0</v>
      </c>
      <c r="S258" s="244">
        <v>0</v>
      </c>
      <c r="T258" s="245">
        <f>S258*H258</f>
        <v>0</v>
      </c>
      <c r="AR258" s="24" t="s">
        <v>160</v>
      </c>
      <c r="AT258" s="24" t="s">
        <v>155</v>
      </c>
      <c r="AU258" s="24" t="s">
        <v>81</v>
      </c>
      <c r="AY258" s="24" t="s">
        <v>153</v>
      </c>
      <c r="BE258" s="246">
        <f>IF(N258="základní",J258,0)</f>
        <v>0</v>
      </c>
      <c r="BF258" s="246">
        <f>IF(N258="snížená",J258,0)</f>
        <v>0</v>
      </c>
      <c r="BG258" s="246">
        <f>IF(N258="zákl. přenesená",J258,0)</f>
        <v>0</v>
      </c>
      <c r="BH258" s="246">
        <f>IF(N258="sníž. přenesená",J258,0)</f>
        <v>0</v>
      </c>
      <c r="BI258" s="246">
        <f>IF(N258="nulová",J258,0)</f>
        <v>0</v>
      </c>
      <c r="BJ258" s="24" t="s">
        <v>78</v>
      </c>
      <c r="BK258" s="246">
        <f>ROUND(I258*H258,2)</f>
        <v>0</v>
      </c>
      <c r="BL258" s="24" t="s">
        <v>160</v>
      </c>
      <c r="BM258" s="24" t="s">
        <v>459</v>
      </c>
    </row>
    <row r="259" spans="2:51" s="14" customFormat="1" ht="13.5">
      <c r="B259" s="271"/>
      <c r="C259" s="272"/>
      <c r="D259" s="249" t="s">
        <v>162</v>
      </c>
      <c r="E259" s="273" t="s">
        <v>21</v>
      </c>
      <c r="F259" s="274" t="s">
        <v>460</v>
      </c>
      <c r="G259" s="272"/>
      <c r="H259" s="273" t="s">
        <v>21</v>
      </c>
      <c r="I259" s="275"/>
      <c r="J259" s="272"/>
      <c r="K259" s="272"/>
      <c r="L259" s="276"/>
      <c r="M259" s="277"/>
      <c r="N259" s="278"/>
      <c r="O259" s="278"/>
      <c r="P259" s="278"/>
      <c r="Q259" s="278"/>
      <c r="R259" s="278"/>
      <c r="S259" s="278"/>
      <c r="T259" s="279"/>
      <c r="AT259" s="280" t="s">
        <v>162</v>
      </c>
      <c r="AU259" s="280" t="s">
        <v>81</v>
      </c>
      <c r="AV259" s="14" t="s">
        <v>78</v>
      </c>
      <c r="AW259" s="14" t="s">
        <v>35</v>
      </c>
      <c r="AX259" s="14" t="s">
        <v>71</v>
      </c>
      <c r="AY259" s="280" t="s">
        <v>153</v>
      </c>
    </row>
    <row r="260" spans="2:51" s="12" customFormat="1" ht="13.5">
      <c r="B260" s="247"/>
      <c r="C260" s="248"/>
      <c r="D260" s="249" t="s">
        <v>162</v>
      </c>
      <c r="E260" s="250" t="s">
        <v>21</v>
      </c>
      <c r="F260" s="251" t="s">
        <v>434</v>
      </c>
      <c r="G260" s="248"/>
      <c r="H260" s="252">
        <v>4057</v>
      </c>
      <c r="I260" s="253"/>
      <c r="J260" s="248"/>
      <c r="K260" s="248"/>
      <c r="L260" s="254"/>
      <c r="M260" s="255"/>
      <c r="N260" s="256"/>
      <c r="O260" s="256"/>
      <c r="P260" s="256"/>
      <c r="Q260" s="256"/>
      <c r="R260" s="256"/>
      <c r="S260" s="256"/>
      <c r="T260" s="257"/>
      <c r="AT260" s="258" t="s">
        <v>162</v>
      </c>
      <c r="AU260" s="258" t="s">
        <v>81</v>
      </c>
      <c r="AV260" s="12" t="s">
        <v>81</v>
      </c>
      <c r="AW260" s="12" t="s">
        <v>35</v>
      </c>
      <c r="AX260" s="12" t="s">
        <v>71</v>
      </c>
      <c r="AY260" s="258" t="s">
        <v>153</v>
      </c>
    </row>
    <row r="261" spans="2:51" s="12" customFormat="1" ht="13.5">
      <c r="B261" s="247"/>
      <c r="C261" s="248"/>
      <c r="D261" s="249" t="s">
        <v>162</v>
      </c>
      <c r="E261" s="250" t="s">
        <v>21</v>
      </c>
      <c r="F261" s="251" t="s">
        <v>461</v>
      </c>
      <c r="G261" s="248"/>
      <c r="H261" s="252">
        <v>1444</v>
      </c>
      <c r="I261" s="253"/>
      <c r="J261" s="248"/>
      <c r="K261" s="248"/>
      <c r="L261" s="254"/>
      <c r="M261" s="255"/>
      <c r="N261" s="256"/>
      <c r="O261" s="256"/>
      <c r="P261" s="256"/>
      <c r="Q261" s="256"/>
      <c r="R261" s="256"/>
      <c r="S261" s="256"/>
      <c r="T261" s="257"/>
      <c r="AT261" s="258" t="s">
        <v>162</v>
      </c>
      <c r="AU261" s="258" t="s">
        <v>81</v>
      </c>
      <c r="AV261" s="12" t="s">
        <v>81</v>
      </c>
      <c r="AW261" s="12" t="s">
        <v>35</v>
      </c>
      <c r="AX261" s="12" t="s">
        <v>71</v>
      </c>
      <c r="AY261" s="258" t="s">
        <v>153</v>
      </c>
    </row>
    <row r="262" spans="2:51" s="12" customFormat="1" ht="13.5">
      <c r="B262" s="247"/>
      <c r="C262" s="248"/>
      <c r="D262" s="249" t="s">
        <v>162</v>
      </c>
      <c r="E262" s="250" t="s">
        <v>21</v>
      </c>
      <c r="F262" s="251" t="s">
        <v>462</v>
      </c>
      <c r="G262" s="248"/>
      <c r="H262" s="252">
        <v>692.68</v>
      </c>
      <c r="I262" s="253"/>
      <c r="J262" s="248"/>
      <c r="K262" s="248"/>
      <c r="L262" s="254"/>
      <c r="M262" s="255"/>
      <c r="N262" s="256"/>
      <c r="O262" s="256"/>
      <c r="P262" s="256"/>
      <c r="Q262" s="256"/>
      <c r="R262" s="256"/>
      <c r="S262" s="256"/>
      <c r="T262" s="257"/>
      <c r="AT262" s="258" t="s">
        <v>162</v>
      </c>
      <c r="AU262" s="258" t="s">
        <v>81</v>
      </c>
      <c r="AV262" s="12" t="s">
        <v>81</v>
      </c>
      <c r="AW262" s="12" t="s">
        <v>35</v>
      </c>
      <c r="AX262" s="12" t="s">
        <v>71</v>
      </c>
      <c r="AY262" s="258" t="s">
        <v>153</v>
      </c>
    </row>
    <row r="263" spans="2:51" s="13" customFormat="1" ht="13.5">
      <c r="B263" s="259"/>
      <c r="C263" s="260"/>
      <c r="D263" s="249" t="s">
        <v>162</v>
      </c>
      <c r="E263" s="261" t="s">
        <v>21</v>
      </c>
      <c r="F263" s="262" t="s">
        <v>188</v>
      </c>
      <c r="G263" s="260"/>
      <c r="H263" s="263">
        <v>6193.68</v>
      </c>
      <c r="I263" s="264"/>
      <c r="J263" s="260"/>
      <c r="K263" s="260"/>
      <c r="L263" s="265"/>
      <c r="M263" s="266"/>
      <c r="N263" s="267"/>
      <c r="O263" s="267"/>
      <c r="P263" s="267"/>
      <c r="Q263" s="267"/>
      <c r="R263" s="267"/>
      <c r="S263" s="267"/>
      <c r="T263" s="268"/>
      <c r="AT263" s="269" t="s">
        <v>162</v>
      </c>
      <c r="AU263" s="269" t="s">
        <v>81</v>
      </c>
      <c r="AV263" s="13" t="s">
        <v>160</v>
      </c>
      <c r="AW263" s="13" t="s">
        <v>35</v>
      </c>
      <c r="AX263" s="13" t="s">
        <v>78</v>
      </c>
      <c r="AY263" s="269" t="s">
        <v>153</v>
      </c>
    </row>
    <row r="264" spans="2:65" s="1" customFormat="1" ht="25.5" customHeight="1">
      <c r="B264" s="46"/>
      <c r="C264" s="235" t="s">
        <v>463</v>
      </c>
      <c r="D264" s="235" t="s">
        <v>155</v>
      </c>
      <c r="E264" s="236" t="s">
        <v>464</v>
      </c>
      <c r="F264" s="237" t="s">
        <v>465</v>
      </c>
      <c r="G264" s="238" t="s">
        <v>158</v>
      </c>
      <c r="H264" s="239">
        <v>5471.68</v>
      </c>
      <c r="I264" s="240"/>
      <c r="J264" s="241">
        <f>ROUND(I264*H264,2)</f>
        <v>0</v>
      </c>
      <c r="K264" s="237" t="s">
        <v>159</v>
      </c>
      <c r="L264" s="72"/>
      <c r="M264" s="242" t="s">
        <v>21</v>
      </c>
      <c r="N264" s="243" t="s">
        <v>42</v>
      </c>
      <c r="O264" s="47"/>
      <c r="P264" s="244">
        <f>O264*H264</f>
        <v>0</v>
      </c>
      <c r="Q264" s="244">
        <v>0</v>
      </c>
      <c r="R264" s="244">
        <f>Q264*H264</f>
        <v>0</v>
      </c>
      <c r="S264" s="244">
        <v>0</v>
      </c>
      <c r="T264" s="245">
        <f>S264*H264</f>
        <v>0</v>
      </c>
      <c r="AR264" s="24" t="s">
        <v>160</v>
      </c>
      <c r="AT264" s="24" t="s">
        <v>155</v>
      </c>
      <c r="AU264" s="24" t="s">
        <v>81</v>
      </c>
      <c r="AY264" s="24" t="s">
        <v>153</v>
      </c>
      <c r="BE264" s="246">
        <f>IF(N264="základní",J264,0)</f>
        <v>0</v>
      </c>
      <c r="BF264" s="246">
        <f>IF(N264="snížená",J264,0)</f>
        <v>0</v>
      </c>
      <c r="BG264" s="246">
        <f>IF(N264="zákl. přenesená",J264,0)</f>
        <v>0</v>
      </c>
      <c r="BH264" s="246">
        <f>IF(N264="sníž. přenesená",J264,0)</f>
        <v>0</v>
      </c>
      <c r="BI264" s="246">
        <f>IF(N264="nulová",J264,0)</f>
        <v>0</v>
      </c>
      <c r="BJ264" s="24" t="s">
        <v>78</v>
      </c>
      <c r="BK264" s="246">
        <f>ROUND(I264*H264,2)</f>
        <v>0</v>
      </c>
      <c r="BL264" s="24" t="s">
        <v>160</v>
      </c>
      <c r="BM264" s="24" t="s">
        <v>466</v>
      </c>
    </row>
    <row r="265" spans="2:51" s="12" customFormat="1" ht="13.5">
      <c r="B265" s="247"/>
      <c r="C265" s="248"/>
      <c r="D265" s="249" t="s">
        <v>162</v>
      </c>
      <c r="E265" s="250" t="s">
        <v>21</v>
      </c>
      <c r="F265" s="251" t="s">
        <v>434</v>
      </c>
      <c r="G265" s="248"/>
      <c r="H265" s="252">
        <v>4057</v>
      </c>
      <c r="I265" s="253"/>
      <c r="J265" s="248"/>
      <c r="K265" s="248"/>
      <c r="L265" s="254"/>
      <c r="M265" s="255"/>
      <c r="N265" s="256"/>
      <c r="O265" s="256"/>
      <c r="P265" s="256"/>
      <c r="Q265" s="256"/>
      <c r="R265" s="256"/>
      <c r="S265" s="256"/>
      <c r="T265" s="257"/>
      <c r="AT265" s="258" t="s">
        <v>162</v>
      </c>
      <c r="AU265" s="258" t="s">
        <v>81</v>
      </c>
      <c r="AV265" s="12" t="s">
        <v>81</v>
      </c>
      <c r="AW265" s="12" t="s">
        <v>35</v>
      </c>
      <c r="AX265" s="12" t="s">
        <v>71</v>
      </c>
      <c r="AY265" s="258" t="s">
        <v>153</v>
      </c>
    </row>
    <row r="266" spans="2:51" s="12" customFormat="1" ht="13.5">
      <c r="B266" s="247"/>
      <c r="C266" s="248"/>
      <c r="D266" s="249" t="s">
        <v>162</v>
      </c>
      <c r="E266" s="250" t="s">
        <v>21</v>
      </c>
      <c r="F266" s="251" t="s">
        <v>439</v>
      </c>
      <c r="G266" s="248"/>
      <c r="H266" s="252">
        <v>722</v>
      </c>
      <c r="I266" s="253"/>
      <c r="J266" s="248"/>
      <c r="K266" s="248"/>
      <c r="L266" s="254"/>
      <c r="M266" s="255"/>
      <c r="N266" s="256"/>
      <c r="O266" s="256"/>
      <c r="P266" s="256"/>
      <c r="Q266" s="256"/>
      <c r="R266" s="256"/>
      <c r="S266" s="256"/>
      <c r="T266" s="257"/>
      <c r="AT266" s="258" t="s">
        <v>162</v>
      </c>
      <c r="AU266" s="258" t="s">
        <v>81</v>
      </c>
      <c r="AV266" s="12" t="s">
        <v>81</v>
      </c>
      <c r="AW266" s="12" t="s">
        <v>35</v>
      </c>
      <c r="AX266" s="12" t="s">
        <v>71</v>
      </c>
      <c r="AY266" s="258" t="s">
        <v>153</v>
      </c>
    </row>
    <row r="267" spans="2:51" s="12" customFormat="1" ht="13.5">
      <c r="B267" s="247"/>
      <c r="C267" s="248"/>
      <c r="D267" s="249" t="s">
        <v>162</v>
      </c>
      <c r="E267" s="250" t="s">
        <v>21</v>
      </c>
      <c r="F267" s="251" t="s">
        <v>462</v>
      </c>
      <c r="G267" s="248"/>
      <c r="H267" s="252">
        <v>692.68</v>
      </c>
      <c r="I267" s="253"/>
      <c r="J267" s="248"/>
      <c r="K267" s="248"/>
      <c r="L267" s="254"/>
      <c r="M267" s="255"/>
      <c r="N267" s="256"/>
      <c r="O267" s="256"/>
      <c r="P267" s="256"/>
      <c r="Q267" s="256"/>
      <c r="R267" s="256"/>
      <c r="S267" s="256"/>
      <c r="T267" s="257"/>
      <c r="AT267" s="258" t="s">
        <v>162</v>
      </c>
      <c r="AU267" s="258" t="s">
        <v>81</v>
      </c>
      <c r="AV267" s="12" t="s">
        <v>81</v>
      </c>
      <c r="AW267" s="12" t="s">
        <v>35</v>
      </c>
      <c r="AX267" s="12" t="s">
        <v>71</v>
      </c>
      <c r="AY267" s="258" t="s">
        <v>153</v>
      </c>
    </row>
    <row r="268" spans="2:51" s="13" customFormat="1" ht="13.5">
      <c r="B268" s="259"/>
      <c r="C268" s="260"/>
      <c r="D268" s="249" t="s">
        <v>162</v>
      </c>
      <c r="E268" s="261" t="s">
        <v>21</v>
      </c>
      <c r="F268" s="262" t="s">
        <v>188</v>
      </c>
      <c r="G268" s="260"/>
      <c r="H268" s="263">
        <v>5471.68</v>
      </c>
      <c r="I268" s="264"/>
      <c r="J268" s="260"/>
      <c r="K268" s="260"/>
      <c r="L268" s="265"/>
      <c r="M268" s="266"/>
      <c r="N268" s="267"/>
      <c r="O268" s="267"/>
      <c r="P268" s="267"/>
      <c r="Q268" s="267"/>
      <c r="R268" s="267"/>
      <c r="S268" s="267"/>
      <c r="T268" s="268"/>
      <c r="AT268" s="269" t="s">
        <v>162</v>
      </c>
      <c r="AU268" s="269" t="s">
        <v>81</v>
      </c>
      <c r="AV268" s="13" t="s">
        <v>160</v>
      </c>
      <c r="AW268" s="13" t="s">
        <v>35</v>
      </c>
      <c r="AX268" s="13" t="s">
        <v>78</v>
      </c>
      <c r="AY268" s="269" t="s">
        <v>153</v>
      </c>
    </row>
    <row r="269" spans="2:65" s="1" customFormat="1" ht="38.25" customHeight="1">
      <c r="B269" s="46"/>
      <c r="C269" s="235" t="s">
        <v>467</v>
      </c>
      <c r="D269" s="235" t="s">
        <v>155</v>
      </c>
      <c r="E269" s="236" t="s">
        <v>468</v>
      </c>
      <c r="F269" s="237" t="s">
        <v>469</v>
      </c>
      <c r="G269" s="238" t="s">
        <v>158</v>
      </c>
      <c r="H269" s="239">
        <v>722</v>
      </c>
      <c r="I269" s="240"/>
      <c r="J269" s="241">
        <f>ROUND(I269*H269,2)</f>
        <v>0</v>
      </c>
      <c r="K269" s="237" t="s">
        <v>159</v>
      </c>
      <c r="L269" s="72"/>
      <c r="M269" s="242" t="s">
        <v>21</v>
      </c>
      <c r="N269" s="243" t="s">
        <v>42</v>
      </c>
      <c r="O269" s="47"/>
      <c r="P269" s="244">
        <f>O269*H269</f>
        <v>0</v>
      </c>
      <c r="Q269" s="244">
        <v>0</v>
      </c>
      <c r="R269" s="244">
        <f>Q269*H269</f>
        <v>0</v>
      </c>
      <c r="S269" s="244">
        <v>0</v>
      </c>
      <c r="T269" s="245">
        <f>S269*H269</f>
        <v>0</v>
      </c>
      <c r="AR269" s="24" t="s">
        <v>160</v>
      </c>
      <c r="AT269" s="24" t="s">
        <v>155</v>
      </c>
      <c r="AU269" s="24" t="s">
        <v>81</v>
      </c>
      <c r="AY269" s="24" t="s">
        <v>153</v>
      </c>
      <c r="BE269" s="246">
        <f>IF(N269="základní",J269,0)</f>
        <v>0</v>
      </c>
      <c r="BF269" s="246">
        <f>IF(N269="snížená",J269,0)</f>
        <v>0</v>
      </c>
      <c r="BG269" s="246">
        <f>IF(N269="zákl. přenesená",J269,0)</f>
        <v>0</v>
      </c>
      <c r="BH269" s="246">
        <f>IF(N269="sníž. přenesená",J269,0)</f>
        <v>0</v>
      </c>
      <c r="BI269" s="246">
        <f>IF(N269="nulová",J269,0)</f>
        <v>0</v>
      </c>
      <c r="BJ269" s="24" t="s">
        <v>78</v>
      </c>
      <c r="BK269" s="246">
        <f>ROUND(I269*H269,2)</f>
        <v>0</v>
      </c>
      <c r="BL269" s="24" t="s">
        <v>160</v>
      </c>
      <c r="BM269" s="24" t="s">
        <v>470</v>
      </c>
    </row>
    <row r="270" spans="2:51" s="12" customFormat="1" ht="13.5">
      <c r="B270" s="247"/>
      <c r="C270" s="248"/>
      <c r="D270" s="249" t="s">
        <v>162</v>
      </c>
      <c r="E270" s="250" t="s">
        <v>21</v>
      </c>
      <c r="F270" s="251" t="s">
        <v>439</v>
      </c>
      <c r="G270" s="248"/>
      <c r="H270" s="252">
        <v>722</v>
      </c>
      <c r="I270" s="253"/>
      <c r="J270" s="248"/>
      <c r="K270" s="248"/>
      <c r="L270" s="254"/>
      <c r="M270" s="255"/>
      <c r="N270" s="256"/>
      <c r="O270" s="256"/>
      <c r="P270" s="256"/>
      <c r="Q270" s="256"/>
      <c r="R270" s="256"/>
      <c r="S270" s="256"/>
      <c r="T270" s="257"/>
      <c r="AT270" s="258" t="s">
        <v>162</v>
      </c>
      <c r="AU270" s="258" t="s">
        <v>81</v>
      </c>
      <c r="AV270" s="12" t="s">
        <v>81</v>
      </c>
      <c r="AW270" s="12" t="s">
        <v>35</v>
      </c>
      <c r="AX270" s="12" t="s">
        <v>78</v>
      </c>
      <c r="AY270" s="258" t="s">
        <v>153</v>
      </c>
    </row>
    <row r="271" spans="2:63" s="11" customFormat="1" ht="29.85" customHeight="1">
      <c r="B271" s="219"/>
      <c r="C271" s="220"/>
      <c r="D271" s="221" t="s">
        <v>70</v>
      </c>
      <c r="E271" s="233" t="s">
        <v>195</v>
      </c>
      <c r="F271" s="233" t="s">
        <v>471</v>
      </c>
      <c r="G271" s="220"/>
      <c r="H271" s="220"/>
      <c r="I271" s="223"/>
      <c r="J271" s="234">
        <f>BK271</f>
        <v>0</v>
      </c>
      <c r="K271" s="220"/>
      <c r="L271" s="225"/>
      <c r="M271" s="226"/>
      <c r="N271" s="227"/>
      <c r="O271" s="227"/>
      <c r="P271" s="228">
        <f>SUM(P272:P346)</f>
        <v>0</v>
      </c>
      <c r="Q271" s="227"/>
      <c r="R271" s="228">
        <f>SUM(R272:R346)</f>
        <v>47.7640024</v>
      </c>
      <c r="S271" s="227"/>
      <c r="T271" s="229">
        <f>SUM(T272:T346)</f>
        <v>0.3</v>
      </c>
      <c r="AR271" s="230" t="s">
        <v>78</v>
      </c>
      <c r="AT271" s="231" t="s">
        <v>70</v>
      </c>
      <c r="AU271" s="231" t="s">
        <v>78</v>
      </c>
      <c r="AY271" s="230" t="s">
        <v>153</v>
      </c>
      <c r="BK271" s="232">
        <f>SUM(BK272:BK346)</f>
        <v>0</v>
      </c>
    </row>
    <row r="272" spans="2:65" s="1" customFormat="1" ht="25.5" customHeight="1">
      <c r="B272" s="46"/>
      <c r="C272" s="235" t="s">
        <v>472</v>
      </c>
      <c r="D272" s="235" t="s">
        <v>155</v>
      </c>
      <c r="E272" s="236" t="s">
        <v>473</v>
      </c>
      <c r="F272" s="237" t="s">
        <v>474</v>
      </c>
      <c r="G272" s="238" t="s">
        <v>184</v>
      </c>
      <c r="H272" s="239">
        <v>128</v>
      </c>
      <c r="I272" s="240"/>
      <c r="J272" s="241">
        <f>ROUND(I272*H272,2)</f>
        <v>0</v>
      </c>
      <c r="K272" s="237" t="s">
        <v>159</v>
      </c>
      <c r="L272" s="72"/>
      <c r="M272" s="242" t="s">
        <v>21</v>
      </c>
      <c r="N272" s="243" t="s">
        <v>42</v>
      </c>
      <c r="O272" s="47"/>
      <c r="P272" s="244">
        <f>O272*H272</f>
        <v>0</v>
      </c>
      <c r="Q272" s="244">
        <v>0.00268</v>
      </c>
      <c r="R272" s="244">
        <f>Q272*H272</f>
        <v>0.34304</v>
      </c>
      <c r="S272" s="244">
        <v>0</v>
      </c>
      <c r="T272" s="245">
        <f>S272*H272</f>
        <v>0</v>
      </c>
      <c r="AR272" s="24" t="s">
        <v>160</v>
      </c>
      <c r="AT272" s="24" t="s">
        <v>155</v>
      </c>
      <c r="AU272" s="24" t="s">
        <v>81</v>
      </c>
      <c r="AY272" s="24" t="s">
        <v>153</v>
      </c>
      <c r="BE272" s="246">
        <f>IF(N272="základní",J272,0)</f>
        <v>0</v>
      </c>
      <c r="BF272" s="246">
        <f>IF(N272="snížená",J272,0)</f>
        <v>0</v>
      </c>
      <c r="BG272" s="246">
        <f>IF(N272="zákl. přenesená",J272,0)</f>
        <v>0</v>
      </c>
      <c r="BH272" s="246">
        <f>IF(N272="sníž. přenesená",J272,0)</f>
        <v>0</v>
      </c>
      <c r="BI272" s="246">
        <f>IF(N272="nulová",J272,0)</f>
        <v>0</v>
      </c>
      <c r="BJ272" s="24" t="s">
        <v>78</v>
      </c>
      <c r="BK272" s="246">
        <f>ROUND(I272*H272,2)</f>
        <v>0</v>
      </c>
      <c r="BL272" s="24" t="s">
        <v>160</v>
      </c>
      <c r="BM272" s="24" t="s">
        <v>475</v>
      </c>
    </row>
    <row r="273" spans="2:51" s="14" customFormat="1" ht="13.5">
      <c r="B273" s="271"/>
      <c r="C273" s="272"/>
      <c r="D273" s="249" t="s">
        <v>162</v>
      </c>
      <c r="E273" s="273" t="s">
        <v>21</v>
      </c>
      <c r="F273" s="274" t="s">
        <v>476</v>
      </c>
      <c r="G273" s="272"/>
      <c r="H273" s="273" t="s">
        <v>21</v>
      </c>
      <c r="I273" s="275"/>
      <c r="J273" s="272"/>
      <c r="K273" s="272"/>
      <c r="L273" s="276"/>
      <c r="M273" s="277"/>
      <c r="N273" s="278"/>
      <c r="O273" s="278"/>
      <c r="P273" s="278"/>
      <c r="Q273" s="278"/>
      <c r="R273" s="278"/>
      <c r="S273" s="278"/>
      <c r="T273" s="279"/>
      <c r="AT273" s="280" t="s">
        <v>162</v>
      </c>
      <c r="AU273" s="280" t="s">
        <v>81</v>
      </c>
      <c r="AV273" s="14" t="s">
        <v>78</v>
      </c>
      <c r="AW273" s="14" t="s">
        <v>35</v>
      </c>
      <c r="AX273" s="14" t="s">
        <v>71</v>
      </c>
      <c r="AY273" s="280" t="s">
        <v>153</v>
      </c>
    </row>
    <row r="274" spans="2:51" s="12" customFormat="1" ht="13.5">
      <c r="B274" s="247"/>
      <c r="C274" s="248"/>
      <c r="D274" s="249" t="s">
        <v>162</v>
      </c>
      <c r="E274" s="250" t="s">
        <v>21</v>
      </c>
      <c r="F274" s="251" t="s">
        <v>477</v>
      </c>
      <c r="G274" s="248"/>
      <c r="H274" s="252">
        <v>8</v>
      </c>
      <c r="I274" s="253"/>
      <c r="J274" s="248"/>
      <c r="K274" s="248"/>
      <c r="L274" s="254"/>
      <c r="M274" s="255"/>
      <c r="N274" s="256"/>
      <c r="O274" s="256"/>
      <c r="P274" s="256"/>
      <c r="Q274" s="256"/>
      <c r="R274" s="256"/>
      <c r="S274" s="256"/>
      <c r="T274" s="257"/>
      <c r="AT274" s="258" t="s">
        <v>162</v>
      </c>
      <c r="AU274" s="258" t="s">
        <v>81</v>
      </c>
      <c r="AV274" s="12" t="s">
        <v>81</v>
      </c>
      <c r="AW274" s="12" t="s">
        <v>35</v>
      </c>
      <c r="AX274" s="12" t="s">
        <v>71</v>
      </c>
      <c r="AY274" s="258" t="s">
        <v>153</v>
      </c>
    </row>
    <row r="275" spans="2:51" s="12" customFormat="1" ht="13.5">
      <c r="B275" s="247"/>
      <c r="C275" s="248"/>
      <c r="D275" s="249" t="s">
        <v>162</v>
      </c>
      <c r="E275" s="250" t="s">
        <v>21</v>
      </c>
      <c r="F275" s="251" t="s">
        <v>478</v>
      </c>
      <c r="G275" s="248"/>
      <c r="H275" s="252">
        <v>21</v>
      </c>
      <c r="I275" s="253"/>
      <c r="J275" s="248"/>
      <c r="K275" s="248"/>
      <c r="L275" s="254"/>
      <c r="M275" s="255"/>
      <c r="N275" s="256"/>
      <c r="O275" s="256"/>
      <c r="P275" s="256"/>
      <c r="Q275" s="256"/>
      <c r="R275" s="256"/>
      <c r="S275" s="256"/>
      <c r="T275" s="257"/>
      <c r="AT275" s="258" t="s">
        <v>162</v>
      </c>
      <c r="AU275" s="258" t="s">
        <v>81</v>
      </c>
      <c r="AV275" s="12" t="s">
        <v>81</v>
      </c>
      <c r="AW275" s="12" t="s">
        <v>35</v>
      </c>
      <c r="AX275" s="12" t="s">
        <v>71</v>
      </c>
      <c r="AY275" s="258" t="s">
        <v>153</v>
      </c>
    </row>
    <row r="276" spans="2:51" s="12" customFormat="1" ht="13.5">
      <c r="B276" s="247"/>
      <c r="C276" s="248"/>
      <c r="D276" s="249" t="s">
        <v>162</v>
      </c>
      <c r="E276" s="250" t="s">
        <v>21</v>
      </c>
      <c r="F276" s="251" t="s">
        <v>479</v>
      </c>
      <c r="G276" s="248"/>
      <c r="H276" s="252">
        <v>54</v>
      </c>
      <c r="I276" s="253"/>
      <c r="J276" s="248"/>
      <c r="K276" s="248"/>
      <c r="L276" s="254"/>
      <c r="M276" s="255"/>
      <c r="N276" s="256"/>
      <c r="O276" s="256"/>
      <c r="P276" s="256"/>
      <c r="Q276" s="256"/>
      <c r="R276" s="256"/>
      <c r="S276" s="256"/>
      <c r="T276" s="257"/>
      <c r="AT276" s="258" t="s">
        <v>162</v>
      </c>
      <c r="AU276" s="258" t="s">
        <v>81</v>
      </c>
      <c r="AV276" s="12" t="s">
        <v>81</v>
      </c>
      <c r="AW276" s="12" t="s">
        <v>35</v>
      </c>
      <c r="AX276" s="12" t="s">
        <v>71</v>
      </c>
      <c r="AY276" s="258" t="s">
        <v>153</v>
      </c>
    </row>
    <row r="277" spans="2:51" s="12" customFormat="1" ht="13.5">
      <c r="B277" s="247"/>
      <c r="C277" s="248"/>
      <c r="D277" s="249" t="s">
        <v>162</v>
      </c>
      <c r="E277" s="250" t="s">
        <v>21</v>
      </c>
      <c r="F277" s="251" t="s">
        <v>480</v>
      </c>
      <c r="G277" s="248"/>
      <c r="H277" s="252">
        <v>13</v>
      </c>
      <c r="I277" s="253"/>
      <c r="J277" s="248"/>
      <c r="K277" s="248"/>
      <c r="L277" s="254"/>
      <c r="M277" s="255"/>
      <c r="N277" s="256"/>
      <c r="O277" s="256"/>
      <c r="P277" s="256"/>
      <c r="Q277" s="256"/>
      <c r="R277" s="256"/>
      <c r="S277" s="256"/>
      <c r="T277" s="257"/>
      <c r="AT277" s="258" t="s">
        <v>162</v>
      </c>
      <c r="AU277" s="258" t="s">
        <v>81</v>
      </c>
      <c r="AV277" s="12" t="s">
        <v>81</v>
      </c>
      <c r="AW277" s="12" t="s">
        <v>35</v>
      </c>
      <c r="AX277" s="12" t="s">
        <v>71</v>
      </c>
      <c r="AY277" s="258" t="s">
        <v>153</v>
      </c>
    </row>
    <row r="278" spans="2:51" s="12" customFormat="1" ht="13.5">
      <c r="B278" s="247"/>
      <c r="C278" s="248"/>
      <c r="D278" s="249" t="s">
        <v>162</v>
      </c>
      <c r="E278" s="250" t="s">
        <v>21</v>
      </c>
      <c r="F278" s="251" t="s">
        <v>481</v>
      </c>
      <c r="G278" s="248"/>
      <c r="H278" s="252">
        <v>18</v>
      </c>
      <c r="I278" s="253"/>
      <c r="J278" s="248"/>
      <c r="K278" s="248"/>
      <c r="L278" s="254"/>
      <c r="M278" s="255"/>
      <c r="N278" s="256"/>
      <c r="O278" s="256"/>
      <c r="P278" s="256"/>
      <c r="Q278" s="256"/>
      <c r="R278" s="256"/>
      <c r="S278" s="256"/>
      <c r="T278" s="257"/>
      <c r="AT278" s="258" t="s">
        <v>162</v>
      </c>
      <c r="AU278" s="258" t="s">
        <v>81</v>
      </c>
      <c r="AV278" s="12" t="s">
        <v>81</v>
      </c>
      <c r="AW278" s="12" t="s">
        <v>35</v>
      </c>
      <c r="AX278" s="12" t="s">
        <v>71</v>
      </c>
      <c r="AY278" s="258" t="s">
        <v>153</v>
      </c>
    </row>
    <row r="279" spans="2:51" s="12" customFormat="1" ht="13.5">
      <c r="B279" s="247"/>
      <c r="C279" s="248"/>
      <c r="D279" s="249" t="s">
        <v>162</v>
      </c>
      <c r="E279" s="250" t="s">
        <v>21</v>
      </c>
      <c r="F279" s="251" t="s">
        <v>482</v>
      </c>
      <c r="G279" s="248"/>
      <c r="H279" s="252">
        <v>3</v>
      </c>
      <c r="I279" s="253"/>
      <c r="J279" s="248"/>
      <c r="K279" s="248"/>
      <c r="L279" s="254"/>
      <c r="M279" s="255"/>
      <c r="N279" s="256"/>
      <c r="O279" s="256"/>
      <c r="P279" s="256"/>
      <c r="Q279" s="256"/>
      <c r="R279" s="256"/>
      <c r="S279" s="256"/>
      <c r="T279" s="257"/>
      <c r="AT279" s="258" t="s">
        <v>162</v>
      </c>
      <c r="AU279" s="258" t="s">
        <v>81</v>
      </c>
      <c r="AV279" s="12" t="s">
        <v>81</v>
      </c>
      <c r="AW279" s="12" t="s">
        <v>35</v>
      </c>
      <c r="AX279" s="12" t="s">
        <v>71</v>
      </c>
      <c r="AY279" s="258" t="s">
        <v>153</v>
      </c>
    </row>
    <row r="280" spans="2:51" s="12" customFormat="1" ht="13.5">
      <c r="B280" s="247"/>
      <c r="C280" s="248"/>
      <c r="D280" s="249" t="s">
        <v>162</v>
      </c>
      <c r="E280" s="250" t="s">
        <v>21</v>
      </c>
      <c r="F280" s="251" t="s">
        <v>483</v>
      </c>
      <c r="G280" s="248"/>
      <c r="H280" s="252">
        <v>11</v>
      </c>
      <c r="I280" s="253"/>
      <c r="J280" s="248"/>
      <c r="K280" s="248"/>
      <c r="L280" s="254"/>
      <c r="M280" s="255"/>
      <c r="N280" s="256"/>
      <c r="O280" s="256"/>
      <c r="P280" s="256"/>
      <c r="Q280" s="256"/>
      <c r="R280" s="256"/>
      <c r="S280" s="256"/>
      <c r="T280" s="257"/>
      <c r="AT280" s="258" t="s">
        <v>162</v>
      </c>
      <c r="AU280" s="258" t="s">
        <v>81</v>
      </c>
      <c r="AV280" s="12" t="s">
        <v>81</v>
      </c>
      <c r="AW280" s="12" t="s">
        <v>35</v>
      </c>
      <c r="AX280" s="12" t="s">
        <v>71</v>
      </c>
      <c r="AY280" s="258" t="s">
        <v>153</v>
      </c>
    </row>
    <row r="281" spans="2:51" s="13" customFormat="1" ht="13.5">
      <c r="B281" s="259"/>
      <c r="C281" s="260"/>
      <c r="D281" s="249" t="s">
        <v>162</v>
      </c>
      <c r="E281" s="261" t="s">
        <v>21</v>
      </c>
      <c r="F281" s="262" t="s">
        <v>188</v>
      </c>
      <c r="G281" s="260"/>
      <c r="H281" s="263">
        <v>128</v>
      </c>
      <c r="I281" s="264"/>
      <c r="J281" s="260"/>
      <c r="K281" s="260"/>
      <c r="L281" s="265"/>
      <c r="M281" s="266"/>
      <c r="N281" s="267"/>
      <c r="O281" s="267"/>
      <c r="P281" s="267"/>
      <c r="Q281" s="267"/>
      <c r="R281" s="267"/>
      <c r="S281" s="267"/>
      <c r="T281" s="268"/>
      <c r="AT281" s="269" t="s">
        <v>162</v>
      </c>
      <c r="AU281" s="269" t="s">
        <v>81</v>
      </c>
      <c r="AV281" s="13" t="s">
        <v>160</v>
      </c>
      <c r="AW281" s="13" t="s">
        <v>35</v>
      </c>
      <c r="AX281" s="13" t="s">
        <v>78</v>
      </c>
      <c r="AY281" s="269" t="s">
        <v>153</v>
      </c>
    </row>
    <row r="282" spans="2:65" s="1" customFormat="1" ht="38.25" customHeight="1">
      <c r="B282" s="46"/>
      <c r="C282" s="235" t="s">
        <v>484</v>
      </c>
      <c r="D282" s="235" t="s">
        <v>155</v>
      </c>
      <c r="E282" s="236" t="s">
        <v>485</v>
      </c>
      <c r="F282" s="237" t="s">
        <v>486</v>
      </c>
      <c r="G282" s="238" t="s">
        <v>487</v>
      </c>
      <c r="H282" s="239">
        <v>77</v>
      </c>
      <c r="I282" s="240"/>
      <c r="J282" s="241">
        <f>ROUND(I282*H282,2)</f>
        <v>0</v>
      </c>
      <c r="K282" s="237" t="s">
        <v>159</v>
      </c>
      <c r="L282" s="72"/>
      <c r="M282" s="242" t="s">
        <v>21</v>
      </c>
      <c r="N282" s="243" t="s">
        <v>42</v>
      </c>
      <c r="O282" s="47"/>
      <c r="P282" s="244">
        <f>O282*H282</f>
        <v>0</v>
      </c>
      <c r="Q282" s="244">
        <v>0</v>
      </c>
      <c r="R282" s="244">
        <f>Q282*H282</f>
        <v>0</v>
      </c>
      <c r="S282" s="244">
        <v>0</v>
      </c>
      <c r="T282" s="245">
        <f>S282*H282</f>
        <v>0</v>
      </c>
      <c r="AR282" s="24" t="s">
        <v>160</v>
      </c>
      <c r="AT282" s="24" t="s">
        <v>155</v>
      </c>
      <c r="AU282" s="24" t="s">
        <v>81</v>
      </c>
      <c r="AY282" s="24" t="s">
        <v>153</v>
      </c>
      <c r="BE282" s="246">
        <f>IF(N282="základní",J282,0)</f>
        <v>0</v>
      </c>
      <c r="BF282" s="246">
        <f>IF(N282="snížená",J282,0)</f>
        <v>0</v>
      </c>
      <c r="BG282" s="246">
        <f>IF(N282="zákl. přenesená",J282,0)</f>
        <v>0</v>
      </c>
      <c r="BH282" s="246">
        <f>IF(N282="sníž. přenesená",J282,0)</f>
        <v>0</v>
      </c>
      <c r="BI282" s="246">
        <f>IF(N282="nulová",J282,0)</f>
        <v>0</v>
      </c>
      <c r="BJ282" s="24" t="s">
        <v>78</v>
      </c>
      <c r="BK282" s="246">
        <f>ROUND(I282*H282,2)</f>
        <v>0</v>
      </c>
      <c r="BL282" s="24" t="s">
        <v>160</v>
      </c>
      <c r="BM282" s="24" t="s">
        <v>488</v>
      </c>
    </row>
    <row r="283" spans="2:51" s="12" customFormat="1" ht="13.5">
      <c r="B283" s="247"/>
      <c r="C283" s="248"/>
      <c r="D283" s="249" t="s">
        <v>162</v>
      </c>
      <c r="E283" s="250" t="s">
        <v>21</v>
      </c>
      <c r="F283" s="251" t="s">
        <v>489</v>
      </c>
      <c r="G283" s="248"/>
      <c r="H283" s="252">
        <v>77</v>
      </c>
      <c r="I283" s="253"/>
      <c r="J283" s="248"/>
      <c r="K283" s="248"/>
      <c r="L283" s="254"/>
      <c r="M283" s="255"/>
      <c r="N283" s="256"/>
      <c r="O283" s="256"/>
      <c r="P283" s="256"/>
      <c r="Q283" s="256"/>
      <c r="R283" s="256"/>
      <c r="S283" s="256"/>
      <c r="T283" s="257"/>
      <c r="AT283" s="258" t="s">
        <v>162</v>
      </c>
      <c r="AU283" s="258" t="s">
        <v>81</v>
      </c>
      <c r="AV283" s="12" t="s">
        <v>81</v>
      </c>
      <c r="AW283" s="12" t="s">
        <v>35</v>
      </c>
      <c r="AX283" s="12" t="s">
        <v>78</v>
      </c>
      <c r="AY283" s="258" t="s">
        <v>153</v>
      </c>
    </row>
    <row r="284" spans="2:65" s="1" customFormat="1" ht="16.5" customHeight="1">
      <c r="B284" s="46"/>
      <c r="C284" s="281" t="s">
        <v>490</v>
      </c>
      <c r="D284" s="281" t="s">
        <v>302</v>
      </c>
      <c r="E284" s="282" t="s">
        <v>491</v>
      </c>
      <c r="F284" s="283" t="s">
        <v>492</v>
      </c>
      <c r="G284" s="284" t="s">
        <v>487</v>
      </c>
      <c r="H284" s="285">
        <v>18</v>
      </c>
      <c r="I284" s="286"/>
      <c r="J284" s="287">
        <f>ROUND(I284*H284,2)</f>
        <v>0</v>
      </c>
      <c r="K284" s="283" t="s">
        <v>159</v>
      </c>
      <c r="L284" s="288"/>
      <c r="M284" s="289" t="s">
        <v>21</v>
      </c>
      <c r="N284" s="290" t="s">
        <v>42</v>
      </c>
      <c r="O284" s="47"/>
      <c r="P284" s="244">
        <f>O284*H284</f>
        <v>0</v>
      </c>
      <c r="Q284" s="244">
        <v>0.00054</v>
      </c>
      <c r="R284" s="244">
        <f>Q284*H284</f>
        <v>0.00972</v>
      </c>
      <c r="S284" s="244">
        <v>0</v>
      </c>
      <c r="T284" s="245">
        <f>S284*H284</f>
        <v>0</v>
      </c>
      <c r="AR284" s="24" t="s">
        <v>195</v>
      </c>
      <c r="AT284" s="24" t="s">
        <v>302</v>
      </c>
      <c r="AU284" s="24" t="s">
        <v>81</v>
      </c>
      <c r="AY284" s="24" t="s">
        <v>153</v>
      </c>
      <c r="BE284" s="246">
        <f>IF(N284="základní",J284,0)</f>
        <v>0</v>
      </c>
      <c r="BF284" s="246">
        <f>IF(N284="snížená",J284,0)</f>
        <v>0</v>
      </c>
      <c r="BG284" s="246">
        <f>IF(N284="zákl. přenesená",J284,0)</f>
        <v>0</v>
      </c>
      <c r="BH284" s="246">
        <f>IF(N284="sníž. přenesená",J284,0)</f>
        <v>0</v>
      </c>
      <c r="BI284" s="246">
        <f>IF(N284="nulová",J284,0)</f>
        <v>0</v>
      </c>
      <c r="BJ284" s="24" t="s">
        <v>78</v>
      </c>
      <c r="BK284" s="246">
        <f>ROUND(I284*H284,2)</f>
        <v>0</v>
      </c>
      <c r="BL284" s="24" t="s">
        <v>160</v>
      </c>
      <c r="BM284" s="24" t="s">
        <v>493</v>
      </c>
    </row>
    <row r="285" spans="2:65" s="1" customFormat="1" ht="16.5" customHeight="1">
      <c r="B285" s="46"/>
      <c r="C285" s="281" t="s">
        <v>494</v>
      </c>
      <c r="D285" s="281" t="s">
        <v>302</v>
      </c>
      <c r="E285" s="282" t="s">
        <v>495</v>
      </c>
      <c r="F285" s="283" t="s">
        <v>496</v>
      </c>
      <c r="G285" s="284" t="s">
        <v>487</v>
      </c>
      <c r="H285" s="285">
        <v>36</v>
      </c>
      <c r="I285" s="286"/>
      <c r="J285" s="287">
        <f>ROUND(I285*H285,2)</f>
        <v>0</v>
      </c>
      <c r="K285" s="283" t="s">
        <v>159</v>
      </c>
      <c r="L285" s="288"/>
      <c r="M285" s="289" t="s">
        <v>21</v>
      </c>
      <c r="N285" s="290" t="s">
        <v>42</v>
      </c>
      <c r="O285" s="47"/>
      <c r="P285" s="244">
        <f>O285*H285</f>
        <v>0</v>
      </c>
      <c r="Q285" s="244">
        <v>0.00064</v>
      </c>
      <c r="R285" s="244">
        <f>Q285*H285</f>
        <v>0.02304</v>
      </c>
      <c r="S285" s="244">
        <v>0</v>
      </c>
      <c r="T285" s="245">
        <f>S285*H285</f>
        <v>0</v>
      </c>
      <c r="AR285" s="24" t="s">
        <v>195</v>
      </c>
      <c r="AT285" s="24" t="s">
        <v>302</v>
      </c>
      <c r="AU285" s="24" t="s">
        <v>81</v>
      </c>
      <c r="AY285" s="24" t="s">
        <v>153</v>
      </c>
      <c r="BE285" s="246">
        <f>IF(N285="základní",J285,0)</f>
        <v>0</v>
      </c>
      <c r="BF285" s="246">
        <f>IF(N285="snížená",J285,0)</f>
        <v>0</v>
      </c>
      <c r="BG285" s="246">
        <f>IF(N285="zákl. přenesená",J285,0)</f>
        <v>0</v>
      </c>
      <c r="BH285" s="246">
        <f>IF(N285="sníž. přenesená",J285,0)</f>
        <v>0</v>
      </c>
      <c r="BI285" s="246">
        <f>IF(N285="nulová",J285,0)</f>
        <v>0</v>
      </c>
      <c r="BJ285" s="24" t="s">
        <v>78</v>
      </c>
      <c r="BK285" s="246">
        <f>ROUND(I285*H285,2)</f>
        <v>0</v>
      </c>
      <c r="BL285" s="24" t="s">
        <v>160</v>
      </c>
      <c r="BM285" s="24" t="s">
        <v>497</v>
      </c>
    </row>
    <row r="286" spans="2:65" s="1" customFormat="1" ht="16.5" customHeight="1">
      <c r="B286" s="46"/>
      <c r="C286" s="281" t="s">
        <v>498</v>
      </c>
      <c r="D286" s="281" t="s">
        <v>302</v>
      </c>
      <c r="E286" s="282" t="s">
        <v>499</v>
      </c>
      <c r="F286" s="283" t="s">
        <v>500</v>
      </c>
      <c r="G286" s="284" t="s">
        <v>487</v>
      </c>
      <c r="H286" s="285">
        <v>18</v>
      </c>
      <c r="I286" s="286"/>
      <c r="J286" s="287">
        <f>ROUND(I286*H286,2)</f>
        <v>0</v>
      </c>
      <c r="K286" s="283" t="s">
        <v>159</v>
      </c>
      <c r="L286" s="288"/>
      <c r="M286" s="289" t="s">
        <v>21</v>
      </c>
      <c r="N286" s="290" t="s">
        <v>42</v>
      </c>
      <c r="O286" s="47"/>
      <c r="P286" s="244">
        <f>O286*H286</f>
        <v>0</v>
      </c>
      <c r="Q286" s="244">
        <v>0.00154</v>
      </c>
      <c r="R286" s="244">
        <f>Q286*H286</f>
        <v>0.027719999999999998</v>
      </c>
      <c r="S286" s="244">
        <v>0</v>
      </c>
      <c r="T286" s="245">
        <f>S286*H286</f>
        <v>0</v>
      </c>
      <c r="AR286" s="24" t="s">
        <v>195</v>
      </c>
      <c r="AT286" s="24" t="s">
        <v>302</v>
      </c>
      <c r="AU286" s="24" t="s">
        <v>81</v>
      </c>
      <c r="AY286" s="24" t="s">
        <v>153</v>
      </c>
      <c r="BE286" s="246">
        <f>IF(N286="základní",J286,0)</f>
        <v>0</v>
      </c>
      <c r="BF286" s="246">
        <f>IF(N286="snížená",J286,0)</f>
        <v>0</v>
      </c>
      <c r="BG286" s="246">
        <f>IF(N286="zákl. přenesená",J286,0)</f>
        <v>0</v>
      </c>
      <c r="BH286" s="246">
        <f>IF(N286="sníž. přenesená",J286,0)</f>
        <v>0</v>
      </c>
      <c r="BI286" s="246">
        <f>IF(N286="nulová",J286,0)</f>
        <v>0</v>
      </c>
      <c r="BJ286" s="24" t="s">
        <v>78</v>
      </c>
      <c r="BK286" s="246">
        <f>ROUND(I286*H286,2)</f>
        <v>0</v>
      </c>
      <c r="BL286" s="24" t="s">
        <v>160</v>
      </c>
      <c r="BM286" s="24" t="s">
        <v>501</v>
      </c>
    </row>
    <row r="287" spans="2:65" s="1" customFormat="1" ht="16.5" customHeight="1">
      <c r="B287" s="46"/>
      <c r="C287" s="281" t="s">
        <v>502</v>
      </c>
      <c r="D287" s="281" t="s">
        <v>302</v>
      </c>
      <c r="E287" s="282" t="s">
        <v>503</v>
      </c>
      <c r="F287" s="283" t="s">
        <v>504</v>
      </c>
      <c r="G287" s="284" t="s">
        <v>487</v>
      </c>
      <c r="H287" s="285">
        <v>5</v>
      </c>
      <c r="I287" s="286"/>
      <c r="J287" s="287">
        <f>ROUND(I287*H287,2)</f>
        <v>0</v>
      </c>
      <c r="K287" s="283" t="s">
        <v>159</v>
      </c>
      <c r="L287" s="288"/>
      <c r="M287" s="289" t="s">
        <v>21</v>
      </c>
      <c r="N287" s="290" t="s">
        <v>42</v>
      </c>
      <c r="O287" s="47"/>
      <c r="P287" s="244">
        <f>O287*H287</f>
        <v>0</v>
      </c>
      <c r="Q287" s="244">
        <v>0.0072</v>
      </c>
      <c r="R287" s="244">
        <f>Q287*H287</f>
        <v>0.036</v>
      </c>
      <c r="S287" s="244">
        <v>0</v>
      </c>
      <c r="T287" s="245">
        <f>S287*H287</f>
        <v>0</v>
      </c>
      <c r="AR287" s="24" t="s">
        <v>195</v>
      </c>
      <c r="AT287" s="24" t="s">
        <v>302</v>
      </c>
      <c r="AU287" s="24" t="s">
        <v>81</v>
      </c>
      <c r="AY287" s="24" t="s">
        <v>153</v>
      </c>
      <c r="BE287" s="246">
        <f>IF(N287="základní",J287,0)</f>
        <v>0</v>
      </c>
      <c r="BF287" s="246">
        <f>IF(N287="snížená",J287,0)</f>
        <v>0</v>
      </c>
      <c r="BG287" s="246">
        <f>IF(N287="zákl. přenesená",J287,0)</f>
        <v>0</v>
      </c>
      <c r="BH287" s="246">
        <f>IF(N287="sníž. přenesená",J287,0)</f>
        <v>0</v>
      </c>
      <c r="BI287" s="246">
        <f>IF(N287="nulová",J287,0)</f>
        <v>0</v>
      </c>
      <c r="BJ287" s="24" t="s">
        <v>78</v>
      </c>
      <c r="BK287" s="246">
        <f>ROUND(I287*H287,2)</f>
        <v>0</v>
      </c>
      <c r="BL287" s="24" t="s">
        <v>160</v>
      </c>
      <c r="BM287" s="24" t="s">
        <v>505</v>
      </c>
    </row>
    <row r="288" spans="2:65" s="1" customFormat="1" ht="16.5" customHeight="1">
      <c r="B288" s="46"/>
      <c r="C288" s="235" t="s">
        <v>506</v>
      </c>
      <c r="D288" s="235" t="s">
        <v>155</v>
      </c>
      <c r="E288" s="236" t="s">
        <v>507</v>
      </c>
      <c r="F288" s="237" t="s">
        <v>508</v>
      </c>
      <c r="G288" s="238" t="s">
        <v>184</v>
      </c>
      <c r="H288" s="239">
        <v>85</v>
      </c>
      <c r="I288" s="240"/>
      <c r="J288" s="241">
        <f>ROUND(I288*H288,2)</f>
        <v>0</v>
      </c>
      <c r="K288" s="237" t="s">
        <v>21</v>
      </c>
      <c r="L288" s="72"/>
      <c r="M288" s="242" t="s">
        <v>21</v>
      </c>
      <c r="N288" s="243" t="s">
        <v>42</v>
      </c>
      <c r="O288" s="47"/>
      <c r="P288" s="244">
        <f>O288*H288</f>
        <v>0</v>
      </c>
      <c r="Q288" s="244">
        <v>0</v>
      </c>
      <c r="R288" s="244">
        <f>Q288*H288</f>
        <v>0</v>
      </c>
      <c r="S288" s="244">
        <v>0</v>
      </c>
      <c r="T288" s="245">
        <f>S288*H288</f>
        <v>0</v>
      </c>
      <c r="AR288" s="24" t="s">
        <v>160</v>
      </c>
      <c r="AT288" s="24" t="s">
        <v>155</v>
      </c>
      <c r="AU288" s="24" t="s">
        <v>81</v>
      </c>
      <c r="AY288" s="24" t="s">
        <v>153</v>
      </c>
      <c r="BE288" s="246">
        <f>IF(N288="základní",J288,0)</f>
        <v>0</v>
      </c>
      <c r="BF288" s="246">
        <f>IF(N288="snížená",J288,0)</f>
        <v>0</v>
      </c>
      <c r="BG288" s="246">
        <f>IF(N288="zákl. přenesená",J288,0)</f>
        <v>0</v>
      </c>
      <c r="BH288" s="246">
        <f>IF(N288="sníž. přenesená",J288,0)</f>
        <v>0</v>
      </c>
      <c r="BI288" s="246">
        <f>IF(N288="nulová",J288,0)</f>
        <v>0</v>
      </c>
      <c r="BJ288" s="24" t="s">
        <v>78</v>
      </c>
      <c r="BK288" s="246">
        <f>ROUND(I288*H288,2)</f>
        <v>0</v>
      </c>
      <c r="BL288" s="24" t="s">
        <v>160</v>
      </c>
      <c r="BM288" s="24" t="s">
        <v>509</v>
      </c>
    </row>
    <row r="289" spans="2:51" s="12" customFormat="1" ht="13.5">
      <c r="B289" s="247"/>
      <c r="C289" s="248"/>
      <c r="D289" s="249" t="s">
        <v>162</v>
      </c>
      <c r="E289" s="250" t="s">
        <v>21</v>
      </c>
      <c r="F289" s="251" t="s">
        <v>510</v>
      </c>
      <c r="G289" s="248"/>
      <c r="H289" s="252">
        <v>85</v>
      </c>
      <c r="I289" s="253"/>
      <c r="J289" s="248"/>
      <c r="K289" s="248"/>
      <c r="L289" s="254"/>
      <c r="M289" s="255"/>
      <c r="N289" s="256"/>
      <c r="O289" s="256"/>
      <c r="P289" s="256"/>
      <c r="Q289" s="256"/>
      <c r="R289" s="256"/>
      <c r="S289" s="256"/>
      <c r="T289" s="257"/>
      <c r="AT289" s="258" t="s">
        <v>162</v>
      </c>
      <c r="AU289" s="258" t="s">
        <v>81</v>
      </c>
      <c r="AV289" s="12" t="s">
        <v>81</v>
      </c>
      <c r="AW289" s="12" t="s">
        <v>35</v>
      </c>
      <c r="AX289" s="12" t="s">
        <v>78</v>
      </c>
      <c r="AY289" s="258" t="s">
        <v>153</v>
      </c>
    </row>
    <row r="290" spans="2:65" s="1" customFormat="1" ht="25.5" customHeight="1">
      <c r="B290" s="46"/>
      <c r="C290" s="235" t="s">
        <v>511</v>
      </c>
      <c r="D290" s="235" t="s">
        <v>155</v>
      </c>
      <c r="E290" s="236" t="s">
        <v>512</v>
      </c>
      <c r="F290" s="237" t="s">
        <v>513</v>
      </c>
      <c r="G290" s="238" t="s">
        <v>487</v>
      </c>
      <c r="H290" s="239">
        <v>11</v>
      </c>
      <c r="I290" s="240"/>
      <c r="J290" s="241">
        <f>ROUND(I290*H290,2)</f>
        <v>0</v>
      </c>
      <c r="K290" s="237" t="s">
        <v>159</v>
      </c>
      <c r="L290" s="72"/>
      <c r="M290" s="242" t="s">
        <v>21</v>
      </c>
      <c r="N290" s="243" t="s">
        <v>42</v>
      </c>
      <c r="O290" s="47"/>
      <c r="P290" s="244">
        <f>O290*H290</f>
        <v>0</v>
      </c>
      <c r="Q290" s="244">
        <v>0.00012</v>
      </c>
      <c r="R290" s="244">
        <f>Q290*H290</f>
        <v>0.00132</v>
      </c>
      <c r="S290" s="244">
        <v>0</v>
      </c>
      <c r="T290" s="245">
        <f>S290*H290</f>
        <v>0</v>
      </c>
      <c r="AR290" s="24" t="s">
        <v>160</v>
      </c>
      <c r="AT290" s="24" t="s">
        <v>155</v>
      </c>
      <c r="AU290" s="24" t="s">
        <v>81</v>
      </c>
      <c r="AY290" s="24" t="s">
        <v>153</v>
      </c>
      <c r="BE290" s="246">
        <f>IF(N290="základní",J290,0)</f>
        <v>0</v>
      </c>
      <c r="BF290" s="246">
        <f>IF(N290="snížená",J290,0)</f>
        <v>0</v>
      </c>
      <c r="BG290" s="246">
        <f>IF(N290="zákl. přenesená",J290,0)</f>
        <v>0</v>
      </c>
      <c r="BH290" s="246">
        <f>IF(N290="sníž. přenesená",J290,0)</f>
        <v>0</v>
      </c>
      <c r="BI290" s="246">
        <f>IF(N290="nulová",J290,0)</f>
        <v>0</v>
      </c>
      <c r="BJ290" s="24" t="s">
        <v>78</v>
      </c>
      <c r="BK290" s="246">
        <f>ROUND(I290*H290,2)</f>
        <v>0</v>
      </c>
      <c r="BL290" s="24" t="s">
        <v>160</v>
      </c>
      <c r="BM290" s="24" t="s">
        <v>514</v>
      </c>
    </row>
    <row r="291" spans="2:51" s="14" customFormat="1" ht="13.5">
      <c r="B291" s="271"/>
      <c r="C291" s="272"/>
      <c r="D291" s="249" t="s">
        <v>162</v>
      </c>
      <c r="E291" s="273" t="s">
        <v>21</v>
      </c>
      <c r="F291" s="274" t="s">
        <v>515</v>
      </c>
      <c r="G291" s="272"/>
      <c r="H291" s="273" t="s">
        <v>21</v>
      </c>
      <c r="I291" s="275"/>
      <c r="J291" s="272"/>
      <c r="K291" s="272"/>
      <c r="L291" s="276"/>
      <c r="M291" s="277"/>
      <c r="N291" s="278"/>
      <c r="O291" s="278"/>
      <c r="P291" s="278"/>
      <c r="Q291" s="278"/>
      <c r="R291" s="278"/>
      <c r="S291" s="278"/>
      <c r="T291" s="279"/>
      <c r="AT291" s="280" t="s">
        <v>162</v>
      </c>
      <c r="AU291" s="280" t="s">
        <v>81</v>
      </c>
      <c r="AV291" s="14" t="s">
        <v>78</v>
      </c>
      <c r="AW291" s="14" t="s">
        <v>35</v>
      </c>
      <c r="AX291" s="14" t="s">
        <v>71</v>
      </c>
      <c r="AY291" s="280" t="s">
        <v>153</v>
      </c>
    </row>
    <row r="292" spans="2:51" s="12" customFormat="1" ht="13.5">
      <c r="B292" s="247"/>
      <c r="C292" s="248"/>
      <c r="D292" s="249" t="s">
        <v>162</v>
      </c>
      <c r="E292" s="250" t="s">
        <v>21</v>
      </c>
      <c r="F292" s="251" t="s">
        <v>516</v>
      </c>
      <c r="G292" s="248"/>
      <c r="H292" s="252">
        <v>11</v>
      </c>
      <c r="I292" s="253"/>
      <c r="J292" s="248"/>
      <c r="K292" s="248"/>
      <c r="L292" s="254"/>
      <c r="M292" s="255"/>
      <c r="N292" s="256"/>
      <c r="O292" s="256"/>
      <c r="P292" s="256"/>
      <c r="Q292" s="256"/>
      <c r="R292" s="256"/>
      <c r="S292" s="256"/>
      <c r="T292" s="257"/>
      <c r="AT292" s="258" t="s">
        <v>162</v>
      </c>
      <c r="AU292" s="258" t="s">
        <v>81</v>
      </c>
      <c r="AV292" s="12" t="s">
        <v>81</v>
      </c>
      <c r="AW292" s="12" t="s">
        <v>35</v>
      </c>
      <c r="AX292" s="12" t="s">
        <v>78</v>
      </c>
      <c r="AY292" s="258" t="s">
        <v>153</v>
      </c>
    </row>
    <row r="293" spans="2:65" s="1" customFormat="1" ht="16.5" customHeight="1">
      <c r="B293" s="46"/>
      <c r="C293" s="281" t="s">
        <v>517</v>
      </c>
      <c r="D293" s="281" t="s">
        <v>302</v>
      </c>
      <c r="E293" s="282" t="s">
        <v>518</v>
      </c>
      <c r="F293" s="283" t="s">
        <v>519</v>
      </c>
      <c r="G293" s="284" t="s">
        <v>487</v>
      </c>
      <c r="H293" s="285">
        <v>11</v>
      </c>
      <c r="I293" s="286"/>
      <c r="J293" s="287">
        <f>ROUND(I293*H293,2)</f>
        <v>0</v>
      </c>
      <c r="K293" s="283" t="s">
        <v>21</v>
      </c>
      <c r="L293" s="288"/>
      <c r="M293" s="289" t="s">
        <v>21</v>
      </c>
      <c r="N293" s="290" t="s">
        <v>42</v>
      </c>
      <c r="O293" s="47"/>
      <c r="P293" s="244">
        <f>O293*H293</f>
        <v>0</v>
      </c>
      <c r="Q293" s="244">
        <v>0</v>
      </c>
      <c r="R293" s="244">
        <f>Q293*H293</f>
        <v>0</v>
      </c>
      <c r="S293" s="244">
        <v>0</v>
      </c>
      <c r="T293" s="245">
        <f>S293*H293</f>
        <v>0</v>
      </c>
      <c r="AR293" s="24" t="s">
        <v>195</v>
      </c>
      <c r="AT293" s="24" t="s">
        <v>302</v>
      </c>
      <c r="AU293" s="24" t="s">
        <v>81</v>
      </c>
      <c r="AY293" s="24" t="s">
        <v>153</v>
      </c>
      <c r="BE293" s="246">
        <f>IF(N293="základní",J293,0)</f>
        <v>0</v>
      </c>
      <c r="BF293" s="246">
        <f>IF(N293="snížená",J293,0)</f>
        <v>0</v>
      </c>
      <c r="BG293" s="246">
        <f>IF(N293="zákl. přenesená",J293,0)</f>
        <v>0</v>
      </c>
      <c r="BH293" s="246">
        <f>IF(N293="sníž. přenesená",J293,0)</f>
        <v>0</v>
      </c>
      <c r="BI293" s="246">
        <f>IF(N293="nulová",J293,0)</f>
        <v>0</v>
      </c>
      <c r="BJ293" s="24" t="s">
        <v>78</v>
      </c>
      <c r="BK293" s="246">
        <f>ROUND(I293*H293,2)</f>
        <v>0</v>
      </c>
      <c r="BL293" s="24" t="s">
        <v>160</v>
      </c>
      <c r="BM293" s="24" t="s">
        <v>520</v>
      </c>
    </row>
    <row r="294" spans="2:65" s="1" customFormat="1" ht="16.5" customHeight="1">
      <c r="B294" s="46"/>
      <c r="C294" s="235" t="s">
        <v>521</v>
      </c>
      <c r="D294" s="235" t="s">
        <v>155</v>
      </c>
      <c r="E294" s="236" t="s">
        <v>522</v>
      </c>
      <c r="F294" s="237" t="s">
        <v>523</v>
      </c>
      <c r="G294" s="238" t="s">
        <v>184</v>
      </c>
      <c r="H294" s="239">
        <v>128</v>
      </c>
      <c r="I294" s="240"/>
      <c r="J294" s="241">
        <f>ROUND(I294*H294,2)</f>
        <v>0</v>
      </c>
      <c r="K294" s="237" t="s">
        <v>159</v>
      </c>
      <c r="L294" s="72"/>
      <c r="M294" s="242" t="s">
        <v>21</v>
      </c>
      <c r="N294" s="243" t="s">
        <v>42</v>
      </c>
      <c r="O294" s="47"/>
      <c r="P294" s="244">
        <f>O294*H294</f>
        <v>0</v>
      </c>
      <c r="Q294" s="244">
        <v>0</v>
      </c>
      <c r="R294" s="244">
        <f>Q294*H294</f>
        <v>0</v>
      </c>
      <c r="S294" s="244">
        <v>0</v>
      </c>
      <c r="T294" s="245">
        <f>S294*H294</f>
        <v>0</v>
      </c>
      <c r="AR294" s="24" t="s">
        <v>160</v>
      </c>
      <c r="AT294" s="24" t="s">
        <v>155</v>
      </c>
      <c r="AU294" s="24" t="s">
        <v>81</v>
      </c>
      <c r="AY294" s="24" t="s">
        <v>153</v>
      </c>
      <c r="BE294" s="246">
        <f>IF(N294="základní",J294,0)</f>
        <v>0</v>
      </c>
      <c r="BF294" s="246">
        <f>IF(N294="snížená",J294,0)</f>
        <v>0</v>
      </c>
      <c r="BG294" s="246">
        <f>IF(N294="zákl. přenesená",J294,0)</f>
        <v>0</v>
      </c>
      <c r="BH294" s="246">
        <f>IF(N294="sníž. přenesená",J294,0)</f>
        <v>0</v>
      </c>
      <c r="BI294" s="246">
        <f>IF(N294="nulová",J294,0)</f>
        <v>0</v>
      </c>
      <c r="BJ294" s="24" t="s">
        <v>78</v>
      </c>
      <c r="BK294" s="246">
        <f>ROUND(I294*H294,2)</f>
        <v>0</v>
      </c>
      <c r="BL294" s="24" t="s">
        <v>160</v>
      </c>
      <c r="BM294" s="24" t="s">
        <v>524</v>
      </c>
    </row>
    <row r="295" spans="2:51" s="12" customFormat="1" ht="13.5">
      <c r="B295" s="247"/>
      <c r="C295" s="248"/>
      <c r="D295" s="249" t="s">
        <v>162</v>
      </c>
      <c r="E295" s="250" t="s">
        <v>21</v>
      </c>
      <c r="F295" s="251" t="s">
        <v>525</v>
      </c>
      <c r="G295" s="248"/>
      <c r="H295" s="252">
        <v>128</v>
      </c>
      <c r="I295" s="253"/>
      <c r="J295" s="248"/>
      <c r="K295" s="248"/>
      <c r="L295" s="254"/>
      <c r="M295" s="255"/>
      <c r="N295" s="256"/>
      <c r="O295" s="256"/>
      <c r="P295" s="256"/>
      <c r="Q295" s="256"/>
      <c r="R295" s="256"/>
      <c r="S295" s="256"/>
      <c r="T295" s="257"/>
      <c r="AT295" s="258" t="s">
        <v>162</v>
      </c>
      <c r="AU295" s="258" t="s">
        <v>81</v>
      </c>
      <c r="AV295" s="12" t="s">
        <v>81</v>
      </c>
      <c r="AW295" s="12" t="s">
        <v>35</v>
      </c>
      <c r="AX295" s="12" t="s">
        <v>78</v>
      </c>
      <c r="AY295" s="258" t="s">
        <v>153</v>
      </c>
    </row>
    <row r="296" spans="2:65" s="1" customFormat="1" ht="25.5" customHeight="1">
      <c r="B296" s="46"/>
      <c r="C296" s="235" t="s">
        <v>526</v>
      </c>
      <c r="D296" s="235" t="s">
        <v>155</v>
      </c>
      <c r="E296" s="236" t="s">
        <v>527</v>
      </c>
      <c r="F296" s="237" t="s">
        <v>528</v>
      </c>
      <c r="G296" s="238" t="s">
        <v>487</v>
      </c>
      <c r="H296" s="239">
        <v>34</v>
      </c>
      <c r="I296" s="240"/>
      <c r="J296" s="241">
        <f>ROUND(I296*H296,2)</f>
        <v>0</v>
      </c>
      <c r="K296" s="237" t="s">
        <v>159</v>
      </c>
      <c r="L296" s="72"/>
      <c r="M296" s="242" t="s">
        <v>21</v>
      </c>
      <c r="N296" s="243" t="s">
        <v>42</v>
      </c>
      <c r="O296" s="47"/>
      <c r="P296" s="244">
        <f>O296*H296</f>
        <v>0</v>
      </c>
      <c r="Q296" s="244">
        <v>0.46009</v>
      </c>
      <c r="R296" s="244">
        <f>Q296*H296</f>
        <v>15.64306</v>
      </c>
      <c r="S296" s="244">
        <v>0</v>
      </c>
      <c r="T296" s="245">
        <f>S296*H296</f>
        <v>0</v>
      </c>
      <c r="AR296" s="24" t="s">
        <v>160</v>
      </c>
      <c r="AT296" s="24" t="s">
        <v>155</v>
      </c>
      <c r="AU296" s="24" t="s">
        <v>81</v>
      </c>
      <c r="AY296" s="24" t="s">
        <v>153</v>
      </c>
      <c r="BE296" s="246">
        <f>IF(N296="základní",J296,0)</f>
        <v>0</v>
      </c>
      <c r="BF296" s="246">
        <f>IF(N296="snížená",J296,0)</f>
        <v>0</v>
      </c>
      <c r="BG296" s="246">
        <f>IF(N296="zákl. přenesená",J296,0)</f>
        <v>0</v>
      </c>
      <c r="BH296" s="246">
        <f>IF(N296="sníž. přenesená",J296,0)</f>
        <v>0</v>
      </c>
      <c r="BI296" s="246">
        <f>IF(N296="nulová",J296,0)</f>
        <v>0</v>
      </c>
      <c r="BJ296" s="24" t="s">
        <v>78</v>
      </c>
      <c r="BK296" s="246">
        <f>ROUND(I296*H296,2)</f>
        <v>0</v>
      </c>
      <c r="BL296" s="24" t="s">
        <v>160</v>
      </c>
      <c r="BM296" s="24" t="s">
        <v>529</v>
      </c>
    </row>
    <row r="297" spans="2:51" s="12" customFormat="1" ht="13.5">
      <c r="B297" s="247"/>
      <c r="C297" s="248"/>
      <c r="D297" s="249" t="s">
        <v>162</v>
      </c>
      <c r="E297" s="250" t="s">
        <v>21</v>
      </c>
      <c r="F297" s="251" t="s">
        <v>530</v>
      </c>
      <c r="G297" s="248"/>
      <c r="H297" s="252">
        <v>34</v>
      </c>
      <c r="I297" s="253"/>
      <c r="J297" s="248"/>
      <c r="K297" s="248"/>
      <c r="L297" s="254"/>
      <c r="M297" s="255"/>
      <c r="N297" s="256"/>
      <c r="O297" s="256"/>
      <c r="P297" s="256"/>
      <c r="Q297" s="256"/>
      <c r="R297" s="256"/>
      <c r="S297" s="256"/>
      <c r="T297" s="257"/>
      <c r="AT297" s="258" t="s">
        <v>162</v>
      </c>
      <c r="AU297" s="258" t="s">
        <v>81</v>
      </c>
      <c r="AV297" s="12" t="s">
        <v>81</v>
      </c>
      <c r="AW297" s="12" t="s">
        <v>35</v>
      </c>
      <c r="AX297" s="12" t="s">
        <v>78</v>
      </c>
      <c r="AY297" s="258" t="s">
        <v>153</v>
      </c>
    </row>
    <row r="298" spans="2:65" s="1" customFormat="1" ht="16.5" customHeight="1">
      <c r="B298" s="46"/>
      <c r="C298" s="235" t="s">
        <v>531</v>
      </c>
      <c r="D298" s="235" t="s">
        <v>155</v>
      </c>
      <c r="E298" s="236" t="s">
        <v>532</v>
      </c>
      <c r="F298" s="237" t="s">
        <v>533</v>
      </c>
      <c r="G298" s="238" t="s">
        <v>305</v>
      </c>
      <c r="H298" s="239">
        <v>0.86</v>
      </c>
      <c r="I298" s="240"/>
      <c r="J298" s="241">
        <f>ROUND(I298*H298,2)</f>
        <v>0</v>
      </c>
      <c r="K298" s="237" t="s">
        <v>159</v>
      </c>
      <c r="L298" s="72"/>
      <c r="M298" s="242" t="s">
        <v>21</v>
      </c>
      <c r="N298" s="243" t="s">
        <v>42</v>
      </c>
      <c r="O298" s="47"/>
      <c r="P298" s="244">
        <f>O298*H298</f>
        <v>0</v>
      </c>
      <c r="Q298" s="244">
        <v>1.00384</v>
      </c>
      <c r="R298" s="244">
        <f>Q298*H298</f>
        <v>0.8633024</v>
      </c>
      <c r="S298" s="244">
        <v>0</v>
      </c>
      <c r="T298" s="245">
        <f>S298*H298</f>
        <v>0</v>
      </c>
      <c r="AR298" s="24" t="s">
        <v>160</v>
      </c>
      <c r="AT298" s="24" t="s">
        <v>155</v>
      </c>
      <c r="AU298" s="24" t="s">
        <v>81</v>
      </c>
      <c r="AY298" s="24" t="s">
        <v>153</v>
      </c>
      <c r="BE298" s="246">
        <f>IF(N298="základní",J298,0)</f>
        <v>0</v>
      </c>
      <c r="BF298" s="246">
        <f>IF(N298="snížená",J298,0)</f>
        <v>0</v>
      </c>
      <c r="BG298" s="246">
        <f>IF(N298="zákl. přenesená",J298,0)</f>
        <v>0</v>
      </c>
      <c r="BH298" s="246">
        <f>IF(N298="sníž. přenesená",J298,0)</f>
        <v>0</v>
      </c>
      <c r="BI298" s="246">
        <f>IF(N298="nulová",J298,0)</f>
        <v>0</v>
      </c>
      <c r="BJ298" s="24" t="s">
        <v>78</v>
      </c>
      <c r="BK298" s="246">
        <f>ROUND(I298*H298,2)</f>
        <v>0</v>
      </c>
      <c r="BL298" s="24" t="s">
        <v>160</v>
      </c>
      <c r="BM298" s="24" t="s">
        <v>534</v>
      </c>
    </row>
    <row r="299" spans="2:51" s="14" customFormat="1" ht="13.5">
      <c r="B299" s="271"/>
      <c r="C299" s="272"/>
      <c r="D299" s="249" t="s">
        <v>162</v>
      </c>
      <c r="E299" s="273" t="s">
        <v>21</v>
      </c>
      <c r="F299" s="274" t="s">
        <v>535</v>
      </c>
      <c r="G299" s="272"/>
      <c r="H299" s="273" t="s">
        <v>21</v>
      </c>
      <c r="I299" s="275"/>
      <c r="J299" s="272"/>
      <c r="K299" s="272"/>
      <c r="L299" s="276"/>
      <c r="M299" s="277"/>
      <c r="N299" s="278"/>
      <c r="O299" s="278"/>
      <c r="P299" s="278"/>
      <c r="Q299" s="278"/>
      <c r="R299" s="278"/>
      <c r="S299" s="278"/>
      <c r="T299" s="279"/>
      <c r="AT299" s="280" t="s">
        <v>162</v>
      </c>
      <c r="AU299" s="280" t="s">
        <v>81</v>
      </c>
      <c r="AV299" s="14" t="s">
        <v>78</v>
      </c>
      <c r="AW299" s="14" t="s">
        <v>35</v>
      </c>
      <c r="AX299" s="14" t="s">
        <v>71</v>
      </c>
      <c r="AY299" s="280" t="s">
        <v>153</v>
      </c>
    </row>
    <row r="300" spans="2:51" s="12" customFormat="1" ht="13.5">
      <c r="B300" s="247"/>
      <c r="C300" s="248"/>
      <c r="D300" s="249" t="s">
        <v>162</v>
      </c>
      <c r="E300" s="250" t="s">
        <v>21</v>
      </c>
      <c r="F300" s="251" t="s">
        <v>536</v>
      </c>
      <c r="G300" s="248"/>
      <c r="H300" s="252">
        <v>5.6</v>
      </c>
      <c r="I300" s="253"/>
      <c r="J300" s="248"/>
      <c r="K300" s="248"/>
      <c r="L300" s="254"/>
      <c r="M300" s="255"/>
      <c r="N300" s="256"/>
      <c r="O300" s="256"/>
      <c r="P300" s="256"/>
      <c r="Q300" s="256"/>
      <c r="R300" s="256"/>
      <c r="S300" s="256"/>
      <c r="T300" s="257"/>
      <c r="AT300" s="258" t="s">
        <v>162</v>
      </c>
      <c r="AU300" s="258" t="s">
        <v>81</v>
      </c>
      <c r="AV300" s="12" t="s">
        <v>81</v>
      </c>
      <c r="AW300" s="12" t="s">
        <v>35</v>
      </c>
      <c r="AX300" s="12" t="s">
        <v>71</v>
      </c>
      <c r="AY300" s="258" t="s">
        <v>153</v>
      </c>
    </row>
    <row r="301" spans="2:51" s="12" customFormat="1" ht="13.5">
      <c r="B301" s="247"/>
      <c r="C301" s="248"/>
      <c r="D301" s="249" t="s">
        <v>162</v>
      </c>
      <c r="E301" s="250" t="s">
        <v>21</v>
      </c>
      <c r="F301" s="251" t="s">
        <v>537</v>
      </c>
      <c r="G301" s="248"/>
      <c r="H301" s="252">
        <v>14.7</v>
      </c>
      <c r="I301" s="253"/>
      <c r="J301" s="248"/>
      <c r="K301" s="248"/>
      <c r="L301" s="254"/>
      <c r="M301" s="255"/>
      <c r="N301" s="256"/>
      <c r="O301" s="256"/>
      <c r="P301" s="256"/>
      <c r="Q301" s="256"/>
      <c r="R301" s="256"/>
      <c r="S301" s="256"/>
      <c r="T301" s="257"/>
      <c r="AT301" s="258" t="s">
        <v>162</v>
      </c>
      <c r="AU301" s="258" t="s">
        <v>81</v>
      </c>
      <c r="AV301" s="12" t="s">
        <v>81</v>
      </c>
      <c r="AW301" s="12" t="s">
        <v>35</v>
      </c>
      <c r="AX301" s="12" t="s">
        <v>71</v>
      </c>
      <c r="AY301" s="258" t="s">
        <v>153</v>
      </c>
    </row>
    <row r="302" spans="2:51" s="12" customFormat="1" ht="13.5">
      <c r="B302" s="247"/>
      <c r="C302" s="248"/>
      <c r="D302" s="249" t="s">
        <v>162</v>
      </c>
      <c r="E302" s="250" t="s">
        <v>21</v>
      </c>
      <c r="F302" s="251" t="s">
        <v>538</v>
      </c>
      <c r="G302" s="248"/>
      <c r="H302" s="252">
        <v>37.8</v>
      </c>
      <c r="I302" s="253"/>
      <c r="J302" s="248"/>
      <c r="K302" s="248"/>
      <c r="L302" s="254"/>
      <c r="M302" s="255"/>
      <c r="N302" s="256"/>
      <c r="O302" s="256"/>
      <c r="P302" s="256"/>
      <c r="Q302" s="256"/>
      <c r="R302" s="256"/>
      <c r="S302" s="256"/>
      <c r="T302" s="257"/>
      <c r="AT302" s="258" t="s">
        <v>162</v>
      </c>
      <c r="AU302" s="258" t="s">
        <v>81</v>
      </c>
      <c r="AV302" s="12" t="s">
        <v>81</v>
      </c>
      <c r="AW302" s="12" t="s">
        <v>35</v>
      </c>
      <c r="AX302" s="12" t="s">
        <v>71</v>
      </c>
      <c r="AY302" s="258" t="s">
        <v>153</v>
      </c>
    </row>
    <row r="303" spans="2:51" s="12" customFormat="1" ht="13.5">
      <c r="B303" s="247"/>
      <c r="C303" s="248"/>
      <c r="D303" s="249" t="s">
        <v>162</v>
      </c>
      <c r="E303" s="250" t="s">
        <v>21</v>
      </c>
      <c r="F303" s="251" t="s">
        <v>539</v>
      </c>
      <c r="G303" s="248"/>
      <c r="H303" s="252">
        <v>9.1</v>
      </c>
      <c r="I303" s="253"/>
      <c r="J303" s="248"/>
      <c r="K303" s="248"/>
      <c r="L303" s="254"/>
      <c r="M303" s="255"/>
      <c r="N303" s="256"/>
      <c r="O303" s="256"/>
      <c r="P303" s="256"/>
      <c r="Q303" s="256"/>
      <c r="R303" s="256"/>
      <c r="S303" s="256"/>
      <c r="T303" s="257"/>
      <c r="AT303" s="258" t="s">
        <v>162</v>
      </c>
      <c r="AU303" s="258" t="s">
        <v>81</v>
      </c>
      <c r="AV303" s="12" t="s">
        <v>81</v>
      </c>
      <c r="AW303" s="12" t="s">
        <v>35</v>
      </c>
      <c r="AX303" s="12" t="s">
        <v>71</v>
      </c>
      <c r="AY303" s="258" t="s">
        <v>153</v>
      </c>
    </row>
    <row r="304" spans="2:51" s="12" customFormat="1" ht="13.5">
      <c r="B304" s="247"/>
      <c r="C304" s="248"/>
      <c r="D304" s="249" t="s">
        <v>162</v>
      </c>
      <c r="E304" s="250" t="s">
        <v>21</v>
      </c>
      <c r="F304" s="251" t="s">
        <v>540</v>
      </c>
      <c r="G304" s="248"/>
      <c r="H304" s="252">
        <v>12.6</v>
      </c>
      <c r="I304" s="253"/>
      <c r="J304" s="248"/>
      <c r="K304" s="248"/>
      <c r="L304" s="254"/>
      <c r="M304" s="255"/>
      <c r="N304" s="256"/>
      <c r="O304" s="256"/>
      <c r="P304" s="256"/>
      <c r="Q304" s="256"/>
      <c r="R304" s="256"/>
      <c r="S304" s="256"/>
      <c r="T304" s="257"/>
      <c r="AT304" s="258" t="s">
        <v>162</v>
      </c>
      <c r="AU304" s="258" t="s">
        <v>81</v>
      </c>
      <c r="AV304" s="12" t="s">
        <v>81</v>
      </c>
      <c r="AW304" s="12" t="s">
        <v>35</v>
      </c>
      <c r="AX304" s="12" t="s">
        <v>71</v>
      </c>
      <c r="AY304" s="258" t="s">
        <v>153</v>
      </c>
    </row>
    <row r="305" spans="2:51" s="12" customFormat="1" ht="13.5">
      <c r="B305" s="247"/>
      <c r="C305" s="248"/>
      <c r="D305" s="249" t="s">
        <v>162</v>
      </c>
      <c r="E305" s="250" t="s">
        <v>21</v>
      </c>
      <c r="F305" s="251" t="s">
        <v>541</v>
      </c>
      <c r="G305" s="248"/>
      <c r="H305" s="252">
        <v>2.1</v>
      </c>
      <c r="I305" s="253"/>
      <c r="J305" s="248"/>
      <c r="K305" s="248"/>
      <c r="L305" s="254"/>
      <c r="M305" s="255"/>
      <c r="N305" s="256"/>
      <c r="O305" s="256"/>
      <c r="P305" s="256"/>
      <c r="Q305" s="256"/>
      <c r="R305" s="256"/>
      <c r="S305" s="256"/>
      <c r="T305" s="257"/>
      <c r="AT305" s="258" t="s">
        <v>162</v>
      </c>
      <c r="AU305" s="258" t="s">
        <v>81</v>
      </c>
      <c r="AV305" s="12" t="s">
        <v>81</v>
      </c>
      <c r="AW305" s="12" t="s">
        <v>35</v>
      </c>
      <c r="AX305" s="12" t="s">
        <v>71</v>
      </c>
      <c r="AY305" s="258" t="s">
        <v>153</v>
      </c>
    </row>
    <row r="306" spans="2:51" s="12" customFormat="1" ht="13.5">
      <c r="B306" s="247"/>
      <c r="C306" s="248"/>
      <c r="D306" s="249" t="s">
        <v>162</v>
      </c>
      <c r="E306" s="250" t="s">
        <v>21</v>
      </c>
      <c r="F306" s="251" t="s">
        <v>542</v>
      </c>
      <c r="G306" s="248"/>
      <c r="H306" s="252">
        <v>7.7</v>
      </c>
      <c r="I306" s="253"/>
      <c r="J306" s="248"/>
      <c r="K306" s="248"/>
      <c r="L306" s="254"/>
      <c r="M306" s="255"/>
      <c r="N306" s="256"/>
      <c r="O306" s="256"/>
      <c r="P306" s="256"/>
      <c r="Q306" s="256"/>
      <c r="R306" s="256"/>
      <c r="S306" s="256"/>
      <c r="T306" s="257"/>
      <c r="AT306" s="258" t="s">
        <v>162</v>
      </c>
      <c r="AU306" s="258" t="s">
        <v>81</v>
      </c>
      <c r="AV306" s="12" t="s">
        <v>81</v>
      </c>
      <c r="AW306" s="12" t="s">
        <v>35</v>
      </c>
      <c r="AX306" s="12" t="s">
        <v>71</v>
      </c>
      <c r="AY306" s="258" t="s">
        <v>153</v>
      </c>
    </row>
    <row r="307" spans="2:51" s="13" customFormat="1" ht="13.5">
      <c r="B307" s="259"/>
      <c r="C307" s="260"/>
      <c r="D307" s="249" t="s">
        <v>162</v>
      </c>
      <c r="E307" s="261" t="s">
        <v>21</v>
      </c>
      <c r="F307" s="262" t="s">
        <v>188</v>
      </c>
      <c r="G307" s="260"/>
      <c r="H307" s="263">
        <v>89.6</v>
      </c>
      <c r="I307" s="264"/>
      <c r="J307" s="260"/>
      <c r="K307" s="260"/>
      <c r="L307" s="265"/>
      <c r="M307" s="266"/>
      <c r="N307" s="267"/>
      <c r="O307" s="267"/>
      <c r="P307" s="267"/>
      <c r="Q307" s="267"/>
      <c r="R307" s="267"/>
      <c r="S307" s="267"/>
      <c r="T307" s="268"/>
      <c r="AT307" s="269" t="s">
        <v>162</v>
      </c>
      <c r="AU307" s="269" t="s">
        <v>81</v>
      </c>
      <c r="AV307" s="13" t="s">
        <v>160</v>
      </c>
      <c r="AW307" s="13" t="s">
        <v>35</v>
      </c>
      <c r="AX307" s="13" t="s">
        <v>71</v>
      </c>
      <c r="AY307" s="269" t="s">
        <v>153</v>
      </c>
    </row>
    <row r="308" spans="2:51" s="12" customFormat="1" ht="13.5">
      <c r="B308" s="247"/>
      <c r="C308" s="248"/>
      <c r="D308" s="249" t="s">
        <v>162</v>
      </c>
      <c r="E308" s="250" t="s">
        <v>21</v>
      </c>
      <c r="F308" s="251" t="s">
        <v>543</v>
      </c>
      <c r="G308" s="248"/>
      <c r="H308" s="252">
        <v>0.86</v>
      </c>
      <c r="I308" s="253"/>
      <c r="J308" s="248"/>
      <c r="K308" s="248"/>
      <c r="L308" s="254"/>
      <c r="M308" s="255"/>
      <c r="N308" s="256"/>
      <c r="O308" s="256"/>
      <c r="P308" s="256"/>
      <c r="Q308" s="256"/>
      <c r="R308" s="256"/>
      <c r="S308" s="256"/>
      <c r="T308" s="257"/>
      <c r="AT308" s="258" t="s">
        <v>162</v>
      </c>
      <c r="AU308" s="258" t="s">
        <v>81</v>
      </c>
      <c r="AV308" s="12" t="s">
        <v>81</v>
      </c>
      <c r="AW308" s="12" t="s">
        <v>35</v>
      </c>
      <c r="AX308" s="12" t="s">
        <v>78</v>
      </c>
      <c r="AY308" s="258" t="s">
        <v>153</v>
      </c>
    </row>
    <row r="309" spans="2:65" s="1" customFormat="1" ht="16.5" customHeight="1">
      <c r="B309" s="46"/>
      <c r="C309" s="235" t="s">
        <v>544</v>
      </c>
      <c r="D309" s="235" t="s">
        <v>155</v>
      </c>
      <c r="E309" s="236" t="s">
        <v>545</v>
      </c>
      <c r="F309" s="237" t="s">
        <v>546</v>
      </c>
      <c r="G309" s="238" t="s">
        <v>487</v>
      </c>
      <c r="H309" s="239">
        <v>17</v>
      </c>
      <c r="I309" s="240"/>
      <c r="J309" s="241">
        <f>ROUND(I309*H309,2)</f>
        <v>0</v>
      </c>
      <c r="K309" s="237" t="s">
        <v>159</v>
      </c>
      <c r="L309" s="72"/>
      <c r="M309" s="242" t="s">
        <v>21</v>
      </c>
      <c r="N309" s="243" t="s">
        <v>42</v>
      </c>
      <c r="O309" s="47"/>
      <c r="P309" s="244">
        <f>O309*H309</f>
        <v>0</v>
      </c>
      <c r="Q309" s="244">
        <v>0.3409</v>
      </c>
      <c r="R309" s="244">
        <f>Q309*H309</f>
        <v>5.795299999999999</v>
      </c>
      <c r="S309" s="244">
        <v>0</v>
      </c>
      <c r="T309" s="245">
        <f>S309*H309</f>
        <v>0</v>
      </c>
      <c r="AR309" s="24" t="s">
        <v>160</v>
      </c>
      <c r="AT309" s="24" t="s">
        <v>155</v>
      </c>
      <c r="AU309" s="24" t="s">
        <v>81</v>
      </c>
      <c r="AY309" s="24" t="s">
        <v>153</v>
      </c>
      <c r="BE309" s="246">
        <f>IF(N309="základní",J309,0)</f>
        <v>0</v>
      </c>
      <c r="BF309" s="246">
        <f>IF(N309="snížená",J309,0)</f>
        <v>0</v>
      </c>
      <c r="BG309" s="246">
        <f>IF(N309="zákl. přenesená",J309,0)</f>
        <v>0</v>
      </c>
      <c r="BH309" s="246">
        <f>IF(N309="sníž. přenesená",J309,0)</f>
        <v>0</v>
      </c>
      <c r="BI309" s="246">
        <f>IF(N309="nulová",J309,0)</f>
        <v>0</v>
      </c>
      <c r="BJ309" s="24" t="s">
        <v>78</v>
      </c>
      <c r="BK309" s="246">
        <f>ROUND(I309*H309,2)</f>
        <v>0</v>
      </c>
      <c r="BL309" s="24" t="s">
        <v>160</v>
      </c>
      <c r="BM309" s="24" t="s">
        <v>547</v>
      </c>
    </row>
    <row r="310" spans="2:51" s="12" customFormat="1" ht="13.5">
      <c r="B310" s="247"/>
      <c r="C310" s="248"/>
      <c r="D310" s="249" t="s">
        <v>162</v>
      </c>
      <c r="E310" s="250" t="s">
        <v>21</v>
      </c>
      <c r="F310" s="251" t="s">
        <v>548</v>
      </c>
      <c r="G310" s="248"/>
      <c r="H310" s="252">
        <v>17</v>
      </c>
      <c r="I310" s="253"/>
      <c r="J310" s="248"/>
      <c r="K310" s="248"/>
      <c r="L310" s="254"/>
      <c r="M310" s="255"/>
      <c r="N310" s="256"/>
      <c r="O310" s="256"/>
      <c r="P310" s="256"/>
      <c r="Q310" s="256"/>
      <c r="R310" s="256"/>
      <c r="S310" s="256"/>
      <c r="T310" s="257"/>
      <c r="AT310" s="258" t="s">
        <v>162</v>
      </c>
      <c r="AU310" s="258" t="s">
        <v>81</v>
      </c>
      <c r="AV310" s="12" t="s">
        <v>81</v>
      </c>
      <c r="AW310" s="12" t="s">
        <v>35</v>
      </c>
      <c r="AX310" s="12" t="s">
        <v>78</v>
      </c>
      <c r="AY310" s="258" t="s">
        <v>153</v>
      </c>
    </row>
    <row r="311" spans="2:65" s="1" customFormat="1" ht="16.5" customHeight="1">
      <c r="B311" s="46"/>
      <c r="C311" s="281" t="s">
        <v>549</v>
      </c>
      <c r="D311" s="281" t="s">
        <v>302</v>
      </c>
      <c r="E311" s="282" t="s">
        <v>550</v>
      </c>
      <c r="F311" s="283" t="s">
        <v>551</v>
      </c>
      <c r="G311" s="284" t="s">
        <v>487</v>
      </c>
      <c r="H311" s="285">
        <v>17</v>
      </c>
      <c r="I311" s="286"/>
      <c r="J311" s="287">
        <f>ROUND(I311*H311,2)</f>
        <v>0</v>
      </c>
      <c r="K311" s="283" t="s">
        <v>159</v>
      </c>
      <c r="L311" s="288"/>
      <c r="M311" s="289" t="s">
        <v>21</v>
      </c>
      <c r="N311" s="290" t="s">
        <v>42</v>
      </c>
      <c r="O311" s="47"/>
      <c r="P311" s="244">
        <f>O311*H311</f>
        <v>0</v>
      </c>
      <c r="Q311" s="244">
        <v>0.097</v>
      </c>
      <c r="R311" s="244">
        <f>Q311*H311</f>
        <v>1.649</v>
      </c>
      <c r="S311" s="244">
        <v>0</v>
      </c>
      <c r="T311" s="245">
        <f>S311*H311</f>
        <v>0</v>
      </c>
      <c r="AR311" s="24" t="s">
        <v>195</v>
      </c>
      <c r="AT311" s="24" t="s">
        <v>302</v>
      </c>
      <c r="AU311" s="24" t="s">
        <v>81</v>
      </c>
      <c r="AY311" s="24" t="s">
        <v>153</v>
      </c>
      <c r="BE311" s="246">
        <f>IF(N311="základní",J311,0)</f>
        <v>0</v>
      </c>
      <c r="BF311" s="246">
        <f>IF(N311="snížená",J311,0)</f>
        <v>0</v>
      </c>
      <c r="BG311" s="246">
        <f>IF(N311="zákl. přenesená",J311,0)</f>
        <v>0</v>
      </c>
      <c r="BH311" s="246">
        <f>IF(N311="sníž. přenesená",J311,0)</f>
        <v>0</v>
      </c>
      <c r="BI311" s="246">
        <f>IF(N311="nulová",J311,0)</f>
        <v>0</v>
      </c>
      <c r="BJ311" s="24" t="s">
        <v>78</v>
      </c>
      <c r="BK311" s="246">
        <f>ROUND(I311*H311,2)</f>
        <v>0</v>
      </c>
      <c r="BL311" s="24" t="s">
        <v>160</v>
      </c>
      <c r="BM311" s="24" t="s">
        <v>552</v>
      </c>
    </row>
    <row r="312" spans="2:65" s="1" customFormat="1" ht="16.5" customHeight="1">
      <c r="B312" s="46"/>
      <c r="C312" s="281" t="s">
        <v>553</v>
      </c>
      <c r="D312" s="281" t="s">
        <v>302</v>
      </c>
      <c r="E312" s="282" t="s">
        <v>554</v>
      </c>
      <c r="F312" s="283" t="s">
        <v>555</v>
      </c>
      <c r="G312" s="284" t="s">
        <v>487</v>
      </c>
      <c r="H312" s="285">
        <v>17</v>
      </c>
      <c r="I312" s="286"/>
      <c r="J312" s="287">
        <f>ROUND(I312*H312,2)</f>
        <v>0</v>
      </c>
      <c r="K312" s="283" t="s">
        <v>159</v>
      </c>
      <c r="L312" s="288"/>
      <c r="M312" s="289" t="s">
        <v>21</v>
      </c>
      <c r="N312" s="290" t="s">
        <v>42</v>
      </c>
      <c r="O312" s="47"/>
      <c r="P312" s="244">
        <f>O312*H312</f>
        <v>0</v>
      </c>
      <c r="Q312" s="244">
        <v>0.027</v>
      </c>
      <c r="R312" s="244">
        <f>Q312*H312</f>
        <v>0.459</v>
      </c>
      <c r="S312" s="244">
        <v>0</v>
      </c>
      <c r="T312" s="245">
        <f>S312*H312</f>
        <v>0</v>
      </c>
      <c r="AR312" s="24" t="s">
        <v>195</v>
      </c>
      <c r="AT312" s="24" t="s">
        <v>302</v>
      </c>
      <c r="AU312" s="24" t="s">
        <v>81</v>
      </c>
      <c r="AY312" s="24" t="s">
        <v>153</v>
      </c>
      <c r="BE312" s="246">
        <f>IF(N312="základní",J312,0)</f>
        <v>0</v>
      </c>
      <c r="BF312" s="246">
        <f>IF(N312="snížená",J312,0)</f>
        <v>0</v>
      </c>
      <c r="BG312" s="246">
        <f>IF(N312="zákl. přenesená",J312,0)</f>
        <v>0</v>
      </c>
      <c r="BH312" s="246">
        <f>IF(N312="sníž. přenesená",J312,0)</f>
        <v>0</v>
      </c>
      <c r="BI312" s="246">
        <f>IF(N312="nulová",J312,0)</f>
        <v>0</v>
      </c>
      <c r="BJ312" s="24" t="s">
        <v>78</v>
      </c>
      <c r="BK312" s="246">
        <f>ROUND(I312*H312,2)</f>
        <v>0</v>
      </c>
      <c r="BL312" s="24" t="s">
        <v>160</v>
      </c>
      <c r="BM312" s="24" t="s">
        <v>556</v>
      </c>
    </row>
    <row r="313" spans="2:65" s="1" customFormat="1" ht="16.5" customHeight="1">
      <c r="B313" s="46"/>
      <c r="C313" s="281" t="s">
        <v>557</v>
      </c>
      <c r="D313" s="281" t="s">
        <v>302</v>
      </c>
      <c r="E313" s="282" t="s">
        <v>558</v>
      </c>
      <c r="F313" s="283" t="s">
        <v>559</v>
      </c>
      <c r="G313" s="284" t="s">
        <v>487</v>
      </c>
      <c r="H313" s="285">
        <v>17</v>
      </c>
      <c r="I313" s="286"/>
      <c r="J313" s="287">
        <f>ROUND(I313*H313,2)</f>
        <v>0</v>
      </c>
      <c r="K313" s="283" t="s">
        <v>159</v>
      </c>
      <c r="L313" s="288"/>
      <c r="M313" s="289" t="s">
        <v>21</v>
      </c>
      <c r="N313" s="290" t="s">
        <v>42</v>
      </c>
      <c r="O313" s="47"/>
      <c r="P313" s="244">
        <f>O313*H313</f>
        <v>0</v>
      </c>
      <c r="Q313" s="244">
        <v>0.061</v>
      </c>
      <c r="R313" s="244">
        <f>Q313*H313</f>
        <v>1.037</v>
      </c>
      <c r="S313" s="244">
        <v>0</v>
      </c>
      <c r="T313" s="245">
        <f>S313*H313</f>
        <v>0</v>
      </c>
      <c r="AR313" s="24" t="s">
        <v>195</v>
      </c>
      <c r="AT313" s="24" t="s">
        <v>302</v>
      </c>
      <c r="AU313" s="24" t="s">
        <v>81</v>
      </c>
      <c r="AY313" s="24" t="s">
        <v>153</v>
      </c>
      <c r="BE313" s="246">
        <f>IF(N313="základní",J313,0)</f>
        <v>0</v>
      </c>
      <c r="BF313" s="246">
        <f>IF(N313="snížená",J313,0)</f>
        <v>0</v>
      </c>
      <c r="BG313" s="246">
        <f>IF(N313="zákl. přenesená",J313,0)</f>
        <v>0</v>
      </c>
      <c r="BH313" s="246">
        <f>IF(N313="sníž. přenesená",J313,0)</f>
        <v>0</v>
      </c>
      <c r="BI313" s="246">
        <f>IF(N313="nulová",J313,0)</f>
        <v>0</v>
      </c>
      <c r="BJ313" s="24" t="s">
        <v>78</v>
      </c>
      <c r="BK313" s="246">
        <f>ROUND(I313*H313,2)</f>
        <v>0</v>
      </c>
      <c r="BL313" s="24" t="s">
        <v>160</v>
      </c>
      <c r="BM313" s="24" t="s">
        <v>560</v>
      </c>
    </row>
    <row r="314" spans="2:65" s="1" customFormat="1" ht="16.5" customHeight="1">
      <c r="B314" s="46"/>
      <c r="C314" s="281" t="s">
        <v>561</v>
      </c>
      <c r="D314" s="281" t="s">
        <v>302</v>
      </c>
      <c r="E314" s="282" t="s">
        <v>562</v>
      </c>
      <c r="F314" s="283" t="s">
        <v>563</v>
      </c>
      <c r="G314" s="284" t="s">
        <v>487</v>
      </c>
      <c r="H314" s="285">
        <v>17</v>
      </c>
      <c r="I314" s="286"/>
      <c r="J314" s="287">
        <f>ROUND(I314*H314,2)</f>
        <v>0</v>
      </c>
      <c r="K314" s="283" t="s">
        <v>159</v>
      </c>
      <c r="L314" s="288"/>
      <c r="M314" s="289" t="s">
        <v>21</v>
      </c>
      <c r="N314" s="290" t="s">
        <v>42</v>
      </c>
      <c r="O314" s="47"/>
      <c r="P314" s="244">
        <f>O314*H314</f>
        <v>0</v>
      </c>
      <c r="Q314" s="244">
        <v>0.004</v>
      </c>
      <c r="R314" s="244">
        <f>Q314*H314</f>
        <v>0.068</v>
      </c>
      <c r="S314" s="244">
        <v>0</v>
      </c>
      <c r="T314" s="245">
        <f>S314*H314</f>
        <v>0</v>
      </c>
      <c r="AR314" s="24" t="s">
        <v>195</v>
      </c>
      <c r="AT314" s="24" t="s">
        <v>302</v>
      </c>
      <c r="AU314" s="24" t="s">
        <v>81</v>
      </c>
      <c r="AY314" s="24" t="s">
        <v>153</v>
      </c>
      <c r="BE314" s="246">
        <f>IF(N314="základní",J314,0)</f>
        <v>0</v>
      </c>
      <c r="BF314" s="246">
        <f>IF(N314="snížená",J314,0)</f>
        <v>0</v>
      </c>
      <c r="BG314" s="246">
        <f>IF(N314="zákl. přenesená",J314,0)</f>
        <v>0</v>
      </c>
      <c r="BH314" s="246">
        <f>IF(N314="sníž. přenesená",J314,0)</f>
        <v>0</v>
      </c>
      <c r="BI314" s="246">
        <f>IF(N314="nulová",J314,0)</f>
        <v>0</v>
      </c>
      <c r="BJ314" s="24" t="s">
        <v>78</v>
      </c>
      <c r="BK314" s="246">
        <f>ROUND(I314*H314,2)</f>
        <v>0</v>
      </c>
      <c r="BL314" s="24" t="s">
        <v>160</v>
      </c>
      <c r="BM314" s="24" t="s">
        <v>564</v>
      </c>
    </row>
    <row r="315" spans="2:51" s="12" customFormat="1" ht="13.5">
      <c r="B315" s="247"/>
      <c r="C315" s="248"/>
      <c r="D315" s="249" t="s">
        <v>162</v>
      </c>
      <c r="E315" s="250" t="s">
        <v>21</v>
      </c>
      <c r="F315" s="251" t="s">
        <v>565</v>
      </c>
      <c r="G315" s="248"/>
      <c r="H315" s="252">
        <v>17</v>
      </c>
      <c r="I315" s="253"/>
      <c r="J315" s="248"/>
      <c r="K315" s="248"/>
      <c r="L315" s="254"/>
      <c r="M315" s="255"/>
      <c r="N315" s="256"/>
      <c r="O315" s="256"/>
      <c r="P315" s="256"/>
      <c r="Q315" s="256"/>
      <c r="R315" s="256"/>
      <c r="S315" s="256"/>
      <c r="T315" s="257"/>
      <c r="AT315" s="258" t="s">
        <v>162</v>
      </c>
      <c r="AU315" s="258" t="s">
        <v>81</v>
      </c>
      <c r="AV315" s="12" t="s">
        <v>81</v>
      </c>
      <c r="AW315" s="12" t="s">
        <v>35</v>
      </c>
      <c r="AX315" s="12" t="s">
        <v>78</v>
      </c>
      <c r="AY315" s="258" t="s">
        <v>153</v>
      </c>
    </row>
    <row r="316" spans="2:65" s="1" customFormat="1" ht="16.5" customHeight="1">
      <c r="B316" s="46"/>
      <c r="C316" s="281" t="s">
        <v>566</v>
      </c>
      <c r="D316" s="281" t="s">
        <v>302</v>
      </c>
      <c r="E316" s="282" t="s">
        <v>567</v>
      </c>
      <c r="F316" s="283" t="s">
        <v>568</v>
      </c>
      <c r="G316" s="284" t="s">
        <v>487</v>
      </c>
      <c r="H316" s="285">
        <v>17</v>
      </c>
      <c r="I316" s="286"/>
      <c r="J316" s="287">
        <f>ROUND(I316*H316,2)</f>
        <v>0</v>
      </c>
      <c r="K316" s="283" t="s">
        <v>159</v>
      </c>
      <c r="L316" s="288"/>
      <c r="M316" s="289" t="s">
        <v>21</v>
      </c>
      <c r="N316" s="290" t="s">
        <v>42</v>
      </c>
      <c r="O316" s="47"/>
      <c r="P316" s="244">
        <f>O316*H316</f>
        <v>0</v>
      </c>
      <c r="Q316" s="244">
        <v>0.058</v>
      </c>
      <c r="R316" s="244">
        <f>Q316*H316</f>
        <v>0.9860000000000001</v>
      </c>
      <c r="S316" s="244">
        <v>0</v>
      </c>
      <c r="T316" s="245">
        <f>S316*H316</f>
        <v>0</v>
      </c>
      <c r="AR316" s="24" t="s">
        <v>195</v>
      </c>
      <c r="AT316" s="24" t="s">
        <v>302</v>
      </c>
      <c r="AU316" s="24" t="s">
        <v>81</v>
      </c>
      <c r="AY316" s="24" t="s">
        <v>153</v>
      </c>
      <c r="BE316" s="246">
        <f>IF(N316="základní",J316,0)</f>
        <v>0</v>
      </c>
      <c r="BF316" s="246">
        <f>IF(N316="snížená",J316,0)</f>
        <v>0</v>
      </c>
      <c r="BG316" s="246">
        <f>IF(N316="zákl. přenesená",J316,0)</f>
        <v>0</v>
      </c>
      <c r="BH316" s="246">
        <f>IF(N316="sníž. přenesená",J316,0)</f>
        <v>0</v>
      </c>
      <c r="BI316" s="246">
        <f>IF(N316="nulová",J316,0)</f>
        <v>0</v>
      </c>
      <c r="BJ316" s="24" t="s">
        <v>78</v>
      </c>
      <c r="BK316" s="246">
        <f>ROUND(I316*H316,2)</f>
        <v>0</v>
      </c>
      <c r="BL316" s="24" t="s">
        <v>160</v>
      </c>
      <c r="BM316" s="24" t="s">
        <v>569</v>
      </c>
    </row>
    <row r="317" spans="2:51" s="12" customFormat="1" ht="13.5">
      <c r="B317" s="247"/>
      <c r="C317" s="248"/>
      <c r="D317" s="249" t="s">
        <v>162</v>
      </c>
      <c r="E317" s="250" t="s">
        <v>21</v>
      </c>
      <c r="F317" s="251" t="s">
        <v>565</v>
      </c>
      <c r="G317" s="248"/>
      <c r="H317" s="252">
        <v>17</v>
      </c>
      <c r="I317" s="253"/>
      <c r="J317" s="248"/>
      <c r="K317" s="248"/>
      <c r="L317" s="254"/>
      <c r="M317" s="255"/>
      <c r="N317" s="256"/>
      <c r="O317" s="256"/>
      <c r="P317" s="256"/>
      <c r="Q317" s="256"/>
      <c r="R317" s="256"/>
      <c r="S317" s="256"/>
      <c r="T317" s="257"/>
      <c r="AT317" s="258" t="s">
        <v>162</v>
      </c>
      <c r="AU317" s="258" t="s">
        <v>81</v>
      </c>
      <c r="AV317" s="12" t="s">
        <v>81</v>
      </c>
      <c r="AW317" s="12" t="s">
        <v>35</v>
      </c>
      <c r="AX317" s="12" t="s">
        <v>78</v>
      </c>
      <c r="AY317" s="258" t="s">
        <v>153</v>
      </c>
    </row>
    <row r="318" spans="2:65" s="1" customFormat="1" ht="16.5" customHeight="1">
      <c r="B318" s="46"/>
      <c r="C318" s="281" t="s">
        <v>570</v>
      </c>
      <c r="D318" s="281" t="s">
        <v>302</v>
      </c>
      <c r="E318" s="282" t="s">
        <v>571</v>
      </c>
      <c r="F318" s="283" t="s">
        <v>572</v>
      </c>
      <c r="G318" s="284" t="s">
        <v>487</v>
      </c>
      <c r="H318" s="285">
        <v>17</v>
      </c>
      <c r="I318" s="286"/>
      <c r="J318" s="287">
        <f>ROUND(I318*H318,2)</f>
        <v>0</v>
      </c>
      <c r="K318" s="283" t="s">
        <v>159</v>
      </c>
      <c r="L318" s="288"/>
      <c r="M318" s="289" t="s">
        <v>21</v>
      </c>
      <c r="N318" s="290" t="s">
        <v>42</v>
      </c>
      <c r="O318" s="47"/>
      <c r="P318" s="244">
        <f>O318*H318</f>
        <v>0</v>
      </c>
      <c r="Q318" s="244">
        <v>0.06</v>
      </c>
      <c r="R318" s="244">
        <f>Q318*H318</f>
        <v>1.02</v>
      </c>
      <c r="S318" s="244">
        <v>0</v>
      </c>
      <c r="T318" s="245">
        <f>S318*H318</f>
        <v>0</v>
      </c>
      <c r="AR318" s="24" t="s">
        <v>195</v>
      </c>
      <c r="AT318" s="24" t="s">
        <v>302</v>
      </c>
      <c r="AU318" s="24" t="s">
        <v>81</v>
      </c>
      <c r="AY318" s="24" t="s">
        <v>153</v>
      </c>
      <c r="BE318" s="246">
        <f>IF(N318="základní",J318,0)</f>
        <v>0</v>
      </c>
      <c r="BF318" s="246">
        <f>IF(N318="snížená",J318,0)</f>
        <v>0</v>
      </c>
      <c r="BG318" s="246">
        <f>IF(N318="zákl. přenesená",J318,0)</f>
        <v>0</v>
      </c>
      <c r="BH318" s="246">
        <f>IF(N318="sníž. přenesená",J318,0)</f>
        <v>0</v>
      </c>
      <c r="BI318" s="246">
        <f>IF(N318="nulová",J318,0)</f>
        <v>0</v>
      </c>
      <c r="BJ318" s="24" t="s">
        <v>78</v>
      </c>
      <c r="BK318" s="246">
        <f>ROUND(I318*H318,2)</f>
        <v>0</v>
      </c>
      <c r="BL318" s="24" t="s">
        <v>160</v>
      </c>
      <c r="BM318" s="24" t="s">
        <v>573</v>
      </c>
    </row>
    <row r="319" spans="2:51" s="12" customFormat="1" ht="13.5">
      <c r="B319" s="247"/>
      <c r="C319" s="248"/>
      <c r="D319" s="249" t="s">
        <v>162</v>
      </c>
      <c r="E319" s="250" t="s">
        <v>21</v>
      </c>
      <c r="F319" s="251" t="s">
        <v>565</v>
      </c>
      <c r="G319" s="248"/>
      <c r="H319" s="252">
        <v>17</v>
      </c>
      <c r="I319" s="253"/>
      <c r="J319" s="248"/>
      <c r="K319" s="248"/>
      <c r="L319" s="254"/>
      <c r="M319" s="255"/>
      <c r="N319" s="256"/>
      <c r="O319" s="256"/>
      <c r="P319" s="256"/>
      <c r="Q319" s="256"/>
      <c r="R319" s="256"/>
      <c r="S319" s="256"/>
      <c r="T319" s="257"/>
      <c r="AT319" s="258" t="s">
        <v>162</v>
      </c>
      <c r="AU319" s="258" t="s">
        <v>81</v>
      </c>
      <c r="AV319" s="12" t="s">
        <v>81</v>
      </c>
      <c r="AW319" s="12" t="s">
        <v>35</v>
      </c>
      <c r="AX319" s="12" t="s">
        <v>78</v>
      </c>
      <c r="AY319" s="258" t="s">
        <v>153</v>
      </c>
    </row>
    <row r="320" spans="2:65" s="1" customFormat="1" ht="25.5" customHeight="1">
      <c r="B320" s="46"/>
      <c r="C320" s="235" t="s">
        <v>574</v>
      </c>
      <c r="D320" s="235" t="s">
        <v>155</v>
      </c>
      <c r="E320" s="236" t="s">
        <v>575</v>
      </c>
      <c r="F320" s="237" t="s">
        <v>576</v>
      </c>
      <c r="G320" s="238" t="s">
        <v>487</v>
      </c>
      <c r="H320" s="239">
        <v>2</v>
      </c>
      <c r="I320" s="240"/>
      <c r="J320" s="241">
        <f>ROUND(I320*H320,2)</f>
        <v>0</v>
      </c>
      <c r="K320" s="237" t="s">
        <v>159</v>
      </c>
      <c r="L320" s="72"/>
      <c r="M320" s="242" t="s">
        <v>21</v>
      </c>
      <c r="N320" s="243" t="s">
        <v>42</v>
      </c>
      <c r="O320" s="47"/>
      <c r="P320" s="244">
        <f>O320*H320</f>
        <v>0</v>
      </c>
      <c r="Q320" s="244">
        <v>0</v>
      </c>
      <c r="R320" s="244">
        <f>Q320*H320</f>
        <v>0</v>
      </c>
      <c r="S320" s="244">
        <v>0.15</v>
      </c>
      <c r="T320" s="245">
        <f>S320*H320</f>
        <v>0.3</v>
      </c>
      <c r="AR320" s="24" t="s">
        <v>160</v>
      </c>
      <c r="AT320" s="24" t="s">
        <v>155</v>
      </c>
      <c r="AU320" s="24" t="s">
        <v>81</v>
      </c>
      <c r="AY320" s="24" t="s">
        <v>153</v>
      </c>
      <c r="BE320" s="246">
        <f>IF(N320="základní",J320,0)</f>
        <v>0</v>
      </c>
      <c r="BF320" s="246">
        <f>IF(N320="snížená",J320,0)</f>
        <v>0</v>
      </c>
      <c r="BG320" s="246">
        <f>IF(N320="zákl. přenesená",J320,0)</f>
        <v>0</v>
      </c>
      <c r="BH320" s="246">
        <f>IF(N320="sníž. přenesená",J320,0)</f>
        <v>0</v>
      </c>
      <c r="BI320" s="246">
        <f>IF(N320="nulová",J320,0)</f>
        <v>0</v>
      </c>
      <c r="BJ320" s="24" t="s">
        <v>78</v>
      </c>
      <c r="BK320" s="246">
        <f>ROUND(I320*H320,2)</f>
        <v>0</v>
      </c>
      <c r="BL320" s="24" t="s">
        <v>160</v>
      </c>
      <c r="BM320" s="24" t="s">
        <v>577</v>
      </c>
    </row>
    <row r="321" spans="2:65" s="1" customFormat="1" ht="16.5" customHeight="1">
      <c r="B321" s="46"/>
      <c r="C321" s="235" t="s">
        <v>578</v>
      </c>
      <c r="D321" s="235" t="s">
        <v>155</v>
      </c>
      <c r="E321" s="236" t="s">
        <v>579</v>
      </c>
      <c r="F321" s="237" t="s">
        <v>580</v>
      </c>
      <c r="G321" s="238" t="s">
        <v>487</v>
      </c>
      <c r="H321" s="239">
        <v>1</v>
      </c>
      <c r="I321" s="240"/>
      <c r="J321" s="241">
        <f>ROUND(I321*H321,2)</f>
        <v>0</v>
      </c>
      <c r="K321" s="237" t="s">
        <v>159</v>
      </c>
      <c r="L321" s="72"/>
      <c r="M321" s="242" t="s">
        <v>21</v>
      </c>
      <c r="N321" s="243" t="s">
        <v>42</v>
      </c>
      <c r="O321" s="47"/>
      <c r="P321" s="244">
        <f>O321*H321</f>
        <v>0</v>
      </c>
      <c r="Q321" s="244">
        <v>0.42368</v>
      </c>
      <c r="R321" s="244">
        <f>Q321*H321</f>
        <v>0.42368</v>
      </c>
      <c r="S321" s="244">
        <v>0</v>
      </c>
      <c r="T321" s="245">
        <f>S321*H321</f>
        <v>0</v>
      </c>
      <c r="AR321" s="24" t="s">
        <v>160</v>
      </c>
      <c r="AT321" s="24" t="s">
        <v>155</v>
      </c>
      <c r="AU321" s="24" t="s">
        <v>81</v>
      </c>
      <c r="AY321" s="24" t="s">
        <v>153</v>
      </c>
      <c r="BE321" s="246">
        <f>IF(N321="základní",J321,0)</f>
        <v>0</v>
      </c>
      <c r="BF321" s="246">
        <f>IF(N321="snížená",J321,0)</f>
        <v>0</v>
      </c>
      <c r="BG321" s="246">
        <f>IF(N321="zákl. přenesená",J321,0)</f>
        <v>0</v>
      </c>
      <c r="BH321" s="246">
        <f>IF(N321="sníž. přenesená",J321,0)</f>
        <v>0</v>
      </c>
      <c r="BI321" s="246">
        <f>IF(N321="nulová",J321,0)</f>
        <v>0</v>
      </c>
      <c r="BJ321" s="24" t="s">
        <v>78</v>
      </c>
      <c r="BK321" s="246">
        <f>ROUND(I321*H321,2)</f>
        <v>0</v>
      </c>
      <c r="BL321" s="24" t="s">
        <v>160</v>
      </c>
      <c r="BM321" s="24" t="s">
        <v>581</v>
      </c>
    </row>
    <row r="322" spans="2:65" s="1" customFormat="1" ht="25.5" customHeight="1">
      <c r="B322" s="46"/>
      <c r="C322" s="235" t="s">
        <v>582</v>
      </c>
      <c r="D322" s="235" t="s">
        <v>155</v>
      </c>
      <c r="E322" s="236" t="s">
        <v>583</v>
      </c>
      <c r="F322" s="237" t="s">
        <v>584</v>
      </c>
      <c r="G322" s="238" t="s">
        <v>487</v>
      </c>
      <c r="H322" s="239">
        <v>2</v>
      </c>
      <c r="I322" s="240"/>
      <c r="J322" s="241">
        <f>ROUND(I322*H322,2)</f>
        <v>0</v>
      </c>
      <c r="K322" s="237" t="s">
        <v>159</v>
      </c>
      <c r="L322" s="72"/>
      <c r="M322" s="242" t="s">
        <v>21</v>
      </c>
      <c r="N322" s="243" t="s">
        <v>42</v>
      </c>
      <c r="O322" s="47"/>
      <c r="P322" s="244">
        <f>O322*H322</f>
        <v>0</v>
      </c>
      <c r="Q322" s="244">
        <v>0.00702</v>
      </c>
      <c r="R322" s="244">
        <f>Q322*H322</f>
        <v>0.01404</v>
      </c>
      <c r="S322" s="244">
        <v>0</v>
      </c>
      <c r="T322" s="245">
        <f>S322*H322</f>
        <v>0</v>
      </c>
      <c r="AR322" s="24" t="s">
        <v>160</v>
      </c>
      <c r="AT322" s="24" t="s">
        <v>155</v>
      </c>
      <c r="AU322" s="24" t="s">
        <v>81</v>
      </c>
      <c r="AY322" s="24" t="s">
        <v>153</v>
      </c>
      <c r="BE322" s="246">
        <f>IF(N322="základní",J322,0)</f>
        <v>0</v>
      </c>
      <c r="BF322" s="246">
        <f>IF(N322="snížená",J322,0)</f>
        <v>0</v>
      </c>
      <c r="BG322" s="246">
        <f>IF(N322="zákl. přenesená",J322,0)</f>
        <v>0</v>
      </c>
      <c r="BH322" s="246">
        <f>IF(N322="sníž. přenesená",J322,0)</f>
        <v>0</v>
      </c>
      <c r="BI322" s="246">
        <f>IF(N322="nulová",J322,0)</f>
        <v>0</v>
      </c>
      <c r="BJ322" s="24" t="s">
        <v>78</v>
      </c>
      <c r="BK322" s="246">
        <f>ROUND(I322*H322,2)</f>
        <v>0</v>
      </c>
      <c r="BL322" s="24" t="s">
        <v>160</v>
      </c>
      <c r="BM322" s="24" t="s">
        <v>585</v>
      </c>
    </row>
    <row r="323" spans="2:51" s="12" customFormat="1" ht="13.5">
      <c r="B323" s="247"/>
      <c r="C323" s="248"/>
      <c r="D323" s="249" t="s">
        <v>162</v>
      </c>
      <c r="E323" s="250" t="s">
        <v>21</v>
      </c>
      <c r="F323" s="251" t="s">
        <v>586</v>
      </c>
      <c r="G323" s="248"/>
      <c r="H323" s="252">
        <v>2</v>
      </c>
      <c r="I323" s="253"/>
      <c r="J323" s="248"/>
      <c r="K323" s="248"/>
      <c r="L323" s="254"/>
      <c r="M323" s="255"/>
      <c r="N323" s="256"/>
      <c r="O323" s="256"/>
      <c r="P323" s="256"/>
      <c r="Q323" s="256"/>
      <c r="R323" s="256"/>
      <c r="S323" s="256"/>
      <c r="T323" s="257"/>
      <c r="AT323" s="258" t="s">
        <v>162</v>
      </c>
      <c r="AU323" s="258" t="s">
        <v>81</v>
      </c>
      <c r="AV323" s="12" t="s">
        <v>81</v>
      </c>
      <c r="AW323" s="12" t="s">
        <v>35</v>
      </c>
      <c r="AX323" s="12" t="s">
        <v>78</v>
      </c>
      <c r="AY323" s="258" t="s">
        <v>153</v>
      </c>
    </row>
    <row r="324" spans="2:65" s="1" customFormat="1" ht="16.5" customHeight="1">
      <c r="B324" s="46"/>
      <c r="C324" s="281" t="s">
        <v>587</v>
      </c>
      <c r="D324" s="281" t="s">
        <v>302</v>
      </c>
      <c r="E324" s="282" t="s">
        <v>588</v>
      </c>
      <c r="F324" s="283" t="s">
        <v>589</v>
      </c>
      <c r="G324" s="284" t="s">
        <v>487</v>
      </c>
      <c r="H324" s="285">
        <v>2</v>
      </c>
      <c r="I324" s="286"/>
      <c r="J324" s="287">
        <f>ROUND(I324*H324,2)</f>
        <v>0</v>
      </c>
      <c r="K324" s="283" t="s">
        <v>159</v>
      </c>
      <c r="L324" s="288"/>
      <c r="M324" s="289" t="s">
        <v>21</v>
      </c>
      <c r="N324" s="290" t="s">
        <v>42</v>
      </c>
      <c r="O324" s="47"/>
      <c r="P324" s="244">
        <f>O324*H324</f>
        <v>0</v>
      </c>
      <c r="Q324" s="244">
        <v>0.162</v>
      </c>
      <c r="R324" s="244">
        <f>Q324*H324</f>
        <v>0.324</v>
      </c>
      <c r="S324" s="244">
        <v>0</v>
      </c>
      <c r="T324" s="245">
        <f>S324*H324</f>
        <v>0</v>
      </c>
      <c r="AR324" s="24" t="s">
        <v>195</v>
      </c>
      <c r="AT324" s="24" t="s">
        <v>302</v>
      </c>
      <c r="AU324" s="24" t="s">
        <v>81</v>
      </c>
      <c r="AY324" s="24" t="s">
        <v>153</v>
      </c>
      <c r="BE324" s="246">
        <f>IF(N324="základní",J324,0)</f>
        <v>0</v>
      </c>
      <c r="BF324" s="246">
        <f>IF(N324="snížená",J324,0)</f>
        <v>0</v>
      </c>
      <c r="BG324" s="246">
        <f>IF(N324="zákl. přenesená",J324,0)</f>
        <v>0</v>
      </c>
      <c r="BH324" s="246">
        <f>IF(N324="sníž. přenesená",J324,0)</f>
        <v>0</v>
      </c>
      <c r="BI324" s="246">
        <f>IF(N324="nulová",J324,0)</f>
        <v>0</v>
      </c>
      <c r="BJ324" s="24" t="s">
        <v>78</v>
      </c>
      <c r="BK324" s="246">
        <f>ROUND(I324*H324,2)</f>
        <v>0</v>
      </c>
      <c r="BL324" s="24" t="s">
        <v>160</v>
      </c>
      <c r="BM324" s="24" t="s">
        <v>590</v>
      </c>
    </row>
    <row r="325" spans="2:65" s="1" customFormat="1" ht="16.5" customHeight="1">
      <c r="B325" s="46"/>
      <c r="C325" s="235" t="s">
        <v>591</v>
      </c>
      <c r="D325" s="235" t="s">
        <v>155</v>
      </c>
      <c r="E325" s="236" t="s">
        <v>592</v>
      </c>
      <c r="F325" s="237" t="s">
        <v>593</v>
      </c>
      <c r="G325" s="238" t="s">
        <v>487</v>
      </c>
      <c r="H325" s="239">
        <v>12</v>
      </c>
      <c r="I325" s="240"/>
      <c r="J325" s="241">
        <f>ROUND(I325*H325,2)</f>
        <v>0</v>
      </c>
      <c r="K325" s="237" t="s">
        <v>159</v>
      </c>
      <c r="L325" s="72"/>
      <c r="M325" s="242" t="s">
        <v>21</v>
      </c>
      <c r="N325" s="243" t="s">
        <v>42</v>
      </c>
      <c r="O325" s="47"/>
      <c r="P325" s="244">
        <f>O325*H325</f>
        <v>0</v>
      </c>
      <c r="Q325" s="244">
        <v>0.4208</v>
      </c>
      <c r="R325" s="244">
        <f>Q325*H325</f>
        <v>5.0496</v>
      </c>
      <c r="S325" s="244">
        <v>0</v>
      </c>
      <c r="T325" s="245">
        <f>S325*H325</f>
        <v>0</v>
      </c>
      <c r="AR325" s="24" t="s">
        <v>160</v>
      </c>
      <c r="AT325" s="24" t="s">
        <v>155</v>
      </c>
      <c r="AU325" s="24" t="s">
        <v>81</v>
      </c>
      <c r="AY325" s="24" t="s">
        <v>153</v>
      </c>
      <c r="BE325" s="246">
        <f>IF(N325="základní",J325,0)</f>
        <v>0</v>
      </c>
      <c r="BF325" s="246">
        <f>IF(N325="snížená",J325,0)</f>
        <v>0</v>
      </c>
      <c r="BG325" s="246">
        <f>IF(N325="zákl. přenesená",J325,0)</f>
        <v>0</v>
      </c>
      <c r="BH325" s="246">
        <f>IF(N325="sníž. přenesená",J325,0)</f>
        <v>0</v>
      </c>
      <c r="BI325" s="246">
        <f>IF(N325="nulová",J325,0)</f>
        <v>0</v>
      </c>
      <c r="BJ325" s="24" t="s">
        <v>78</v>
      </c>
      <c r="BK325" s="246">
        <f>ROUND(I325*H325,2)</f>
        <v>0</v>
      </c>
      <c r="BL325" s="24" t="s">
        <v>160</v>
      </c>
      <c r="BM325" s="24" t="s">
        <v>594</v>
      </c>
    </row>
    <row r="326" spans="2:65" s="1" customFormat="1" ht="16.5" customHeight="1">
      <c r="B326" s="46"/>
      <c r="C326" s="235" t="s">
        <v>595</v>
      </c>
      <c r="D326" s="235" t="s">
        <v>155</v>
      </c>
      <c r="E326" s="236" t="s">
        <v>596</v>
      </c>
      <c r="F326" s="237" t="s">
        <v>597</v>
      </c>
      <c r="G326" s="238" t="s">
        <v>487</v>
      </c>
      <c r="H326" s="239">
        <v>11</v>
      </c>
      <c r="I326" s="240"/>
      <c r="J326" s="241">
        <f>ROUND(I326*H326,2)</f>
        <v>0</v>
      </c>
      <c r="K326" s="237" t="s">
        <v>159</v>
      </c>
      <c r="L326" s="72"/>
      <c r="M326" s="242" t="s">
        <v>21</v>
      </c>
      <c r="N326" s="243" t="s">
        <v>42</v>
      </c>
      <c r="O326" s="47"/>
      <c r="P326" s="244">
        <f>O326*H326</f>
        <v>0</v>
      </c>
      <c r="Q326" s="244">
        <v>0.32974</v>
      </c>
      <c r="R326" s="244">
        <f>Q326*H326</f>
        <v>3.62714</v>
      </c>
      <c r="S326" s="244">
        <v>0</v>
      </c>
      <c r="T326" s="245">
        <f>S326*H326</f>
        <v>0</v>
      </c>
      <c r="AR326" s="24" t="s">
        <v>160</v>
      </c>
      <c r="AT326" s="24" t="s">
        <v>155</v>
      </c>
      <c r="AU326" s="24" t="s">
        <v>81</v>
      </c>
      <c r="AY326" s="24" t="s">
        <v>153</v>
      </c>
      <c r="BE326" s="246">
        <f>IF(N326="základní",J326,0)</f>
        <v>0</v>
      </c>
      <c r="BF326" s="246">
        <f>IF(N326="snížená",J326,0)</f>
        <v>0</v>
      </c>
      <c r="BG326" s="246">
        <f>IF(N326="zákl. přenesená",J326,0)</f>
        <v>0</v>
      </c>
      <c r="BH326" s="246">
        <f>IF(N326="sníž. přenesená",J326,0)</f>
        <v>0</v>
      </c>
      <c r="BI326" s="246">
        <f>IF(N326="nulová",J326,0)</f>
        <v>0</v>
      </c>
      <c r="BJ326" s="24" t="s">
        <v>78</v>
      </c>
      <c r="BK326" s="246">
        <f>ROUND(I326*H326,2)</f>
        <v>0</v>
      </c>
      <c r="BL326" s="24" t="s">
        <v>160</v>
      </c>
      <c r="BM326" s="24" t="s">
        <v>598</v>
      </c>
    </row>
    <row r="327" spans="2:65" s="1" customFormat="1" ht="25.5" customHeight="1">
      <c r="B327" s="46"/>
      <c r="C327" s="235" t="s">
        <v>599</v>
      </c>
      <c r="D327" s="235" t="s">
        <v>155</v>
      </c>
      <c r="E327" s="236" t="s">
        <v>600</v>
      </c>
      <c r="F327" s="237" t="s">
        <v>601</v>
      </c>
      <c r="G327" s="238" t="s">
        <v>487</v>
      </c>
      <c r="H327" s="239">
        <v>18</v>
      </c>
      <c r="I327" s="240"/>
      <c r="J327" s="241">
        <f>ROUND(I327*H327,2)</f>
        <v>0</v>
      </c>
      <c r="K327" s="237" t="s">
        <v>159</v>
      </c>
      <c r="L327" s="72"/>
      <c r="M327" s="242" t="s">
        <v>21</v>
      </c>
      <c r="N327" s="243" t="s">
        <v>42</v>
      </c>
      <c r="O327" s="47"/>
      <c r="P327" s="244">
        <f>O327*H327</f>
        <v>0</v>
      </c>
      <c r="Q327" s="244">
        <v>0.31108</v>
      </c>
      <c r="R327" s="244">
        <f>Q327*H327</f>
        <v>5.59944</v>
      </c>
      <c r="S327" s="244">
        <v>0</v>
      </c>
      <c r="T327" s="245">
        <f>S327*H327</f>
        <v>0</v>
      </c>
      <c r="AR327" s="24" t="s">
        <v>160</v>
      </c>
      <c r="AT327" s="24" t="s">
        <v>155</v>
      </c>
      <c r="AU327" s="24" t="s">
        <v>81</v>
      </c>
      <c r="AY327" s="24" t="s">
        <v>153</v>
      </c>
      <c r="BE327" s="246">
        <f>IF(N327="základní",J327,0)</f>
        <v>0</v>
      </c>
      <c r="BF327" s="246">
        <f>IF(N327="snížená",J327,0)</f>
        <v>0</v>
      </c>
      <c r="BG327" s="246">
        <f>IF(N327="zákl. přenesená",J327,0)</f>
        <v>0</v>
      </c>
      <c r="BH327" s="246">
        <f>IF(N327="sníž. přenesená",J327,0)</f>
        <v>0</v>
      </c>
      <c r="BI327" s="246">
        <f>IF(N327="nulová",J327,0)</f>
        <v>0</v>
      </c>
      <c r="BJ327" s="24" t="s">
        <v>78</v>
      </c>
      <c r="BK327" s="246">
        <f>ROUND(I327*H327,2)</f>
        <v>0</v>
      </c>
      <c r="BL327" s="24" t="s">
        <v>160</v>
      </c>
      <c r="BM327" s="24" t="s">
        <v>602</v>
      </c>
    </row>
    <row r="328" spans="2:51" s="12" customFormat="1" ht="13.5">
      <c r="B328" s="247"/>
      <c r="C328" s="248"/>
      <c r="D328" s="249" t="s">
        <v>162</v>
      </c>
      <c r="E328" s="250" t="s">
        <v>21</v>
      </c>
      <c r="F328" s="251" t="s">
        <v>603</v>
      </c>
      <c r="G328" s="248"/>
      <c r="H328" s="252">
        <v>15</v>
      </c>
      <c r="I328" s="253"/>
      <c r="J328" s="248"/>
      <c r="K328" s="248"/>
      <c r="L328" s="254"/>
      <c r="M328" s="255"/>
      <c r="N328" s="256"/>
      <c r="O328" s="256"/>
      <c r="P328" s="256"/>
      <c r="Q328" s="256"/>
      <c r="R328" s="256"/>
      <c r="S328" s="256"/>
      <c r="T328" s="257"/>
      <c r="AT328" s="258" t="s">
        <v>162</v>
      </c>
      <c r="AU328" s="258" t="s">
        <v>81</v>
      </c>
      <c r="AV328" s="12" t="s">
        <v>81</v>
      </c>
      <c r="AW328" s="12" t="s">
        <v>35</v>
      </c>
      <c r="AX328" s="12" t="s">
        <v>71</v>
      </c>
      <c r="AY328" s="258" t="s">
        <v>153</v>
      </c>
    </row>
    <row r="329" spans="2:51" s="12" customFormat="1" ht="13.5">
      <c r="B329" s="247"/>
      <c r="C329" s="248"/>
      <c r="D329" s="249" t="s">
        <v>162</v>
      </c>
      <c r="E329" s="250" t="s">
        <v>21</v>
      </c>
      <c r="F329" s="251" t="s">
        <v>604</v>
      </c>
      <c r="G329" s="248"/>
      <c r="H329" s="252">
        <v>2</v>
      </c>
      <c r="I329" s="253"/>
      <c r="J329" s="248"/>
      <c r="K329" s="248"/>
      <c r="L329" s="254"/>
      <c r="M329" s="255"/>
      <c r="N329" s="256"/>
      <c r="O329" s="256"/>
      <c r="P329" s="256"/>
      <c r="Q329" s="256"/>
      <c r="R329" s="256"/>
      <c r="S329" s="256"/>
      <c r="T329" s="257"/>
      <c r="AT329" s="258" t="s">
        <v>162</v>
      </c>
      <c r="AU329" s="258" t="s">
        <v>81</v>
      </c>
      <c r="AV329" s="12" t="s">
        <v>81</v>
      </c>
      <c r="AW329" s="12" t="s">
        <v>35</v>
      </c>
      <c r="AX329" s="12" t="s">
        <v>71</v>
      </c>
      <c r="AY329" s="258" t="s">
        <v>153</v>
      </c>
    </row>
    <row r="330" spans="2:51" s="12" customFormat="1" ht="13.5">
      <c r="B330" s="247"/>
      <c r="C330" s="248"/>
      <c r="D330" s="249" t="s">
        <v>162</v>
      </c>
      <c r="E330" s="250" t="s">
        <v>21</v>
      </c>
      <c r="F330" s="251" t="s">
        <v>605</v>
      </c>
      <c r="G330" s="248"/>
      <c r="H330" s="252">
        <v>1</v>
      </c>
      <c r="I330" s="253"/>
      <c r="J330" s="248"/>
      <c r="K330" s="248"/>
      <c r="L330" s="254"/>
      <c r="M330" s="255"/>
      <c r="N330" s="256"/>
      <c r="O330" s="256"/>
      <c r="P330" s="256"/>
      <c r="Q330" s="256"/>
      <c r="R330" s="256"/>
      <c r="S330" s="256"/>
      <c r="T330" s="257"/>
      <c r="AT330" s="258" t="s">
        <v>162</v>
      </c>
      <c r="AU330" s="258" t="s">
        <v>81</v>
      </c>
      <c r="AV330" s="12" t="s">
        <v>81</v>
      </c>
      <c r="AW330" s="12" t="s">
        <v>35</v>
      </c>
      <c r="AX330" s="12" t="s">
        <v>71</v>
      </c>
      <c r="AY330" s="258" t="s">
        <v>153</v>
      </c>
    </row>
    <row r="331" spans="2:51" s="13" customFormat="1" ht="13.5">
      <c r="B331" s="259"/>
      <c r="C331" s="260"/>
      <c r="D331" s="249" t="s">
        <v>162</v>
      </c>
      <c r="E331" s="261" t="s">
        <v>21</v>
      </c>
      <c r="F331" s="262" t="s">
        <v>188</v>
      </c>
      <c r="G331" s="260"/>
      <c r="H331" s="263">
        <v>18</v>
      </c>
      <c r="I331" s="264"/>
      <c r="J331" s="260"/>
      <c r="K331" s="260"/>
      <c r="L331" s="265"/>
      <c r="M331" s="266"/>
      <c r="N331" s="267"/>
      <c r="O331" s="267"/>
      <c r="P331" s="267"/>
      <c r="Q331" s="267"/>
      <c r="R331" s="267"/>
      <c r="S331" s="267"/>
      <c r="T331" s="268"/>
      <c r="AT331" s="269" t="s">
        <v>162</v>
      </c>
      <c r="AU331" s="269" t="s">
        <v>81</v>
      </c>
      <c r="AV331" s="13" t="s">
        <v>160</v>
      </c>
      <c r="AW331" s="13" t="s">
        <v>35</v>
      </c>
      <c r="AX331" s="13" t="s">
        <v>78</v>
      </c>
      <c r="AY331" s="269" t="s">
        <v>153</v>
      </c>
    </row>
    <row r="332" spans="2:65" s="1" customFormat="1" ht="25.5" customHeight="1">
      <c r="B332" s="46"/>
      <c r="C332" s="235" t="s">
        <v>606</v>
      </c>
      <c r="D332" s="235" t="s">
        <v>155</v>
      </c>
      <c r="E332" s="236" t="s">
        <v>607</v>
      </c>
      <c r="F332" s="237" t="s">
        <v>608</v>
      </c>
      <c r="G332" s="238" t="s">
        <v>487</v>
      </c>
      <c r="H332" s="239">
        <v>18</v>
      </c>
      <c r="I332" s="240"/>
      <c r="J332" s="241">
        <f>ROUND(I332*H332,2)</f>
        <v>0</v>
      </c>
      <c r="K332" s="237" t="s">
        <v>159</v>
      </c>
      <c r="L332" s="72"/>
      <c r="M332" s="242" t="s">
        <v>21</v>
      </c>
      <c r="N332" s="243" t="s">
        <v>42</v>
      </c>
      <c r="O332" s="47"/>
      <c r="P332" s="244">
        <f>O332*H332</f>
        <v>0</v>
      </c>
      <c r="Q332" s="244">
        <v>0.2647</v>
      </c>
      <c r="R332" s="244">
        <f>Q332*H332</f>
        <v>4.7646</v>
      </c>
      <c r="S332" s="244">
        <v>0</v>
      </c>
      <c r="T332" s="245">
        <f>S332*H332</f>
        <v>0</v>
      </c>
      <c r="AR332" s="24" t="s">
        <v>160</v>
      </c>
      <c r="AT332" s="24" t="s">
        <v>155</v>
      </c>
      <c r="AU332" s="24" t="s">
        <v>81</v>
      </c>
      <c r="AY332" s="24" t="s">
        <v>153</v>
      </c>
      <c r="BE332" s="246">
        <f>IF(N332="základní",J332,0)</f>
        <v>0</v>
      </c>
      <c r="BF332" s="246">
        <f>IF(N332="snížená",J332,0)</f>
        <v>0</v>
      </c>
      <c r="BG332" s="246">
        <f>IF(N332="zákl. přenesená",J332,0)</f>
        <v>0</v>
      </c>
      <c r="BH332" s="246">
        <f>IF(N332="sníž. přenesená",J332,0)</f>
        <v>0</v>
      </c>
      <c r="BI332" s="246">
        <f>IF(N332="nulová",J332,0)</f>
        <v>0</v>
      </c>
      <c r="BJ332" s="24" t="s">
        <v>78</v>
      </c>
      <c r="BK332" s="246">
        <f>ROUND(I332*H332,2)</f>
        <v>0</v>
      </c>
      <c r="BL332" s="24" t="s">
        <v>160</v>
      </c>
      <c r="BM332" s="24" t="s">
        <v>609</v>
      </c>
    </row>
    <row r="333" spans="2:51" s="12" customFormat="1" ht="13.5">
      <c r="B333" s="247"/>
      <c r="C333" s="248"/>
      <c r="D333" s="249" t="s">
        <v>162</v>
      </c>
      <c r="E333" s="250" t="s">
        <v>21</v>
      </c>
      <c r="F333" s="251" t="s">
        <v>610</v>
      </c>
      <c r="G333" s="248"/>
      <c r="H333" s="252">
        <v>16</v>
      </c>
      <c r="I333" s="253"/>
      <c r="J333" s="248"/>
      <c r="K333" s="248"/>
      <c r="L333" s="254"/>
      <c r="M333" s="255"/>
      <c r="N333" s="256"/>
      <c r="O333" s="256"/>
      <c r="P333" s="256"/>
      <c r="Q333" s="256"/>
      <c r="R333" s="256"/>
      <c r="S333" s="256"/>
      <c r="T333" s="257"/>
      <c r="AT333" s="258" t="s">
        <v>162</v>
      </c>
      <c r="AU333" s="258" t="s">
        <v>81</v>
      </c>
      <c r="AV333" s="12" t="s">
        <v>81</v>
      </c>
      <c r="AW333" s="12" t="s">
        <v>35</v>
      </c>
      <c r="AX333" s="12" t="s">
        <v>71</v>
      </c>
      <c r="AY333" s="258" t="s">
        <v>153</v>
      </c>
    </row>
    <row r="334" spans="2:51" s="12" customFormat="1" ht="13.5">
      <c r="B334" s="247"/>
      <c r="C334" s="248"/>
      <c r="D334" s="249" t="s">
        <v>162</v>
      </c>
      <c r="E334" s="250" t="s">
        <v>21</v>
      </c>
      <c r="F334" s="251" t="s">
        <v>611</v>
      </c>
      <c r="G334" s="248"/>
      <c r="H334" s="252">
        <v>1</v>
      </c>
      <c r="I334" s="253"/>
      <c r="J334" s="248"/>
      <c r="K334" s="248"/>
      <c r="L334" s="254"/>
      <c r="M334" s="255"/>
      <c r="N334" s="256"/>
      <c r="O334" s="256"/>
      <c r="P334" s="256"/>
      <c r="Q334" s="256"/>
      <c r="R334" s="256"/>
      <c r="S334" s="256"/>
      <c r="T334" s="257"/>
      <c r="AT334" s="258" t="s">
        <v>162</v>
      </c>
      <c r="AU334" s="258" t="s">
        <v>81</v>
      </c>
      <c r="AV334" s="12" t="s">
        <v>81</v>
      </c>
      <c r="AW334" s="12" t="s">
        <v>35</v>
      </c>
      <c r="AX334" s="12" t="s">
        <v>71</v>
      </c>
      <c r="AY334" s="258" t="s">
        <v>153</v>
      </c>
    </row>
    <row r="335" spans="2:51" s="12" customFormat="1" ht="13.5">
      <c r="B335" s="247"/>
      <c r="C335" s="248"/>
      <c r="D335" s="249" t="s">
        <v>162</v>
      </c>
      <c r="E335" s="250" t="s">
        <v>21</v>
      </c>
      <c r="F335" s="251" t="s">
        <v>605</v>
      </c>
      <c r="G335" s="248"/>
      <c r="H335" s="252">
        <v>1</v>
      </c>
      <c r="I335" s="253"/>
      <c r="J335" s="248"/>
      <c r="K335" s="248"/>
      <c r="L335" s="254"/>
      <c r="M335" s="255"/>
      <c r="N335" s="256"/>
      <c r="O335" s="256"/>
      <c r="P335" s="256"/>
      <c r="Q335" s="256"/>
      <c r="R335" s="256"/>
      <c r="S335" s="256"/>
      <c r="T335" s="257"/>
      <c r="AT335" s="258" t="s">
        <v>162</v>
      </c>
      <c r="AU335" s="258" t="s">
        <v>81</v>
      </c>
      <c r="AV335" s="12" t="s">
        <v>81</v>
      </c>
      <c r="AW335" s="12" t="s">
        <v>35</v>
      </c>
      <c r="AX335" s="12" t="s">
        <v>71</v>
      </c>
      <c r="AY335" s="258" t="s">
        <v>153</v>
      </c>
    </row>
    <row r="336" spans="2:51" s="13" customFormat="1" ht="13.5">
      <c r="B336" s="259"/>
      <c r="C336" s="260"/>
      <c r="D336" s="249" t="s">
        <v>162</v>
      </c>
      <c r="E336" s="261" t="s">
        <v>21</v>
      </c>
      <c r="F336" s="262" t="s">
        <v>188</v>
      </c>
      <c r="G336" s="260"/>
      <c r="H336" s="263">
        <v>18</v>
      </c>
      <c r="I336" s="264"/>
      <c r="J336" s="260"/>
      <c r="K336" s="260"/>
      <c r="L336" s="265"/>
      <c r="M336" s="266"/>
      <c r="N336" s="267"/>
      <c r="O336" s="267"/>
      <c r="P336" s="267"/>
      <c r="Q336" s="267"/>
      <c r="R336" s="267"/>
      <c r="S336" s="267"/>
      <c r="T336" s="268"/>
      <c r="AT336" s="269" t="s">
        <v>162</v>
      </c>
      <c r="AU336" s="269" t="s">
        <v>81</v>
      </c>
      <c r="AV336" s="13" t="s">
        <v>160</v>
      </c>
      <c r="AW336" s="13" t="s">
        <v>35</v>
      </c>
      <c r="AX336" s="13" t="s">
        <v>78</v>
      </c>
      <c r="AY336" s="269" t="s">
        <v>153</v>
      </c>
    </row>
    <row r="337" spans="2:65" s="1" customFormat="1" ht="25.5" customHeight="1">
      <c r="B337" s="46"/>
      <c r="C337" s="235" t="s">
        <v>612</v>
      </c>
      <c r="D337" s="235" t="s">
        <v>155</v>
      </c>
      <c r="E337" s="236" t="s">
        <v>613</v>
      </c>
      <c r="F337" s="237" t="s">
        <v>614</v>
      </c>
      <c r="G337" s="238" t="s">
        <v>192</v>
      </c>
      <c r="H337" s="239">
        <v>36.864</v>
      </c>
      <c r="I337" s="240"/>
      <c r="J337" s="241">
        <f>ROUND(I337*H337,2)</f>
        <v>0</v>
      </c>
      <c r="K337" s="237" t="s">
        <v>159</v>
      </c>
      <c r="L337" s="72"/>
      <c r="M337" s="242" t="s">
        <v>21</v>
      </c>
      <c r="N337" s="243" t="s">
        <v>42</v>
      </c>
      <c r="O337" s="47"/>
      <c r="P337" s="244">
        <f>O337*H337</f>
        <v>0</v>
      </c>
      <c r="Q337" s="244">
        <v>0</v>
      </c>
      <c r="R337" s="244">
        <f>Q337*H337</f>
        <v>0</v>
      </c>
      <c r="S337" s="244">
        <v>0</v>
      </c>
      <c r="T337" s="245">
        <f>S337*H337</f>
        <v>0</v>
      </c>
      <c r="AR337" s="24" t="s">
        <v>160</v>
      </c>
      <c r="AT337" s="24" t="s">
        <v>155</v>
      </c>
      <c r="AU337" s="24" t="s">
        <v>81</v>
      </c>
      <c r="AY337" s="24" t="s">
        <v>153</v>
      </c>
      <c r="BE337" s="246">
        <f>IF(N337="základní",J337,0)</f>
        <v>0</v>
      </c>
      <c r="BF337" s="246">
        <f>IF(N337="snížená",J337,0)</f>
        <v>0</v>
      </c>
      <c r="BG337" s="246">
        <f>IF(N337="zákl. přenesená",J337,0)</f>
        <v>0</v>
      </c>
      <c r="BH337" s="246">
        <f>IF(N337="sníž. přenesená",J337,0)</f>
        <v>0</v>
      </c>
      <c r="BI337" s="246">
        <f>IF(N337="nulová",J337,0)</f>
        <v>0</v>
      </c>
      <c r="BJ337" s="24" t="s">
        <v>78</v>
      </c>
      <c r="BK337" s="246">
        <f>ROUND(I337*H337,2)</f>
        <v>0</v>
      </c>
      <c r="BL337" s="24" t="s">
        <v>160</v>
      </c>
      <c r="BM337" s="24" t="s">
        <v>615</v>
      </c>
    </row>
    <row r="338" spans="2:51" s="14" customFormat="1" ht="13.5">
      <c r="B338" s="271"/>
      <c r="C338" s="272"/>
      <c r="D338" s="249" t="s">
        <v>162</v>
      </c>
      <c r="E338" s="273" t="s">
        <v>21</v>
      </c>
      <c r="F338" s="274" t="s">
        <v>616</v>
      </c>
      <c r="G338" s="272"/>
      <c r="H338" s="273" t="s">
        <v>21</v>
      </c>
      <c r="I338" s="275"/>
      <c r="J338" s="272"/>
      <c r="K338" s="272"/>
      <c r="L338" s="276"/>
      <c r="M338" s="277"/>
      <c r="N338" s="278"/>
      <c r="O338" s="278"/>
      <c r="P338" s="278"/>
      <c r="Q338" s="278"/>
      <c r="R338" s="278"/>
      <c r="S338" s="278"/>
      <c r="T338" s="279"/>
      <c r="AT338" s="280" t="s">
        <v>162</v>
      </c>
      <c r="AU338" s="280" t="s">
        <v>81</v>
      </c>
      <c r="AV338" s="14" t="s">
        <v>78</v>
      </c>
      <c r="AW338" s="14" t="s">
        <v>35</v>
      </c>
      <c r="AX338" s="14" t="s">
        <v>71</v>
      </c>
      <c r="AY338" s="280" t="s">
        <v>153</v>
      </c>
    </row>
    <row r="339" spans="2:51" s="12" customFormat="1" ht="13.5">
      <c r="B339" s="247"/>
      <c r="C339" s="248"/>
      <c r="D339" s="249" t="s">
        <v>162</v>
      </c>
      <c r="E339" s="250" t="s">
        <v>21</v>
      </c>
      <c r="F339" s="251" t="s">
        <v>617</v>
      </c>
      <c r="G339" s="248"/>
      <c r="H339" s="252">
        <v>2.304</v>
      </c>
      <c r="I339" s="253"/>
      <c r="J339" s="248"/>
      <c r="K339" s="248"/>
      <c r="L339" s="254"/>
      <c r="M339" s="255"/>
      <c r="N339" s="256"/>
      <c r="O339" s="256"/>
      <c r="P339" s="256"/>
      <c r="Q339" s="256"/>
      <c r="R339" s="256"/>
      <c r="S339" s="256"/>
      <c r="T339" s="257"/>
      <c r="AT339" s="258" t="s">
        <v>162</v>
      </c>
      <c r="AU339" s="258" t="s">
        <v>81</v>
      </c>
      <c r="AV339" s="12" t="s">
        <v>81</v>
      </c>
      <c r="AW339" s="12" t="s">
        <v>35</v>
      </c>
      <c r="AX339" s="12" t="s">
        <v>71</v>
      </c>
      <c r="AY339" s="258" t="s">
        <v>153</v>
      </c>
    </row>
    <row r="340" spans="2:51" s="12" customFormat="1" ht="13.5">
      <c r="B340" s="247"/>
      <c r="C340" s="248"/>
      <c r="D340" s="249" t="s">
        <v>162</v>
      </c>
      <c r="E340" s="250" t="s">
        <v>21</v>
      </c>
      <c r="F340" s="251" t="s">
        <v>618</v>
      </c>
      <c r="G340" s="248"/>
      <c r="H340" s="252">
        <v>6.048</v>
      </c>
      <c r="I340" s="253"/>
      <c r="J340" s="248"/>
      <c r="K340" s="248"/>
      <c r="L340" s="254"/>
      <c r="M340" s="255"/>
      <c r="N340" s="256"/>
      <c r="O340" s="256"/>
      <c r="P340" s="256"/>
      <c r="Q340" s="256"/>
      <c r="R340" s="256"/>
      <c r="S340" s="256"/>
      <c r="T340" s="257"/>
      <c r="AT340" s="258" t="s">
        <v>162</v>
      </c>
      <c r="AU340" s="258" t="s">
        <v>81</v>
      </c>
      <c r="AV340" s="12" t="s">
        <v>81</v>
      </c>
      <c r="AW340" s="12" t="s">
        <v>35</v>
      </c>
      <c r="AX340" s="12" t="s">
        <v>71</v>
      </c>
      <c r="AY340" s="258" t="s">
        <v>153</v>
      </c>
    </row>
    <row r="341" spans="2:51" s="12" customFormat="1" ht="13.5">
      <c r="B341" s="247"/>
      <c r="C341" s="248"/>
      <c r="D341" s="249" t="s">
        <v>162</v>
      </c>
      <c r="E341" s="250" t="s">
        <v>21</v>
      </c>
      <c r="F341" s="251" t="s">
        <v>619</v>
      </c>
      <c r="G341" s="248"/>
      <c r="H341" s="252">
        <v>15.552</v>
      </c>
      <c r="I341" s="253"/>
      <c r="J341" s="248"/>
      <c r="K341" s="248"/>
      <c r="L341" s="254"/>
      <c r="M341" s="255"/>
      <c r="N341" s="256"/>
      <c r="O341" s="256"/>
      <c r="P341" s="256"/>
      <c r="Q341" s="256"/>
      <c r="R341" s="256"/>
      <c r="S341" s="256"/>
      <c r="T341" s="257"/>
      <c r="AT341" s="258" t="s">
        <v>162</v>
      </c>
      <c r="AU341" s="258" t="s">
        <v>81</v>
      </c>
      <c r="AV341" s="12" t="s">
        <v>81</v>
      </c>
      <c r="AW341" s="12" t="s">
        <v>35</v>
      </c>
      <c r="AX341" s="12" t="s">
        <v>71</v>
      </c>
      <c r="AY341" s="258" t="s">
        <v>153</v>
      </c>
    </row>
    <row r="342" spans="2:51" s="12" customFormat="1" ht="13.5">
      <c r="B342" s="247"/>
      <c r="C342" s="248"/>
      <c r="D342" s="249" t="s">
        <v>162</v>
      </c>
      <c r="E342" s="250" t="s">
        <v>21</v>
      </c>
      <c r="F342" s="251" t="s">
        <v>620</v>
      </c>
      <c r="G342" s="248"/>
      <c r="H342" s="252">
        <v>3.744</v>
      </c>
      <c r="I342" s="253"/>
      <c r="J342" s="248"/>
      <c r="K342" s="248"/>
      <c r="L342" s="254"/>
      <c r="M342" s="255"/>
      <c r="N342" s="256"/>
      <c r="O342" s="256"/>
      <c r="P342" s="256"/>
      <c r="Q342" s="256"/>
      <c r="R342" s="256"/>
      <c r="S342" s="256"/>
      <c r="T342" s="257"/>
      <c r="AT342" s="258" t="s">
        <v>162</v>
      </c>
      <c r="AU342" s="258" t="s">
        <v>81</v>
      </c>
      <c r="AV342" s="12" t="s">
        <v>81</v>
      </c>
      <c r="AW342" s="12" t="s">
        <v>35</v>
      </c>
      <c r="AX342" s="12" t="s">
        <v>71</v>
      </c>
      <c r="AY342" s="258" t="s">
        <v>153</v>
      </c>
    </row>
    <row r="343" spans="2:51" s="12" customFormat="1" ht="13.5">
      <c r="B343" s="247"/>
      <c r="C343" s="248"/>
      <c r="D343" s="249" t="s">
        <v>162</v>
      </c>
      <c r="E343" s="250" t="s">
        <v>21</v>
      </c>
      <c r="F343" s="251" t="s">
        <v>621</v>
      </c>
      <c r="G343" s="248"/>
      <c r="H343" s="252">
        <v>5.184</v>
      </c>
      <c r="I343" s="253"/>
      <c r="J343" s="248"/>
      <c r="K343" s="248"/>
      <c r="L343" s="254"/>
      <c r="M343" s="255"/>
      <c r="N343" s="256"/>
      <c r="O343" s="256"/>
      <c r="P343" s="256"/>
      <c r="Q343" s="256"/>
      <c r="R343" s="256"/>
      <c r="S343" s="256"/>
      <c r="T343" s="257"/>
      <c r="AT343" s="258" t="s">
        <v>162</v>
      </c>
      <c r="AU343" s="258" t="s">
        <v>81</v>
      </c>
      <c r="AV343" s="12" t="s">
        <v>81</v>
      </c>
      <c r="AW343" s="12" t="s">
        <v>35</v>
      </c>
      <c r="AX343" s="12" t="s">
        <v>71</v>
      </c>
      <c r="AY343" s="258" t="s">
        <v>153</v>
      </c>
    </row>
    <row r="344" spans="2:51" s="12" customFormat="1" ht="13.5">
      <c r="B344" s="247"/>
      <c r="C344" s="248"/>
      <c r="D344" s="249" t="s">
        <v>162</v>
      </c>
      <c r="E344" s="250" t="s">
        <v>21</v>
      </c>
      <c r="F344" s="251" t="s">
        <v>622</v>
      </c>
      <c r="G344" s="248"/>
      <c r="H344" s="252">
        <v>0.864</v>
      </c>
      <c r="I344" s="253"/>
      <c r="J344" s="248"/>
      <c r="K344" s="248"/>
      <c r="L344" s="254"/>
      <c r="M344" s="255"/>
      <c r="N344" s="256"/>
      <c r="O344" s="256"/>
      <c r="P344" s="256"/>
      <c r="Q344" s="256"/>
      <c r="R344" s="256"/>
      <c r="S344" s="256"/>
      <c r="T344" s="257"/>
      <c r="AT344" s="258" t="s">
        <v>162</v>
      </c>
      <c r="AU344" s="258" t="s">
        <v>81</v>
      </c>
      <c r="AV344" s="12" t="s">
        <v>81</v>
      </c>
      <c r="AW344" s="12" t="s">
        <v>35</v>
      </c>
      <c r="AX344" s="12" t="s">
        <v>71</v>
      </c>
      <c r="AY344" s="258" t="s">
        <v>153</v>
      </c>
    </row>
    <row r="345" spans="2:51" s="12" customFormat="1" ht="13.5">
      <c r="B345" s="247"/>
      <c r="C345" s="248"/>
      <c r="D345" s="249" t="s">
        <v>162</v>
      </c>
      <c r="E345" s="250" t="s">
        <v>21</v>
      </c>
      <c r="F345" s="251" t="s">
        <v>623</v>
      </c>
      <c r="G345" s="248"/>
      <c r="H345" s="252">
        <v>3.168</v>
      </c>
      <c r="I345" s="253"/>
      <c r="J345" s="248"/>
      <c r="K345" s="248"/>
      <c r="L345" s="254"/>
      <c r="M345" s="255"/>
      <c r="N345" s="256"/>
      <c r="O345" s="256"/>
      <c r="P345" s="256"/>
      <c r="Q345" s="256"/>
      <c r="R345" s="256"/>
      <c r="S345" s="256"/>
      <c r="T345" s="257"/>
      <c r="AT345" s="258" t="s">
        <v>162</v>
      </c>
      <c r="AU345" s="258" t="s">
        <v>81</v>
      </c>
      <c r="AV345" s="12" t="s">
        <v>81</v>
      </c>
      <c r="AW345" s="12" t="s">
        <v>35</v>
      </c>
      <c r="AX345" s="12" t="s">
        <v>71</v>
      </c>
      <c r="AY345" s="258" t="s">
        <v>153</v>
      </c>
    </row>
    <row r="346" spans="2:51" s="13" customFormat="1" ht="13.5">
      <c r="B346" s="259"/>
      <c r="C346" s="260"/>
      <c r="D346" s="249" t="s">
        <v>162</v>
      </c>
      <c r="E346" s="261" t="s">
        <v>21</v>
      </c>
      <c r="F346" s="262" t="s">
        <v>188</v>
      </c>
      <c r="G346" s="260"/>
      <c r="H346" s="263">
        <v>36.864</v>
      </c>
      <c r="I346" s="264"/>
      <c r="J346" s="260"/>
      <c r="K346" s="260"/>
      <c r="L346" s="265"/>
      <c r="M346" s="266"/>
      <c r="N346" s="267"/>
      <c r="O346" s="267"/>
      <c r="P346" s="267"/>
      <c r="Q346" s="267"/>
      <c r="R346" s="267"/>
      <c r="S346" s="267"/>
      <c r="T346" s="268"/>
      <c r="AT346" s="269" t="s">
        <v>162</v>
      </c>
      <c r="AU346" s="269" t="s">
        <v>81</v>
      </c>
      <c r="AV346" s="13" t="s">
        <v>160</v>
      </c>
      <c r="AW346" s="13" t="s">
        <v>35</v>
      </c>
      <c r="AX346" s="13" t="s">
        <v>78</v>
      </c>
      <c r="AY346" s="269" t="s">
        <v>153</v>
      </c>
    </row>
    <row r="347" spans="2:63" s="11" customFormat="1" ht="29.85" customHeight="1">
      <c r="B347" s="219"/>
      <c r="C347" s="220"/>
      <c r="D347" s="221" t="s">
        <v>70</v>
      </c>
      <c r="E347" s="233" t="s">
        <v>200</v>
      </c>
      <c r="F347" s="233" t="s">
        <v>624</v>
      </c>
      <c r="G347" s="220"/>
      <c r="H347" s="220"/>
      <c r="I347" s="223"/>
      <c r="J347" s="234">
        <f>BK347</f>
        <v>0</v>
      </c>
      <c r="K347" s="220"/>
      <c r="L347" s="225"/>
      <c r="M347" s="226"/>
      <c r="N347" s="227"/>
      <c r="O347" s="227"/>
      <c r="P347" s="228">
        <f>SUM(P348:P370)</f>
        <v>0</v>
      </c>
      <c r="Q347" s="227"/>
      <c r="R347" s="228">
        <f>SUM(R348:R370)</f>
        <v>274.72334</v>
      </c>
      <c r="S347" s="227"/>
      <c r="T347" s="229">
        <f>SUM(T348:T370)</f>
        <v>0</v>
      </c>
      <c r="AR347" s="230" t="s">
        <v>78</v>
      </c>
      <c r="AT347" s="231" t="s">
        <v>70</v>
      </c>
      <c r="AU347" s="231" t="s">
        <v>78</v>
      </c>
      <c r="AY347" s="230" t="s">
        <v>153</v>
      </c>
      <c r="BK347" s="232">
        <f>SUM(BK348:BK370)</f>
        <v>0</v>
      </c>
    </row>
    <row r="348" spans="2:65" s="1" customFormat="1" ht="51" customHeight="1">
      <c r="B348" s="46"/>
      <c r="C348" s="235" t="s">
        <v>625</v>
      </c>
      <c r="D348" s="235" t="s">
        <v>155</v>
      </c>
      <c r="E348" s="236" t="s">
        <v>626</v>
      </c>
      <c r="F348" s="237" t="s">
        <v>627</v>
      </c>
      <c r="G348" s="238" t="s">
        <v>184</v>
      </c>
      <c r="H348" s="239">
        <v>1438</v>
      </c>
      <c r="I348" s="240"/>
      <c r="J348" s="241">
        <f>ROUND(I348*H348,2)</f>
        <v>0</v>
      </c>
      <c r="K348" s="237" t="s">
        <v>159</v>
      </c>
      <c r="L348" s="72"/>
      <c r="M348" s="242" t="s">
        <v>21</v>
      </c>
      <c r="N348" s="243" t="s">
        <v>42</v>
      </c>
      <c r="O348" s="47"/>
      <c r="P348" s="244">
        <f>O348*H348</f>
        <v>0</v>
      </c>
      <c r="Q348" s="244">
        <v>0.08978</v>
      </c>
      <c r="R348" s="244">
        <f>Q348*H348</f>
        <v>129.10363999999998</v>
      </c>
      <c r="S348" s="244">
        <v>0</v>
      </c>
      <c r="T348" s="245">
        <f>S348*H348</f>
        <v>0</v>
      </c>
      <c r="AR348" s="24" t="s">
        <v>160</v>
      </c>
      <c r="AT348" s="24" t="s">
        <v>155</v>
      </c>
      <c r="AU348" s="24" t="s">
        <v>81</v>
      </c>
      <c r="AY348" s="24" t="s">
        <v>153</v>
      </c>
      <c r="BE348" s="246">
        <f>IF(N348="základní",J348,0)</f>
        <v>0</v>
      </c>
      <c r="BF348" s="246">
        <f>IF(N348="snížená",J348,0)</f>
        <v>0</v>
      </c>
      <c r="BG348" s="246">
        <f>IF(N348="zákl. přenesená",J348,0)</f>
        <v>0</v>
      </c>
      <c r="BH348" s="246">
        <f>IF(N348="sníž. přenesená",J348,0)</f>
        <v>0</v>
      </c>
      <c r="BI348" s="246">
        <f>IF(N348="nulová",J348,0)</f>
        <v>0</v>
      </c>
      <c r="BJ348" s="24" t="s">
        <v>78</v>
      </c>
      <c r="BK348" s="246">
        <f>ROUND(I348*H348,2)</f>
        <v>0</v>
      </c>
      <c r="BL348" s="24" t="s">
        <v>160</v>
      </c>
      <c r="BM348" s="24" t="s">
        <v>628</v>
      </c>
    </row>
    <row r="349" spans="2:51" s="14" customFormat="1" ht="13.5">
      <c r="B349" s="271"/>
      <c r="C349" s="272"/>
      <c r="D349" s="249" t="s">
        <v>162</v>
      </c>
      <c r="E349" s="273" t="s">
        <v>21</v>
      </c>
      <c r="F349" s="274" t="s">
        <v>629</v>
      </c>
      <c r="G349" s="272"/>
      <c r="H349" s="273" t="s">
        <v>21</v>
      </c>
      <c r="I349" s="275"/>
      <c r="J349" s="272"/>
      <c r="K349" s="272"/>
      <c r="L349" s="276"/>
      <c r="M349" s="277"/>
      <c r="N349" s="278"/>
      <c r="O349" s="278"/>
      <c r="P349" s="278"/>
      <c r="Q349" s="278"/>
      <c r="R349" s="278"/>
      <c r="S349" s="278"/>
      <c r="T349" s="279"/>
      <c r="AT349" s="280" t="s">
        <v>162</v>
      </c>
      <c r="AU349" s="280" t="s">
        <v>81</v>
      </c>
      <c r="AV349" s="14" t="s">
        <v>78</v>
      </c>
      <c r="AW349" s="14" t="s">
        <v>35</v>
      </c>
      <c r="AX349" s="14" t="s">
        <v>71</v>
      </c>
      <c r="AY349" s="280" t="s">
        <v>153</v>
      </c>
    </row>
    <row r="350" spans="2:51" s="12" customFormat="1" ht="13.5">
      <c r="B350" s="247"/>
      <c r="C350" s="248"/>
      <c r="D350" s="249" t="s">
        <v>162</v>
      </c>
      <c r="E350" s="250" t="s">
        <v>21</v>
      </c>
      <c r="F350" s="251" t="s">
        <v>630</v>
      </c>
      <c r="G350" s="248"/>
      <c r="H350" s="252">
        <v>1438</v>
      </c>
      <c r="I350" s="253"/>
      <c r="J350" s="248"/>
      <c r="K350" s="248"/>
      <c r="L350" s="254"/>
      <c r="M350" s="255"/>
      <c r="N350" s="256"/>
      <c r="O350" s="256"/>
      <c r="P350" s="256"/>
      <c r="Q350" s="256"/>
      <c r="R350" s="256"/>
      <c r="S350" s="256"/>
      <c r="T350" s="257"/>
      <c r="AT350" s="258" t="s">
        <v>162</v>
      </c>
      <c r="AU350" s="258" t="s">
        <v>81</v>
      </c>
      <c r="AV350" s="12" t="s">
        <v>81</v>
      </c>
      <c r="AW350" s="12" t="s">
        <v>35</v>
      </c>
      <c r="AX350" s="12" t="s">
        <v>78</v>
      </c>
      <c r="AY350" s="258" t="s">
        <v>153</v>
      </c>
    </row>
    <row r="351" spans="2:65" s="1" customFormat="1" ht="16.5" customHeight="1">
      <c r="B351" s="46"/>
      <c r="C351" s="281" t="s">
        <v>631</v>
      </c>
      <c r="D351" s="281" t="s">
        <v>302</v>
      </c>
      <c r="E351" s="282" t="s">
        <v>632</v>
      </c>
      <c r="F351" s="283" t="s">
        <v>633</v>
      </c>
      <c r="G351" s="284" t="s">
        <v>158</v>
      </c>
      <c r="H351" s="285">
        <v>167.25</v>
      </c>
      <c r="I351" s="286"/>
      <c r="J351" s="287">
        <f>ROUND(I351*H351,2)</f>
        <v>0</v>
      </c>
      <c r="K351" s="283" t="s">
        <v>159</v>
      </c>
      <c r="L351" s="288"/>
      <c r="M351" s="289" t="s">
        <v>21</v>
      </c>
      <c r="N351" s="290" t="s">
        <v>42</v>
      </c>
      <c r="O351" s="47"/>
      <c r="P351" s="244">
        <f>O351*H351</f>
        <v>0</v>
      </c>
      <c r="Q351" s="244">
        <v>0.225</v>
      </c>
      <c r="R351" s="244">
        <f>Q351*H351</f>
        <v>37.63125</v>
      </c>
      <c r="S351" s="244">
        <v>0</v>
      </c>
      <c r="T351" s="245">
        <f>S351*H351</f>
        <v>0</v>
      </c>
      <c r="AR351" s="24" t="s">
        <v>195</v>
      </c>
      <c r="AT351" s="24" t="s">
        <v>302</v>
      </c>
      <c r="AU351" s="24" t="s">
        <v>81</v>
      </c>
      <c r="AY351" s="24" t="s">
        <v>153</v>
      </c>
      <c r="BE351" s="246">
        <f>IF(N351="základní",J351,0)</f>
        <v>0</v>
      </c>
      <c r="BF351" s="246">
        <f>IF(N351="snížená",J351,0)</f>
        <v>0</v>
      </c>
      <c r="BG351" s="246">
        <f>IF(N351="zákl. přenesená",J351,0)</f>
        <v>0</v>
      </c>
      <c r="BH351" s="246">
        <f>IF(N351="sníž. přenesená",J351,0)</f>
        <v>0</v>
      </c>
      <c r="BI351" s="246">
        <f>IF(N351="nulová",J351,0)</f>
        <v>0</v>
      </c>
      <c r="BJ351" s="24" t="s">
        <v>78</v>
      </c>
      <c r="BK351" s="246">
        <f>ROUND(I351*H351,2)</f>
        <v>0</v>
      </c>
      <c r="BL351" s="24" t="s">
        <v>160</v>
      </c>
      <c r="BM351" s="24" t="s">
        <v>634</v>
      </c>
    </row>
    <row r="352" spans="2:51" s="12" customFormat="1" ht="13.5">
      <c r="B352" s="247"/>
      <c r="C352" s="248"/>
      <c r="D352" s="249" t="s">
        <v>162</v>
      </c>
      <c r="E352" s="250" t="s">
        <v>21</v>
      </c>
      <c r="F352" s="251" t="s">
        <v>635</v>
      </c>
      <c r="G352" s="248"/>
      <c r="H352" s="252">
        <v>167.25</v>
      </c>
      <c r="I352" s="253"/>
      <c r="J352" s="248"/>
      <c r="K352" s="248"/>
      <c r="L352" s="254"/>
      <c r="M352" s="255"/>
      <c r="N352" s="256"/>
      <c r="O352" s="256"/>
      <c r="P352" s="256"/>
      <c r="Q352" s="256"/>
      <c r="R352" s="256"/>
      <c r="S352" s="256"/>
      <c r="T352" s="257"/>
      <c r="AT352" s="258" t="s">
        <v>162</v>
      </c>
      <c r="AU352" s="258" t="s">
        <v>81</v>
      </c>
      <c r="AV352" s="12" t="s">
        <v>81</v>
      </c>
      <c r="AW352" s="12" t="s">
        <v>35</v>
      </c>
      <c r="AX352" s="12" t="s">
        <v>78</v>
      </c>
      <c r="AY352" s="258" t="s">
        <v>153</v>
      </c>
    </row>
    <row r="353" spans="2:65" s="1" customFormat="1" ht="38.25" customHeight="1">
      <c r="B353" s="46"/>
      <c r="C353" s="235" t="s">
        <v>636</v>
      </c>
      <c r="D353" s="235" t="s">
        <v>155</v>
      </c>
      <c r="E353" s="236" t="s">
        <v>637</v>
      </c>
      <c r="F353" s="237" t="s">
        <v>638</v>
      </c>
      <c r="G353" s="238" t="s">
        <v>184</v>
      </c>
      <c r="H353" s="239">
        <v>271</v>
      </c>
      <c r="I353" s="240"/>
      <c r="J353" s="241">
        <f>ROUND(I353*H353,2)</f>
        <v>0</v>
      </c>
      <c r="K353" s="237" t="s">
        <v>159</v>
      </c>
      <c r="L353" s="72"/>
      <c r="M353" s="242" t="s">
        <v>21</v>
      </c>
      <c r="N353" s="243" t="s">
        <v>42</v>
      </c>
      <c r="O353" s="47"/>
      <c r="P353" s="244">
        <f>O353*H353</f>
        <v>0</v>
      </c>
      <c r="Q353" s="244">
        <v>0.1554</v>
      </c>
      <c r="R353" s="244">
        <f>Q353*H353</f>
        <v>42.113400000000006</v>
      </c>
      <c r="S353" s="244">
        <v>0</v>
      </c>
      <c r="T353" s="245">
        <f>S353*H353</f>
        <v>0</v>
      </c>
      <c r="AR353" s="24" t="s">
        <v>160</v>
      </c>
      <c r="AT353" s="24" t="s">
        <v>155</v>
      </c>
      <c r="AU353" s="24" t="s">
        <v>81</v>
      </c>
      <c r="AY353" s="24" t="s">
        <v>153</v>
      </c>
      <c r="BE353" s="246">
        <f>IF(N353="základní",J353,0)</f>
        <v>0</v>
      </c>
      <c r="BF353" s="246">
        <f>IF(N353="snížená",J353,0)</f>
        <v>0</v>
      </c>
      <c r="BG353" s="246">
        <f>IF(N353="zákl. přenesená",J353,0)</f>
        <v>0</v>
      </c>
      <c r="BH353" s="246">
        <f>IF(N353="sníž. přenesená",J353,0)</f>
        <v>0</v>
      </c>
      <c r="BI353" s="246">
        <f>IF(N353="nulová",J353,0)</f>
        <v>0</v>
      </c>
      <c r="BJ353" s="24" t="s">
        <v>78</v>
      </c>
      <c r="BK353" s="246">
        <f>ROUND(I353*H353,2)</f>
        <v>0</v>
      </c>
      <c r="BL353" s="24" t="s">
        <v>160</v>
      </c>
      <c r="BM353" s="24" t="s">
        <v>639</v>
      </c>
    </row>
    <row r="354" spans="2:51" s="12" customFormat="1" ht="13.5">
      <c r="B354" s="247"/>
      <c r="C354" s="248"/>
      <c r="D354" s="249" t="s">
        <v>162</v>
      </c>
      <c r="E354" s="250" t="s">
        <v>21</v>
      </c>
      <c r="F354" s="251" t="s">
        <v>640</v>
      </c>
      <c r="G354" s="248"/>
      <c r="H354" s="252">
        <v>271</v>
      </c>
      <c r="I354" s="253"/>
      <c r="J354" s="248"/>
      <c r="K354" s="248"/>
      <c r="L354" s="254"/>
      <c r="M354" s="255"/>
      <c r="N354" s="256"/>
      <c r="O354" s="256"/>
      <c r="P354" s="256"/>
      <c r="Q354" s="256"/>
      <c r="R354" s="256"/>
      <c r="S354" s="256"/>
      <c r="T354" s="257"/>
      <c r="AT354" s="258" t="s">
        <v>162</v>
      </c>
      <c r="AU354" s="258" t="s">
        <v>81</v>
      </c>
      <c r="AV354" s="12" t="s">
        <v>81</v>
      </c>
      <c r="AW354" s="12" t="s">
        <v>35</v>
      </c>
      <c r="AX354" s="12" t="s">
        <v>78</v>
      </c>
      <c r="AY354" s="258" t="s">
        <v>153</v>
      </c>
    </row>
    <row r="355" spans="2:65" s="1" customFormat="1" ht="16.5" customHeight="1">
      <c r="B355" s="46"/>
      <c r="C355" s="281" t="s">
        <v>641</v>
      </c>
      <c r="D355" s="281" t="s">
        <v>302</v>
      </c>
      <c r="E355" s="282" t="s">
        <v>642</v>
      </c>
      <c r="F355" s="283" t="s">
        <v>643</v>
      </c>
      <c r="G355" s="284" t="s">
        <v>487</v>
      </c>
      <c r="H355" s="285">
        <v>271</v>
      </c>
      <c r="I355" s="286"/>
      <c r="J355" s="287">
        <f>ROUND(I355*H355,2)</f>
        <v>0</v>
      </c>
      <c r="K355" s="283" t="s">
        <v>159</v>
      </c>
      <c r="L355" s="288"/>
      <c r="M355" s="289" t="s">
        <v>21</v>
      </c>
      <c r="N355" s="290" t="s">
        <v>42</v>
      </c>
      <c r="O355" s="47"/>
      <c r="P355" s="244">
        <f>O355*H355</f>
        <v>0</v>
      </c>
      <c r="Q355" s="244">
        <v>0.0821</v>
      </c>
      <c r="R355" s="244">
        <f>Q355*H355</f>
        <v>22.249100000000002</v>
      </c>
      <c r="S355" s="244">
        <v>0</v>
      </c>
      <c r="T355" s="245">
        <f>S355*H355</f>
        <v>0</v>
      </c>
      <c r="AR355" s="24" t="s">
        <v>195</v>
      </c>
      <c r="AT355" s="24" t="s">
        <v>302</v>
      </c>
      <c r="AU355" s="24" t="s">
        <v>81</v>
      </c>
      <c r="AY355" s="24" t="s">
        <v>153</v>
      </c>
      <c r="BE355" s="246">
        <f>IF(N355="základní",J355,0)</f>
        <v>0</v>
      </c>
      <c r="BF355" s="246">
        <f>IF(N355="snížená",J355,0)</f>
        <v>0</v>
      </c>
      <c r="BG355" s="246">
        <f>IF(N355="zákl. přenesená",J355,0)</f>
        <v>0</v>
      </c>
      <c r="BH355" s="246">
        <f>IF(N355="sníž. přenesená",J355,0)</f>
        <v>0</v>
      </c>
      <c r="BI355" s="246">
        <f>IF(N355="nulová",J355,0)</f>
        <v>0</v>
      </c>
      <c r="BJ355" s="24" t="s">
        <v>78</v>
      </c>
      <c r="BK355" s="246">
        <f>ROUND(I355*H355,2)</f>
        <v>0</v>
      </c>
      <c r="BL355" s="24" t="s">
        <v>160</v>
      </c>
      <c r="BM355" s="24" t="s">
        <v>644</v>
      </c>
    </row>
    <row r="356" spans="2:65" s="1" customFormat="1" ht="38.25" customHeight="1">
      <c r="B356" s="46"/>
      <c r="C356" s="235" t="s">
        <v>645</v>
      </c>
      <c r="D356" s="235" t="s">
        <v>155</v>
      </c>
      <c r="E356" s="236" t="s">
        <v>646</v>
      </c>
      <c r="F356" s="237" t="s">
        <v>647</v>
      </c>
      <c r="G356" s="238" t="s">
        <v>184</v>
      </c>
      <c r="H356" s="239">
        <v>226</v>
      </c>
      <c r="I356" s="240"/>
      <c r="J356" s="241">
        <f>ROUND(I356*H356,2)</f>
        <v>0</v>
      </c>
      <c r="K356" s="237" t="s">
        <v>159</v>
      </c>
      <c r="L356" s="72"/>
      <c r="M356" s="242" t="s">
        <v>21</v>
      </c>
      <c r="N356" s="243" t="s">
        <v>42</v>
      </c>
      <c r="O356" s="47"/>
      <c r="P356" s="244">
        <f>O356*H356</f>
        <v>0</v>
      </c>
      <c r="Q356" s="244">
        <v>0.1295</v>
      </c>
      <c r="R356" s="244">
        <f>Q356*H356</f>
        <v>29.267</v>
      </c>
      <c r="S356" s="244">
        <v>0</v>
      </c>
      <c r="T356" s="245">
        <f>S356*H356</f>
        <v>0</v>
      </c>
      <c r="AR356" s="24" t="s">
        <v>160</v>
      </c>
      <c r="AT356" s="24" t="s">
        <v>155</v>
      </c>
      <c r="AU356" s="24" t="s">
        <v>81</v>
      </c>
      <c r="AY356" s="24" t="s">
        <v>153</v>
      </c>
      <c r="BE356" s="246">
        <f>IF(N356="základní",J356,0)</f>
        <v>0</v>
      </c>
      <c r="BF356" s="246">
        <f>IF(N356="snížená",J356,0)</f>
        <v>0</v>
      </c>
      <c r="BG356" s="246">
        <f>IF(N356="zákl. přenesená",J356,0)</f>
        <v>0</v>
      </c>
      <c r="BH356" s="246">
        <f>IF(N356="sníž. přenesená",J356,0)</f>
        <v>0</v>
      </c>
      <c r="BI356" s="246">
        <f>IF(N356="nulová",J356,0)</f>
        <v>0</v>
      </c>
      <c r="BJ356" s="24" t="s">
        <v>78</v>
      </c>
      <c r="BK356" s="246">
        <f>ROUND(I356*H356,2)</f>
        <v>0</v>
      </c>
      <c r="BL356" s="24" t="s">
        <v>160</v>
      </c>
      <c r="BM356" s="24" t="s">
        <v>648</v>
      </c>
    </row>
    <row r="357" spans="2:51" s="12" customFormat="1" ht="13.5">
      <c r="B357" s="247"/>
      <c r="C357" s="248"/>
      <c r="D357" s="249" t="s">
        <v>162</v>
      </c>
      <c r="E357" s="250" t="s">
        <v>21</v>
      </c>
      <c r="F357" s="251" t="s">
        <v>649</v>
      </c>
      <c r="G357" s="248"/>
      <c r="H357" s="252">
        <v>226</v>
      </c>
      <c r="I357" s="253"/>
      <c r="J357" s="248"/>
      <c r="K357" s="248"/>
      <c r="L357" s="254"/>
      <c r="M357" s="255"/>
      <c r="N357" s="256"/>
      <c r="O357" s="256"/>
      <c r="P357" s="256"/>
      <c r="Q357" s="256"/>
      <c r="R357" s="256"/>
      <c r="S357" s="256"/>
      <c r="T357" s="257"/>
      <c r="AT357" s="258" t="s">
        <v>162</v>
      </c>
      <c r="AU357" s="258" t="s">
        <v>81</v>
      </c>
      <c r="AV357" s="12" t="s">
        <v>81</v>
      </c>
      <c r="AW357" s="12" t="s">
        <v>35</v>
      </c>
      <c r="AX357" s="12" t="s">
        <v>78</v>
      </c>
      <c r="AY357" s="258" t="s">
        <v>153</v>
      </c>
    </row>
    <row r="358" spans="2:65" s="1" customFormat="1" ht="16.5" customHeight="1">
      <c r="B358" s="46"/>
      <c r="C358" s="281" t="s">
        <v>650</v>
      </c>
      <c r="D358" s="281" t="s">
        <v>302</v>
      </c>
      <c r="E358" s="282" t="s">
        <v>651</v>
      </c>
      <c r="F358" s="283" t="s">
        <v>652</v>
      </c>
      <c r="G358" s="284" t="s">
        <v>487</v>
      </c>
      <c r="H358" s="285">
        <v>226</v>
      </c>
      <c r="I358" s="286"/>
      <c r="J358" s="287">
        <f>ROUND(I358*H358,2)</f>
        <v>0</v>
      </c>
      <c r="K358" s="283" t="s">
        <v>159</v>
      </c>
      <c r="L358" s="288"/>
      <c r="M358" s="289" t="s">
        <v>21</v>
      </c>
      <c r="N358" s="290" t="s">
        <v>42</v>
      </c>
      <c r="O358" s="47"/>
      <c r="P358" s="244">
        <f>O358*H358</f>
        <v>0</v>
      </c>
      <c r="Q358" s="244">
        <v>0.045</v>
      </c>
      <c r="R358" s="244">
        <f>Q358*H358</f>
        <v>10.17</v>
      </c>
      <c r="S358" s="244">
        <v>0</v>
      </c>
      <c r="T358" s="245">
        <f>S358*H358</f>
        <v>0</v>
      </c>
      <c r="AR358" s="24" t="s">
        <v>195</v>
      </c>
      <c r="AT358" s="24" t="s">
        <v>302</v>
      </c>
      <c r="AU358" s="24" t="s">
        <v>81</v>
      </c>
      <c r="AY358" s="24" t="s">
        <v>153</v>
      </c>
      <c r="BE358" s="246">
        <f>IF(N358="základní",J358,0)</f>
        <v>0</v>
      </c>
      <c r="BF358" s="246">
        <f>IF(N358="snížená",J358,0)</f>
        <v>0</v>
      </c>
      <c r="BG358" s="246">
        <f>IF(N358="zákl. přenesená",J358,0)</f>
        <v>0</v>
      </c>
      <c r="BH358" s="246">
        <f>IF(N358="sníž. přenesená",J358,0)</f>
        <v>0</v>
      </c>
      <c r="BI358" s="246">
        <f>IF(N358="nulová",J358,0)</f>
        <v>0</v>
      </c>
      <c r="BJ358" s="24" t="s">
        <v>78</v>
      </c>
      <c r="BK358" s="246">
        <f>ROUND(I358*H358,2)</f>
        <v>0</v>
      </c>
      <c r="BL358" s="24" t="s">
        <v>160</v>
      </c>
      <c r="BM358" s="24" t="s">
        <v>653</v>
      </c>
    </row>
    <row r="359" spans="2:65" s="1" customFormat="1" ht="16.5" customHeight="1">
      <c r="B359" s="46"/>
      <c r="C359" s="235" t="s">
        <v>654</v>
      </c>
      <c r="D359" s="235" t="s">
        <v>155</v>
      </c>
      <c r="E359" s="236" t="s">
        <v>655</v>
      </c>
      <c r="F359" s="237" t="s">
        <v>656</v>
      </c>
      <c r="G359" s="238" t="s">
        <v>184</v>
      </c>
      <c r="H359" s="239">
        <v>22</v>
      </c>
      <c r="I359" s="240"/>
      <c r="J359" s="241">
        <f>ROUND(I359*H359,2)</f>
        <v>0</v>
      </c>
      <c r="K359" s="237" t="s">
        <v>21</v>
      </c>
      <c r="L359" s="72"/>
      <c r="M359" s="242" t="s">
        <v>21</v>
      </c>
      <c r="N359" s="243" t="s">
        <v>42</v>
      </c>
      <c r="O359" s="47"/>
      <c r="P359" s="244">
        <f>O359*H359</f>
        <v>0</v>
      </c>
      <c r="Q359" s="244">
        <v>0</v>
      </c>
      <c r="R359" s="244">
        <f>Q359*H359</f>
        <v>0</v>
      </c>
      <c r="S359" s="244">
        <v>0</v>
      </c>
      <c r="T359" s="245">
        <f>S359*H359</f>
        <v>0</v>
      </c>
      <c r="AR359" s="24" t="s">
        <v>160</v>
      </c>
      <c r="AT359" s="24" t="s">
        <v>155</v>
      </c>
      <c r="AU359" s="24" t="s">
        <v>81</v>
      </c>
      <c r="AY359" s="24" t="s">
        <v>153</v>
      </c>
      <c r="BE359" s="246">
        <f>IF(N359="základní",J359,0)</f>
        <v>0</v>
      </c>
      <c r="BF359" s="246">
        <f>IF(N359="snížená",J359,0)</f>
        <v>0</v>
      </c>
      <c r="BG359" s="246">
        <f>IF(N359="zákl. přenesená",J359,0)</f>
        <v>0</v>
      </c>
      <c r="BH359" s="246">
        <f>IF(N359="sníž. přenesená",J359,0)</f>
        <v>0</v>
      </c>
      <c r="BI359" s="246">
        <f>IF(N359="nulová",J359,0)</f>
        <v>0</v>
      </c>
      <c r="BJ359" s="24" t="s">
        <v>78</v>
      </c>
      <c r="BK359" s="246">
        <f>ROUND(I359*H359,2)</f>
        <v>0</v>
      </c>
      <c r="BL359" s="24" t="s">
        <v>160</v>
      </c>
      <c r="BM359" s="24" t="s">
        <v>657</v>
      </c>
    </row>
    <row r="360" spans="2:51" s="12" customFormat="1" ht="13.5">
      <c r="B360" s="247"/>
      <c r="C360" s="248"/>
      <c r="D360" s="249" t="s">
        <v>162</v>
      </c>
      <c r="E360" s="250" t="s">
        <v>21</v>
      </c>
      <c r="F360" s="251" t="s">
        <v>277</v>
      </c>
      <c r="G360" s="248"/>
      <c r="H360" s="252">
        <v>22</v>
      </c>
      <c r="I360" s="253"/>
      <c r="J360" s="248"/>
      <c r="K360" s="248"/>
      <c r="L360" s="254"/>
      <c r="M360" s="255"/>
      <c r="N360" s="256"/>
      <c r="O360" s="256"/>
      <c r="P360" s="256"/>
      <c r="Q360" s="256"/>
      <c r="R360" s="256"/>
      <c r="S360" s="256"/>
      <c r="T360" s="257"/>
      <c r="AT360" s="258" t="s">
        <v>162</v>
      </c>
      <c r="AU360" s="258" t="s">
        <v>81</v>
      </c>
      <c r="AV360" s="12" t="s">
        <v>81</v>
      </c>
      <c r="AW360" s="12" t="s">
        <v>35</v>
      </c>
      <c r="AX360" s="12" t="s">
        <v>78</v>
      </c>
      <c r="AY360" s="258" t="s">
        <v>153</v>
      </c>
    </row>
    <row r="361" spans="2:65" s="1" customFormat="1" ht="25.5" customHeight="1">
      <c r="B361" s="46"/>
      <c r="C361" s="235" t="s">
        <v>658</v>
      </c>
      <c r="D361" s="235" t="s">
        <v>155</v>
      </c>
      <c r="E361" s="236" t="s">
        <v>659</v>
      </c>
      <c r="F361" s="237" t="s">
        <v>660</v>
      </c>
      <c r="G361" s="238" t="s">
        <v>184</v>
      </c>
      <c r="H361" s="239">
        <v>2503</v>
      </c>
      <c r="I361" s="240"/>
      <c r="J361" s="241">
        <f>ROUND(I361*H361,2)</f>
        <v>0</v>
      </c>
      <c r="K361" s="237" t="s">
        <v>159</v>
      </c>
      <c r="L361" s="72"/>
      <c r="M361" s="242" t="s">
        <v>21</v>
      </c>
      <c r="N361" s="243" t="s">
        <v>42</v>
      </c>
      <c r="O361" s="47"/>
      <c r="P361" s="244">
        <f>O361*H361</f>
        <v>0</v>
      </c>
      <c r="Q361" s="244">
        <v>1E-05</v>
      </c>
      <c r="R361" s="244">
        <f>Q361*H361</f>
        <v>0.025030000000000004</v>
      </c>
      <c r="S361" s="244">
        <v>0</v>
      </c>
      <c r="T361" s="245">
        <f>S361*H361</f>
        <v>0</v>
      </c>
      <c r="AR361" s="24" t="s">
        <v>160</v>
      </c>
      <c r="AT361" s="24" t="s">
        <v>155</v>
      </c>
      <c r="AU361" s="24" t="s">
        <v>81</v>
      </c>
      <c r="AY361" s="24" t="s">
        <v>153</v>
      </c>
      <c r="BE361" s="246">
        <f>IF(N361="základní",J361,0)</f>
        <v>0</v>
      </c>
      <c r="BF361" s="246">
        <f>IF(N361="snížená",J361,0)</f>
        <v>0</v>
      </c>
      <c r="BG361" s="246">
        <f>IF(N361="zákl. přenesená",J361,0)</f>
        <v>0</v>
      </c>
      <c r="BH361" s="246">
        <f>IF(N361="sníž. přenesená",J361,0)</f>
        <v>0</v>
      </c>
      <c r="BI361" s="246">
        <f>IF(N361="nulová",J361,0)</f>
        <v>0</v>
      </c>
      <c r="BJ361" s="24" t="s">
        <v>78</v>
      </c>
      <c r="BK361" s="246">
        <f>ROUND(I361*H361,2)</f>
        <v>0</v>
      </c>
      <c r="BL361" s="24" t="s">
        <v>160</v>
      </c>
      <c r="BM361" s="24" t="s">
        <v>661</v>
      </c>
    </row>
    <row r="362" spans="2:51" s="12" customFormat="1" ht="13.5">
      <c r="B362" s="247"/>
      <c r="C362" s="248"/>
      <c r="D362" s="249" t="s">
        <v>162</v>
      </c>
      <c r="E362" s="250" t="s">
        <v>21</v>
      </c>
      <c r="F362" s="251" t="s">
        <v>662</v>
      </c>
      <c r="G362" s="248"/>
      <c r="H362" s="252">
        <v>2503</v>
      </c>
      <c r="I362" s="253"/>
      <c r="J362" s="248"/>
      <c r="K362" s="248"/>
      <c r="L362" s="254"/>
      <c r="M362" s="255"/>
      <c r="N362" s="256"/>
      <c r="O362" s="256"/>
      <c r="P362" s="256"/>
      <c r="Q362" s="256"/>
      <c r="R362" s="256"/>
      <c r="S362" s="256"/>
      <c r="T362" s="257"/>
      <c r="AT362" s="258" t="s">
        <v>162</v>
      </c>
      <c r="AU362" s="258" t="s">
        <v>81</v>
      </c>
      <c r="AV362" s="12" t="s">
        <v>81</v>
      </c>
      <c r="AW362" s="12" t="s">
        <v>35</v>
      </c>
      <c r="AX362" s="12" t="s">
        <v>78</v>
      </c>
      <c r="AY362" s="258" t="s">
        <v>153</v>
      </c>
    </row>
    <row r="363" spans="2:65" s="1" customFormat="1" ht="38.25" customHeight="1">
      <c r="B363" s="46"/>
      <c r="C363" s="235" t="s">
        <v>663</v>
      </c>
      <c r="D363" s="235" t="s">
        <v>155</v>
      </c>
      <c r="E363" s="236" t="s">
        <v>664</v>
      </c>
      <c r="F363" s="237" t="s">
        <v>665</v>
      </c>
      <c r="G363" s="238" t="s">
        <v>184</v>
      </c>
      <c r="H363" s="239">
        <v>2503</v>
      </c>
      <c r="I363" s="240"/>
      <c r="J363" s="241">
        <f>ROUND(I363*H363,2)</f>
        <v>0</v>
      </c>
      <c r="K363" s="237" t="s">
        <v>159</v>
      </c>
      <c r="L363" s="72"/>
      <c r="M363" s="242" t="s">
        <v>21</v>
      </c>
      <c r="N363" s="243" t="s">
        <v>42</v>
      </c>
      <c r="O363" s="47"/>
      <c r="P363" s="244">
        <f>O363*H363</f>
        <v>0</v>
      </c>
      <c r="Q363" s="244">
        <v>0.00088</v>
      </c>
      <c r="R363" s="244">
        <f>Q363*H363</f>
        <v>2.20264</v>
      </c>
      <c r="S363" s="244">
        <v>0</v>
      </c>
      <c r="T363" s="245">
        <f>S363*H363</f>
        <v>0</v>
      </c>
      <c r="AR363" s="24" t="s">
        <v>160</v>
      </c>
      <c r="AT363" s="24" t="s">
        <v>155</v>
      </c>
      <c r="AU363" s="24" t="s">
        <v>81</v>
      </c>
      <c r="AY363" s="24" t="s">
        <v>153</v>
      </c>
      <c r="BE363" s="246">
        <f>IF(N363="základní",J363,0)</f>
        <v>0</v>
      </c>
      <c r="BF363" s="246">
        <f>IF(N363="snížená",J363,0)</f>
        <v>0</v>
      </c>
      <c r="BG363" s="246">
        <f>IF(N363="zákl. přenesená",J363,0)</f>
        <v>0</v>
      </c>
      <c r="BH363" s="246">
        <f>IF(N363="sníž. přenesená",J363,0)</f>
        <v>0</v>
      </c>
      <c r="BI363" s="246">
        <f>IF(N363="nulová",J363,0)</f>
        <v>0</v>
      </c>
      <c r="BJ363" s="24" t="s">
        <v>78</v>
      </c>
      <c r="BK363" s="246">
        <f>ROUND(I363*H363,2)</f>
        <v>0</v>
      </c>
      <c r="BL363" s="24" t="s">
        <v>160</v>
      </c>
      <c r="BM363" s="24" t="s">
        <v>666</v>
      </c>
    </row>
    <row r="364" spans="2:51" s="12" customFormat="1" ht="13.5">
      <c r="B364" s="247"/>
      <c r="C364" s="248"/>
      <c r="D364" s="249" t="s">
        <v>162</v>
      </c>
      <c r="E364" s="250" t="s">
        <v>21</v>
      </c>
      <c r="F364" s="251" t="s">
        <v>662</v>
      </c>
      <c r="G364" s="248"/>
      <c r="H364" s="252">
        <v>2503</v>
      </c>
      <c r="I364" s="253"/>
      <c r="J364" s="248"/>
      <c r="K364" s="248"/>
      <c r="L364" s="254"/>
      <c r="M364" s="255"/>
      <c r="N364" s="256"/>
      <c r="O364" s="256"/>
      <c r="P364" s="256"/>
      <c r="Q364" s="256"/>
      <c r="R364" s="256"/>
      <c r="S364" s="256"/>
      <c r="T364" s="257"/>
      <c r="AT364" s="258" t="s">
        <v>162</v>
      </c>
      <c r="AU364" s="258" t="s">
        <v>81</v>
      </c>
      <c r="AV364" s="12" t="s">
        <v>81</v>
      </c>
      <c r="AW364" s="12" t="s">
        <v>35</v>
      </c>
      <c r="AX364" s="12" t="s">
        <v>78</v>
      </c>
      <c r="AY364" s="258" t="s">
        <v>153</v>
      </c>
    </row>
    <row r="365" spans="2:65" s="1" customFormat="1" ht="25.5" customHeight="1">
      <c r="B365" s="46"/>
      <c r="C365" s="235" t="s">
        <v>667</v>
      </c>
      <c r="D365" s="235" t="s">
        <v>155</v>
      </c>
      <c r="E365" s="236" t="s">
        <v>668</v>
      </c>
      <c r="F365" s="237" t="s">
        <v>669</v>
      </c>
      <c r="G365" s="238" t="s">
        <v>158</v>
      </c>
      <c r="H365" s="239">
        <v>5448</v>
      </c>
      <c r="I365" s="240"/>
      <c r="J365" s="241">
        <f>ROUND(I365*H365,2)</f>
        <v>0</v>
      </c>
      <c r="K365" s="237" t="s">
        <v>159</v>
      </c>
      <c r="L365" s="72"/>
      <c r="M365" s="242" t="s">
        <v>21</v>
      </c>
      <c r="N365" s="243" t="s">
        <v>42</v>
      </c>
      <c r="O365" s="47"/>
      <c r="P365" s="244">
        <f>O365*H365</f>
        <v>0</v>
      </c>
      <c r="Q365" s="244">
        <v>0.00036</v>
      </c>
      <c r="R365" s="244">
        <f>Q365*H365</f>
        <v>1.9612800000000001</v>
      </c>
      <c r="S365" s="244">
        <v>0</v>
      </c>
      <c r="T365" s="245">
        <f>S365*H365</f>
        <v>0</v>
      </c>
      <c r="AR365" s="24" t="s">
        <v>160</v>
      </c>
      <c r="AT365" s="24" t="s">
        <v>155</v>
      </c>
      <c r="AU365" s="24" t="s">
        <v>81</v>
      </c>
      <c r="AY365" s="24" t="s">
        <v>153</v>
      </c>
      <c r="BE365" s="246">
        <f>IF(N365="základní",J365,0)</f>
        <v>0</v>
      </c>
      <c r="BF365" s="246">
        <f>IF(N365="snížená",J365,0)</f>
        <v>0</v>
      </c>
      <c r="BG365" s="246">
        <f>IF(N365="zákl. přenesená",J365,0)</f>
        <v>0</v>
      </c>
      <c r="BH365" s="246">
        <f>IF(N365="sníž. přenesená",J365,0)</f>
        <v>0</v>
      </c>
      <c r="BI365" s="246">
        <f>IF(N365="nulová",J365,0)</f>
        <v>0</v>
      </c>
      <c r="BJ365" s="24" t="s">
        <v>78</v>
      </c>
      <c r="BK365" s="246">
        <f>ROUND(I365*H365,2)</f>
        <v>0</v>
      </c>
      <c r="BL365" s="24" t="s">
        <v>160</v>
      </c>
      <c r="BM365" s="24" t="s">
        <v>670</v>
      </c>
    </row>
    <row r="366" spans="2:51" s="12" customFormat="1" ht="13.5">
      <c r="B366" s="247"/>
      <c r="C366" s="248"/>
      <c r="D366" s="249" t="s">
        <v>162</v>
      </c>
      <c r="E366" s="250" t="s">
        <v>21</v>
      </c>
      <c r="F366" s="251" t="s">
        <v>671</v>
      </c>
      <c r="G366" s="248"/>
      <c r="H366" s="252">
        <v>5448</v>
      </c>
      <c r="I366" s="253"/>
      <c r="J366" s="248"/>
      <c r="K366" s="248"/>
      <c r="L366" s="254"/>
      <c r="M366" s="255"/>
      <c r="N366" s="256"/>
      <c r="O366" s="256"/>
      <c r="P366" s="256"/>
      <c r="Q366" s="256"/>
      <c r="R366" s="256"/>
      <c r="S366" s="256"/>
      <c r="T366" s="257"/>
      <c r="AT366" s="258" t="s">
        <v>162</v>
      </c>
      <c r="AU366" s="258" t="s">
        <v>81</v>
      </c>
      <c r="AV366" s="12" t="s">
        <v>81</v>
      </c>
      <c r="AW366" s="12" t="s">
        <v>35</v>
      </c>
      <c r="AX366" s="12" t="s">
        <v>78</v>
      </c>
      <c r="AY366" s="258" t="s">
        <v>153</v>
      </c>
    </row>
    <row r="367" spans="2:65" s="1" customFormat="1" ht="25.5" customHeight="1">
      <c r="B367" s="46"/>
      <c r="C367" s="235" t="s">
        <v>672</v>
      </c>
      <c r="D367" s="235" t="s">
        <v>155</v>
      </c>
      <c r="E367" s="236" t="s">
        <v>673</v>
      </c>
      <c r="F367" s="237" t="s">
        <v>674</v>
      </c>
      <c r="G367" s="238" t="s">
        <v>184</v>
      </c>
      <c r="H367" s="239">
        <v>973</v>
      </c>
      <c r="I367" s="240"/>
      <c r="J367" s="241">
        <f>ROUND(I367*H367,2)</f>
        <v>0</v>
      </c>
      <c r="K367" s="237" t="s">
        <v>159</v>
      </c>
      <c r="L367" s="72"/>
      <c r="M367" s="242" t="s">
        <v>21</v>
      </c>
      <c r="N367" s="243" t="s">
        <v>42</v>
      </c>
      <c r="O367" s="47"/>
      <c r="P367" s="244">
        <f>O367*H367</f>
        <v>0</v>
      </c>
      <c r="Q367" s="244">
        <v>0</v>
      </c>
      <c r="R367" s="244">
        <f>Q367*H367</f>
        <v>0</v>
      </c>
      <c r="S367" s="244">
        <v>0</v>
      </c>
      <c r="T367" s="245">
        <f>S367*H367</f>
        <v>0</v>
      </c>
      <c r="AR367" s="24" t="s">
        <v>160</v>
      </c>
      <c r="AT367" s="24" t="s">
        <v>155</v>
      </c>
      <c r="AU367" s="24" t="s">
        <v>81</v>
      </c>
      <c r="AY367" s="24" t="s">
        <v>153</v>
      </c>
      <c r="BE367" s="246">
        <f>IF(N367="základní",J367,0)</f>
        <v>0</v>
      </c>
      <c r="BF367" s="246">
        <f>IF(N367="snížená",J367,0)</f>
        <v>0</v>
      </c>
      <c r="BG367" s="246">
        <f>IF(N367="zákl. přenesená",J367,0)</f>
        <v>0</v>
      </c>
      <c r="BH367" s="246">
        <f>IF(N367="sníž. přenesená",J367,0)</f>
        <v>0</v>
      </c>
      <c r="BI367" s="246">
        <f>IF(N367="nulová",J367,0)</f>
        <v>0</v>
      </c>
      <c r="BJ367" s="24" t="s">
        <v>78</v>
      </c>
      <c r="BK367" s="246">
        <f>ROUND(I367*H367,2)</f>
        <v>0</v>
      </c>
      <c r="BL367" s="24" t="s">
        <v>160</v>
      </c>
      <c r="BM367" s="24" t="s">
        <v>675</v>
      </c>
    </row>
    <row r="368" spans="2:51" s="12" customFormat="1" ht="13.5">
      <c r="B368" s="247"/>
      <c r="C368" s="248"/>
      <c r="D368" s="249" t="s">
        <v>162</v>
      </c>
      <c r="E368" s="250" t="s">
        <v>21</v>
      </c>
      <c r="F368" s="251" t="s">
        <v>676</v>
      </c>
      <c r="G368" s="248"/>
      <c r="H368" s="252">
        <v>973</v>
      </c>
      <c r="I368" s="253"/>
      <c r="J368" s="248"/>
      <c r="K368" s="248"/>
      <c r="L368" s="254"/>
      <c r="M368" s="255"/>
      <c r="N368" s="256"/>
      <c r="O368" s="256"/>
      <c r="P368" s="256"/>
      <c r="Q368" s="256"/>
      <c r="R368" s="256"/>
      <c r="S368" s="256"/>
      <c r="T368" s="257"/>
      <c r="AT368" s="258" t="s">
        <v>162</v>
      </c>
      <c r="AU368" s="258" t="s">
        <v>81</v>
      </c>
      <c r="AV368" s="12" t="s">
        <v>81</v>
      </c>
      <c r="AW368" s="12" t="s">
        <v>35</v>
      </c>
      <c r="AX368" s="12" t="s">
        <v>78</v>
      </c>
      <c r="AY368" s="258" t="s">
        <v>153</v>
      </c>
    </row>
    <row r="369" spans="2:65" s="1" customFormat="1" ht="51" customHeight="1">
      <c r="B369" s="46"/>
      <c r="C369" s="235" t="s">
        <v>677</v>
      </c>
      <c r="D369" s="235" t="s">
        <v>155</v>
      </c>
      <c r="E369" s="236" t="s">
        <v>678</v>
      </c>
      <c r="F369" s="237" t="s">
        <v>679</v>
      </c>
      <c r="G369" s="238" t="s">
        <v>158</v>
      </c>
      <c r="H369" s="239">
        <v>1884</v>
      </c>
      <c r="I369" s="240"/>
      <c r="J369" s="241">
        <f>ROUND(I369*H369,2)</f>
        <v>0</v>
      </c>
      <c r="K369" s="237" t="s">
        <v>159</v>
      </c>
      <c r="L369" s="72"/>
      <c r="M369" s="242" t="s">
        <v>21</v>
      </c>
      <c r="N369" s="243" t="s">
        <v>42</v>
      </c>
      <c r="O369" s="47"/>
      <c r="P369" s="244">
        <f>O369*H369</f>
        <v>0</v>
      </c>
      <c r="Q369" s="244">
        <v>0</v>
      </c>
      <c r="R369" s="244">
        <f>Q369*H369</f>
        <v>0</v>
      </c>
      <c r="S369" s="244">
        <v>0</v>
      </c>
      <c r="T369" s="245">
        <f>S369*H369</f>
        <v>0</v>
      </c>
      <c r="AR369" s="24" t="s">
        <v>160</v>
      </c>
      <c r="AT369" s="24" t="s">
        <v>155</v>
      </c>
      <c r="AU369" s="24" t="s">
        <v>81</v>
      </c>
      <c r="AY369" s="24" t="s">
        <v>153</v>
      </c>
      <c r="BE369" s="246">
        <f>IF(N369="základní",J369,0)</f>
        <v>0</v>
      </c>
      <c r="BF369" s="246">
        <f>IF(N369="snížená",J369,0)</f>
        <v>0</v>
      </c>
      <c r="BG369" s="246">
        <f>IF(N369="zákl. přenesená",J369,0)</f>
        <v>0</v>
      </c>
      <c r="BH369" s="246">
        <f>IF(N369="sníž. přenesená",J369,0)</f>
        <v>0</v>
      </c>
      <c r="BI369" s="246">
        <f>IF(N369="nulová",J369,0)</f>
        <v>0</v>
      </c>
      <c r="BJ369" s="24" t="s">
        <v>78</v>
      </c>
      <c r="BK369" s="246">
        <f>ROUND(I369*H369,2)</f>
        <v>0</v>
      </c>
      <c r="BL369" s="24" t="s">
        <v>160</v>
      </c>
      <c r="BM369" s="24" t="s">
        <v>680</v>
      </c>
    </row>
    <row r="370" spans="2:51" s="12" customFormat="1" ht="13.5">
      <c r="B370" s="247"/>
      <c r="C370" s="248"/>
      <c r="D370" s="249" t="s">
        <v>162</v>
      </c>
      <c r="E370" s="250" t="s">
        <v>21</v>
      </c>
      <c r="F370" s="251" t="s">
        <v>167</v>
      </c>
      <c r="G370" s="248"/>
      <c r="H370" s="252">
        <v>1884</v>
      </c>
      <c r="I370" s="253"/>
      <c r="J370" s="248"/>
      <c r="K370" s="248"/>
      <c r="L370" s="254"/>
      <c r="M370" s="255"/>
      <c r="N370" s="256"/>
      <c r="O370" s="256"/>
      <c r="P370" s="256"/>
      <c r="Q370" s="256"/>
      <c r="R370" s="256"/>
      <c r="S370" s="256"/>
      <c r="T370" s="257"/>
      <c r="AT370" s="258" t="s">
        <v>162</v>
      </c>
      <c r="AU370" s="258" t="s">
        <v>81</v>
      </c>
      <c r="AV370" s="12" t="s">
        <v>81</v>
      </c>
      <c r="AW370" s="12" t="s">
        <v>35</v>
      </c>
      <c r="AX370" s="12" t="s">
        <v>78</v>
      </c>
      <c r="AY370" s="258" t="s">
        <v>153</v>
      </c>
    </row>
    <row r="371" spans="2:63" s="11" customFormat="1" ht="29.85" customHeight="1">
      <c r="B371" s="219"/>
      <c r="C371" s="220"/>
      <c r="D371" s="221" t="s">
        <v>70</v>
      </c>
      <c r="E371" s="233" t="s">
        <v>681</v>
      </c>
      <c r="F371" s="233" t="s">
        <v>682</v>
      </c>
      <c r="G371" s="220"/>
      <c r="H371" s="220"/>
      <c r="I371" s="223"/>
      <c r="J371" s="234">
        <f>BK371</f>
        <v>0</v>
      </c>
      <c r="K371" s="220"/>
      <c r="L371" s="225"/>
      <c r="M371" s="226"/>
      <c r="N371" s="227"/>
      <c r="O371" s="227"/>
      <c r="P371" s="228">
        <f>SUM(P372:P386)</f>
        <v>0</v>
      </c>
      <c r="Q371" s="227"/>
      <c r="R371" s="228">
        <f>SUM(R372:R386)</f>
        <v>0</v>
      </c>
      <c r="S371" s="227"/>
      <c r="T371" s="229">
        <f>SUM(T372:T386)</f>
        <v>0</v>
      </c>
      <c r="AR371" s="230" t="s">
        <v>78</v>
      </c>
      <c r="AT371" s="231" t="s">
        <v>70</v>
      </c>
      <c r="AU371" s="231" t="s">
        <v>78</v>
      </c>
      <c r="AY371" s="230" t="s">
        <v>153</v>
      </c>
      <c r="BK371" s="232">
        <f>SUM(BK372:BK386)</f>
        <v>0</v>
      </c>
    </row>
    <row r="372" spans="2:65" s="1" customFormat="1" ht="25.5" customHeight="1">
      <c r="B372" s="46"/>
      <c r="C372" s="235" t="s">
        <v>683</v>
      </c>
      <c r="D372" s="235" t="s">
        <v>155</v>
      </c>
      <c r="E372" s="236" t="s">
        <v>684</v>
      </c>
      <c r="F372" s="237" t="s">
        <v>685</v>
      </c>
      <c r="G372" s="238" t="s">
        <v>305</v>
      </c>
      <c r="H372" s="239">
        <v>1959.32</v>
      </c>
      <c r="I372" s="240"/>
      <c r="J372" s="241">
        <f>ROUND(I372*H372,2)</f>
        <v>0</v>
      </c>
      <c r="K372" s="237" t="s">
        <v>159</v>
      </c>
      <c r="L372" s="72"/>
      <c r="M372" s="242" t="s">
        <v>21</v>
      </c>
      <c r="N372" s="243" t="s">
        <v>42</v>
      </c>
      <c r="O372" s="47"/>
      <c r="P372" s="244">
        <f>O372*H372</f>
        <v>0</v>
      </c>
      <c r="Q372" s="244">
        <v>0</v>
      </c>
      <c r="R372" s="244">
        <f>Q372*H372</f>
        <v>0</v>
      </c>
      <c r="S372" s="244">
        <v>0</v>
      </c>
      <c r="T372" s="245">
        <f>S372*H372</f>
        <v>0</v>
      </c>
      <c r="AR372" s="24" t="s">
        <v>160</v>
      </c>
      <c r="AT372" s="24" t="s">
        <v>155</v>
      </c>
      <c r="AU372" s="24" t="s">
        <v>81</v>
      </c>
      <c r="AY372" s="24" t="s">
        <v>153</v>
      </c>
      <c r="BE372" s="246">
        <f>IF(N372="základní",J372,0)</f>
        <v>0</v>
      </c>
      <c r="BF372" s="246">
        <f>IF(N372="snížená",J372,0)</f>
        <v>0</v>
      </c>
      <c r="BG372" s="246">
        <f>IF(N372="zákl. přenesená",J372,0)</f>
        <v>0</v>
      </c>
      <c r="BH372" s="246">
        <f>IF(N372="sníž. přenesená",J372,0)</f>
        <v>0</v>
      </c>
      <c r="BI372" s="246">
        <f>IF(N372="nulová",J372,0)</f>
        <v>0</v>
      </c>
      <c r="BJ372" s="24" t="s">
        <v>78</v>
      </c>
      <c r="BK372" s="246">
        <f>ROUND(I372*H372,2)</f>
        <v>0</v>
      </c>
      <c r="BL372" s="24" t="s">
        <v>160</v>
      </c>
      <c r="BM372" s="24" t="s">
        <v>686</v>
      </c>
    </row>
    <row r="373" spans="2:51" s="12" customFormat="1" ht="13.5">
      <c r="B373" s="247"/>
      <c r="C373" s="248"/>
      <c r="D373" s="249" t="s">
        <v>162</v>
      </c>
      <c r="E373" s="250" t="s">
        <v>21</v>
      </c>
      <c r="F373" s="251" t="s">
        <v>687</v>
      </c>
      <c r="G373" s="248"/>
      <c r="H373" s="252">
        <v>1959.32</v>
      </c>
      <c r="I373" s="253"/>
      <c r="J373" s="248"/>
      <c r="K373" s="248"/>
      <c r="L373" s="254"/>
      <c r="M373" s="255"/>
      <c r="N373" s="256"/>
      <c r="O373" s="256"/>
      <c r="P373" s="256"/>
      <c r="Q373" s="256"/>
      <c r="R373" s="256"/>
      <c r="S373" s="256"/>
      <c r="T373" s="257"/>
      <c r="AT373" s="258" t="s">
        <v>162</v>
      </c>
      <c r="AU373" s="258" t="s">
        <v>81</v>
      </c>
      <c r="AV373" s="12" t="s">
        <v>81</v>
      </c>
      <c r="AW373" s="12" t="s">
        <v>35</v>
      </c>
      <c r="AX373" s="12" t="s">
        <v>78</v>
      </c>
      <c r="AY373" s="258" t="s">
        <v>153</v>
      </c>
    </row>
    <row r="374" spans="2:65" s="1" customFormat="1" ht="25.5" customHeight="1">
      <c r="B374" s="46"/>
      <c r="C374" s="235" t="s">
        <v>688</v>
      </c>
      <c r="D374" s="235" t="s">
        <v>155</v>
      </c>
      <c r="E374" s="236" t="s">
        <v>689</v>
      </c>
      <c r="F374" s="237" t="s">
        <v>690</v>
      </c>
      <c r="G374" s="238" t="s">
        <v>305</v>
      </c>
      <c r="H374" s="239">
        <v>47023.68</v>
      </c>
      <c r="I374" s="240"/>
      <c r="J374" s="241">
        <f>ROUND(I374*H374,2)</f>
        <v>0</v>
      </c>
      <c r="K374" s="237" t="s">
        <v>159</v>
      </c>
      <c r="L374" s="72"/>
      <c r="M374" s="242" t="s">
        <v>21</v>
      </c>
      <c r="N374" s="243" t="s">
        <v>42</v>
      </c>
      <c r="O374" s="47"/>
      <c r="P374" s="244">
        <f>O374*H374</f>
        <v>0</v>
      </c>
      <c r="Q374" s="244">
        <v>0</v>
      </c>
      <c r="R374" s="244">
        <f>Q374*H374</f>
        <v>0</v>
      </c>
      <c r="S374" s="244">
        <v>0</v>
      </c>
      <c r="T374" s="245">
        <f>S374*H374</f>
        <v>0</v>
      </c>
      <c r="AR374" s="24" t="s">
        <v>160</v>
      </c>
      <c r="AT374" s="24" t="s">
        <v>155</v>
      </c>
      <c r="AU374" s="24" t="s">
        <v>81</v>
      </c>
      <c r="AY374" s="24" t="s">
        <v>153</v>
      </c>
      <c r="BE374" s="246">
        <f>IF(N374="základní",J374,0)</f>
        <v>0</v>
      </c>
      <c r="BF374" s="246">
        <f>IF(N374="snížená",J374,0)</f>
        <v>0</v>
      </c>
      <c r="BG374" s="246">
        <f>IF(N374="zákl. přenesená",J374,0)</f>
        <v>0</v>
      </c>
      <c r="BH374" s="246">
        <f>IF(N374="sníž. přenesená",J374,0)</f>
        <v>0</v>
      </c>
      <c r="BI374" s="246">
        <f>IF(N374="nulová",J374,0)</f>
        <v>0</v>
      </c>
      <c r="BJ374" s="24" t="s">
        <v>78</v>
      </c>
      <c r="BK374" s="246">
        <f>ROUND(I374*H374,2)</f>
        <v>0</v>
      </c>
      <c r="BL374" s="24" t="s">
        <v>160</v>
      </c>
      <c r="BM374" s="24" t="s">
        <v>691</v>
      </c>
    </row>
    <row r="375" spans="2:51" s="14" customFormat="1" ht="13.5">
      <c r="B375" s="271"/>
      <c r="C375" s="272"/>
      <c r="D375" s="249" t="s">
        <v>162</v>
      </c>
      <c r="E375" s="273" t="s">
        <v>21</v>
      </c>
      <c r="F375" s="274" t="s">
        <v>692</v>
      </c>
      <c r="G375" s="272"/>
      <c r="H375" s="273" t="s">
        <v>21</v>
      </c>
      <c r="I375" s="275"/>
      <c r="J375" s="272"/>
      <c r="K375" s="272"/>
      <c r="L375" s="276"/>
      <c r="M375" s="277"/>
      <c r="N375" s="278"/>
      <c r="O375" s="278"/>
      <c r="P375" s="278"/>
      <c r="Q375" s="278"/>
      <c r="R375" s="278"/>
      <c r="S375" s="278"/>
      <c r="T375" s="279"/>
      <c r="AT375" s="280" t="s">
        <v>162</v>
      </c>
      <c r="AU375" s="280" t="s">
        <v>81</v>
      </c>
      <c r="AV375" s="14" t="s">
        <v>78</v>
      </c>
      <c r="AW375" s="14" t="s">
        <v>35</v>
      </c>
      <c r="AX375" s="14" t="s">
        <v>71</v>
      </c>
      <c r="AY375" s="280" t="s">
        <v>153</v>
      </c>
    </row>
    <row r="376" spans="2:51" s="12" customFormat="1" ht="13.5">
      <c r="B376" s="247"/>
      <c r="C376" s="248"/>
      <c r="D376" s="249" t="s">
        <v>162</v>
      </c>
      <c r="E376" s="250" t="s">
        <v>21</v>
      </c>
      <c r="F376" s="251" t="s">
        <v>693</v>
      </c>
      <c r="G376" s="248"/>
      <c r="H376" s="252">
        <v>47023.68</v>
      </c>
      <c r="I376" s="253"/>
      <c r="J376" s="248"/>
      <c r="K376" s="248"/>
      <c r="L376" s="254"/>
      <c r="M376" s="255"/>
      <c r="N376" s="256"/>
      <c r="O376" s="256"/>
      <c r="P376" s="256"/>
      <c r="Q376" s="256"/>
      <c r="R376" s="256"/>
      <c r="S376" s="256"/>
      <c r="T376" s="257"/>
      <c r="AT376" s="258" t="s">
        <v>162</v>
      </c>
      <c r="AU376" s="258" t="s">
        <v>81</v>
      </c>
      <c r="AV376" s="12" t="s">
        <v>81</v>
      </c>
      <c r="AW376" s="12" t="s">
        <v>35</v>
      </c>
      <c r="AX376" s="12" t="s">
        <v>78</v>
      </c>
      <c r="AY376" s="258" t="s">
        <v>153</v>
      </c>
    </row>
    <row r="377" spans="2:65" s="1" customFormat="1" ht="25.5" customHeight="1">
      <c r="B377" s="46"/>
      <c r="C377" s="235" t="s">
        <v>694</v>
      </c>
      <c r="D377" s="235" t="s">
        <v>155</v>
      </c>
      <c r="E377" s="236" t="s">
        <v>695</v>
      </c>
      <c r="F377" s="237" t="s">
        <v>696</v>
      </c>
      <c r="G377" s="238" t="s">
        <v>305</v>
      </c>
      <c r="H377" s="239">
        <v>29.82</v>
      </c>
      <c r="I377" s="240"/>
      <c r="J377" s="241">
        <f>ROUND(I377*H377,2)</f>
        <v>0</v>
      </c>
      <c r="K377" s="237" t="s">
        <v>159</v>
      </c>
      <c r="L377" s="72"/>
      <c r="M377" s="242" t="s">
        <v>21</v>
      </c>
      <c r="N377" s="243" t="s">
        <v>42</v>
      </c>
      <c r="O377" s="47"/>
      <c r="P377" s="244">
        <f>O377*H377</f>
        <v>0</v>
      </c>
      <c r="Q377" s="244">
        <v>0</v>
      </c>
      <c r="R377" s="244">
        <f>Q377*H377</f>
        <v>0</v>
      </c>
      <c r="S377" s="244">
        <v>0</v>
      </c>
      <c r="T377" s="245">
        <f>S377*H377</f>
        <v>0</v>
      </c>
      <c r="AR377" s="24" t="s">
        <v>160</v>
      </c>
      <c r="AT377" s="24" t="s">
        <v>155</v>
      </c>
      <c r="AU377" s="24" t="s">
        <v>81</v>
      </c>
      <c r="AY377" s="24" t="s">
        <v>153</v>
      </c>
      <c r="BE377" s="246">
        <f>IF(N377="základní",J377,0)</f>
        <v>0</v>
      </c>
      <c r="BF377" s="246">
        <f>IF(N377="snížená",J377,0)</f>
        <v>0</v>
      </c>
      <c r="BG377" s="246">
        <f>IF(N377="zákl. přenesená",J377,0)</f>
        <v>0</v>
      </c>
      <c r="BH377" s="246">
        <f>IF(N377="sníž. přenesená",J377,0)</f>
        <v>0</v>
      </c>
      <c r="BI377" s="246">
        <f>IF(N377="nulová",J377,0)</f>
        <v>0</v>
      </c>
      <c r="BJ377" s="24" t="s">
        <v>78</v>
      </c>
      <c r="BK377" s="246">
        <f>ROUND(I377*H377,2)</f>
        <v>0</v>
      </c>
      <c r="BL377" s="24" t="s">
        <v>160</v>
      </c>
      <c r="BM377" s="24" t="s">
        <v>697</v>
      </c>
    </row>
    <row r="378" spans="2:51" s="12" customFormat="1" ht="13.5">
      <c r="B378" s="247"/>
      <c r="C378" s="248"/>
      <c r="D378" s="249" t="s">
        <v>162</v>
      </c>
      <c r="E378" s="250" t="s">
        <v>21</v>
      </c>
      <c r="F378" s="251" t="s">
        <v>698</v>
      </c>
      <c r="G378" s="248"/>
      <c r="H378" s="252">
        <v>29.52</v>
      </c>
      <c r="I378" s="253"/>
      <c r="J378" s="248"/>
      <c r="K378" s="248"/>
      <c r="L378" s="254"/>
      <c r="M378" s="255"/>
      <c r="N378" s="256"/>
      <c r="O378" s="256"/>
      <c r="P378" s="256"/>
      <c r="Q378" s="256"/>
      <c r="R378" s="256"/>
      <c r="S378" s="256"/>
      <c r="T378" s="257"/>
      <c r="AT378" s="258" t="s">
        <v>162</v>
      </c>
      <c r="AU378" s="258" t="s">
        <v>81</v>
      </c>
      <c r="AV378" s="12" t="s">
        <v>81</v>
      </c>
      <c r="AW378" s="12" t="s">
        <v>35</v>
      </c>
      <c r="AX378" s="12" t="s">
        <v>71</v>
      </c>
      <c r="AY378" s="258" t="s">
        <v>153</v>
      </c>
    </row>
    <row r="379" spans="2:51" s="12" customFormat="1" ht="13.5">
      <c r="B379" s="247"/>
      <c r="C379" s="248"/>
      <c r="D379" s="249" t="s">
        <v>162</v>
      </c>
      <c r="E379" s="250" t="s">
        <v>21</v>
      </c>
      <c r="F379" s="251" t="s">
        <v>699</v>
      </c>
      <c r="G379" s="248"/>
      <c r="H379" s="252">
        <v>0.3</v>
      </c>
      <c r="I379" s="253"/>
      <c r="J379" s="248"/>
      <c r="K379" s="248"/>
      <c r="L379" s="254"/>
      <c r="M379" s="255"/>
      <c r="N379" s="256"/>
      <c r="O379" s="256"/>
      <c r="P379" s="256"/>
      <c r="Q379" s="256"/>
      <c r="R379" s="256"/>
      <c r="S379" s="256"/>
      <c r="T379" s="257"/>
      <c r="AT379" s="258" t="s">
        <v>162</v>
      </c>
      <c r="AU379" s="258" t="s">
        <v>81</v>
      </c>
      <c r="AV379" s="12" t="s">
        <v>81</v>
      </c>
      <c r="AW379" s="12" t="s">
        <v>35</v>
      </c>
      <c r="AX379" s="12" t="s">
        <v>71</v>
      </c>
      <c r="AY379" s="258" t="s">
        <v>153</v>
      </c>
    </row>
    <row r="380" spans="2:51" s="13" customFormat="1" ht="13.5">
      <c r="B380" s="259"/>
      <c r="C380" s="260"/>
      <c r="D380" s="249" t="s">
        <v>162</v>
      </c>
      <c r="E380" s="261" t="s">
        <v>21</v>
      </c>
      <c r="F380" s="262" t="s">
        <v>188</v>
      </c>
      <c r="G380" s="260"/>
      <c r="H380" s="263">
        <v>29.82</v>
      </c>
      <c r="I380" s="264"/>
      <c r="J380" s="260"/>
      <c r="K380" s="260"/>
      <c r="L380" s="265"/>
      <c r="M380" s="266"/>
      <c r="N380" s="267"/>
      <c r="O380" s="267"/>
      <c r="P380" s="267"/>
      <c r="Q380" s="267"/>
      <c r="R380" s="267"/>
      <c r="S380" s="267"/>
      <c r="T380" s="268"/>
      <c r="AT380" s="269" t="s">
        <v>162</v>
      </c>
      <c r="AU380" s="269" t="s">
        <v>81</v>
      </c>
      <c r="AV380" s="13" t="s">
        <v>160</v>
      </c>
      <c r="AW380" s="13" t="s">
        <v>35</v>
      </c>
      <c r="AX380" s="13" t="s">
        <v>78</v>
      </c>
      <c r="AY380" s="269" t="s">
        <v>153</v>
      </c>
    </row>
    <row r="381" spans="2:65" s="1" customFormat="1" ht="38.25" customHeight="1">
      <c r="B381" s="46"/>
      <c r="C381" s="235" t="s">
        <v>700</v>
      </c>
      <c r="D381" s="235" t="s">
        <v>155</v>
      </c>
      <c r="E381" s="236" t="s">
        <v>701</v>
      </c>
      <c r="F381" s="237" t="s">
        <v>702</v>
      </c>
      <c r="G381" s="238" t="s">
        <v>305</v>
      </c>
      <c r="H381" s="239">
        <v>715.68</v>
      </c>
      <c r="I381" s="240"/>
      <c r="J381" s="241">
        <f>ROUND(I381*H381,2)</f>
        <v>0</v>
      </c>
      <c r="K381" s="237" t="s">
        <v>159</v>
      </c>
      <c r="L381" s="72"/>
      <c r="M381" s="242" t="s">
        <v>21</v>
      </c>
      <c r="N381" s="243" t="s">
        <v>42</v>
      </c>
      <c r="O381" s="47"/>
      <c r="P381" s="244">
        <f>O381*H381</f>
        <v>0</v>
      </c>
      <c r="Q381" s="244">
        <v>0</v>
      </c>
      <c r="R381" s="244">
        <f>Q381*H381</f>
        <v>0</v>
      </c>
      <c r="S381" s="244">
        <v>0</v>
      </c>
      <c r="T381" s="245">
        <f>S381*H381</f>
        <v>0</v>
      </c>
      <c r="AR381" s="24" t="s">
        <v>160</v>
      </c>
      <c r="AT381" s="24" t="s">
        <v>155</v>
      </c>
      <c r="AU381" s="24" t="s">
        <v>81</v>
      </c>
      <c r="AY381" s="24" t="s">
        <v>153</v>
      </c>
      <c r="BE381" s="246">
        <f>IF(N381="základní",J381,0)</f>
        <v>0</v>
      </c>
      <c r="BF381" s="246">
        <f>IF(N381="snížená",J381,0)</f>
        <v>0</v>
      </c>
      <c r="BG381" s="246">
        <f>IF(N381="zákl. přenesená",J381,0)</f>
        <v>0</v>
      </c>
      <c r="BH381" s="246">
        <f>IF(N381="sníž. přenesená",J381,0)</f>
        <v>0</v>
      </c>
      <c r="BI381" s="246">
        <f>IF(N381="nulová",J381,0)</f>
        <v>0</v>
      </c>
      <c r="BJ381" s="24" t="s">
        <v>78</v>
      </c>
      <c r="BK381" s="246">
        <f>ROUND(I381*H381,2)</f>
        <v>0</v>
      </c>
      <c r="BL381" s="24" t="s">
        <v>160</v>
      </c>
      <c r="BM381" s="24" t="s">
        <v>703</v>
      </c>
    </row>
    <row r="382" spans="2:51" s="12" customFormat="1" ht="13.5">
      <c r="B382" s="247"/>
      <c r="C382" s="248"/>
      <c r="D382" s="249" t="s">
        <v>162</v>
      </c>
      <c r="E382" s="250" t="s">
        <v>21</v>
      </c>
      <c r="F382" s="251" t="s">
        <v>704</v>
      </c>
      <c r="G382" s="248"/>
      <c r="H382" s="252">
        <v>715.68</v>
      </c>
      <c r="I382" s="253"/>
      <c r="J382" s="248"/>
      <c r="K382" s="248"/>
      <c r="L382" s="254"/>
      <c r="M382" s="255"/>
      <c r="N382" s="256"/>
      <c r="O382" s="256"/>
      <c r="P382" s="256"/>
      <c r="Q382" s="256"/>
      <c r="R382" s="256"/>
      <c r="S382" s="256"/>
      <c r="T382" s="257"/>
      <c r="AT382" s="258" t="s">
        <v>162</v>
      </c>
      <c r="AU382" s="258" t="s">
        <v>81</v>
      </c>
      <c r="AV382" s="12" t="s">
        <v>81</v>
      </c>
      <c r="AW382" s="12" t="s">
        <v>35</v>
      </c>
      <c r="AX382" s="12" t="s">
        <v>78</v>
      </c>
      <c r="AY382" s="258" t="s">
        <v>153</v>
      </c>
    </row>
    <row r="383" spans="2:65" s="1" customFormat="1" ht="16.5" customHeight="1">
      <c r="B383" s="46"/>
      <c r="C383" s="235" t="s">
        <v>705</v>
      </c>
      <c r="D383" s="235" t="s">
        <v>155</v>
      </c>
      <c r="E383" s="236" t="s">
        <v>706</v>
      </c>
      <c r="F383" s="237" t="s">
        <v>707</v>
      </c>
      <c r="G383" s="238" t="s">
        <v>305</v>
      </c>
      <c r="H383" s="239">
        <v>29.52</v>
      </c>
      <c r="I383" s="240"/>
      <c r="J383" s="241">
        <f>ROUND(I383*H383,2)</f>
        <v>0</v>
      </c>
      <c r="K383" s="237" t="s">
        <v>159</v>
      </c>
      <c r="L383" s="72"/>
      <c r="M383" s="242" t="s">
        <v>21</v>
      </c>
      <c r="N383" s="243" t="s">
        <v>42</v>
      </c>
      <c r="O383" s="47"/>
      <c r="P383" s="244">
        <f>O383*H383</f>
        <v>0</v>
      </c>
      <c r="Q383" s="244">
        <v>0</v>
      </c>
      <c r="R383" s="244">
        <f>Q383*H383</f>
        <v>0</v>
      </c>
      <c r="S383" s="244">
        <v>0</v>
      </c>
      <c r="T383" s="245">
        <f>S383*H383</f>
        <v>0</v>
      </c>
      <c r="AR383" s="24" t="s">
        <v>160</v>
      </c>
      <c r="AT383" s="24" t="s">
        <v>155</v>
      </c>
      <c r="AU383" s="24" t="s">
        <v>81</v>
      </c>
      <c r="AY383" s="24" t="s">
        <v>153</v>
      </c>
      <c r="BE383" s="246">
        <f>IF(N383="základní",J383,0)</f>
        <v>0</v>
      </c>
      <c r="BF383" s="246">
        <f>IF(N383="snížená",J383,0)</f>
        <v>0</v>
      </c>
      <c r="BG383" s="246">
        <f>IF(N383="zákl. přenesená",J383,0)</f>
        <v>0</v>
      </c>
      <c r="BH383" s="246">
        <f>IF(N383="sníž. přenesená",J383,0)</f>
        <v>0</v>
      </c>
      <c r="BI383" s="246">
        <f>IF(N383="nulová",J383,0)</f>
        <v>0</v>
      </c>
      <c r="BJ383" s="24" t="s">
        <v>78</v>
      </c>
      <c r="BK383" s="246">
        <f>ROUND(I383*H383,2)</f>
        <v>0</v>
      </c>
      <c r="BL383" s="24" t="s">
        <v>160</v>
      </c>
      <c r="BM383" s="24" t="s">
        <v>708</v>
      </c>
    </row>
    <row r="384" spans="2:51" s="12" customFormat="1" ht="13.5">
      <c r="B384" s="247"/>
      <c r="C384" s="248"/>
      <c r="D384" s="249" t="s">
        <v>162</v>
      </c>
      <c r="E384" s="250" t="s">
        <v>21</v>
      </c>
      <c r="F384" s="251" t="s">
        <v>698</v>
      </c>
      <c r="G384" s="248"/>
      <c r="H384" s="252">
        <v>29.52</v>
      </c>
      <c r="I384" s="253"/>
      <c r="J384" s="248"/>
      <c r="K384" s="248"/>
      <c r="L384" s="254"/>
      <c r="M384" s="255"/>
      <c r="N384" s="256"/>
      <c r="O384" s="256"/>
      <c r="P384" s="256"/>
      <c r="Q384" s="256"/>
      <c r="R384" s="256"/>
      <c r="S384" s="256"/>
      <c r="T384" s="257"/>
      <c r="AT384" s="258" t="s">
        <v>162</v>
      </c>
      <c r="AU384" s="258" t="s">
        <v>81</v>
      </c>
      <c r="AV384" s="12" t="s">
        <v>81</v>
      </c>
      <c r="AW384" s="12" t="s">
        <v>35</v>
      </c>
      <c r="AX384" s="12" t="s">
        <v>78</v>
      </c>
      <c r="AY384" s="258" t="s">
        <v>153</v>
      </c>
    </row>
    <row r="385" spans="2:65" s="1" customFormat="1" ht="16.5" customHeight="1">
      <c r="B385" s="46"/>
      <c r="C385" s="235" t="s">
        <v>709</v>
      </c>
      <c r="D385" s="235" t="s">
        <v>155</v>
      </c>
      <c r="E385" s="236" t="s">
        <v>710</v>
      </c>
      <c r="F385" s="237" t="s">
        <v>711</v>
      </c>
      <c r="G385" s="238" t="s">
        <v>305</v>
      </c>
      <c r="H385" s="239">
        <v>1959.32</v>
      </c>
      <c r="I385" s="240"/>
      <c r="J385" s="241">
        <f>ROUND(I385*H385,2)</f>
        <v>0</v>
      </c>
      <c r="K385" s="237" t="s">
        <v>159</v>
      </c>
      <c r="L385" s="72"/>
      <c r="M385" s="242" t="s">
        <v>21</v>
      </c>
      <c r="N385" s="243" t="s">
        <v>42</v>
      </c>
      <c r="O385" s="47"/>
      <c r="P385" s="244">
        <f>O385*H385</f>
        <v>0</v>
      </c>
      <c r="Q385" s="244">
        <v>0</v>
      </c>
      <c r="R385" s="244">
        <f>Q385*H385</f>
        <v>0</v>
      </c>
      <c r="S385" s="244">
        <v>0</v>
      </c>
      <c r="T385" s="245">
        <f>S385*H385</f>
        <v>0</v>
      </c>
      <c r="AR385" s="24" t="s">
        <v>160</v>
      </c>
      <c r="AT385" s="24" t="s">
        <v>155</v>
      </c>
      <c r="AU385" s="24" t="s">
        <v>81</v>
      </c>
      <c r="AY385" s="24" t="s">
        <v>153</v>
      </c>
      <c r="BE385" s="246">
        <f>IF(N385="základní",J385,0)</f>
        <v>0</v>
      </c>
      <c r="BF385" s="246">
        <f>IF(N385="snížená",J385,0)</f>
        <v>0</v>
      </c>
      <c r="BG385" s="246">
        <f>IF(N385="zákl. přenesená",J385,0)</f>
        <v>0</v>
      </c>
      <c r="BH385" s="246">
        <f>IF(N385="sníž. přenesená",J385,0)</f>
        <v>0</v>
      </c>
      <c r="BI385" s="246">
        <f>IF(N385="nulová",J385,0)</f>
        <v>0</v>
      </c>
      <c r="BJ385" s="24" t="s">
        <v>78</v>
      </c>
      <c r="BK385" s="246">
        <f>ROUND(I385*H385,2)</f>
        <v>0</v>
      </c>
      <c r="BL385" s="24" t="s">
        <v>160</v>
      </c>
      <c r="BM385" s="24" t="s">
        <v>712</v>
      </c>
    </row>
    <row r="386" spans="2:51" s="12" customFormat="1" ht="13.5">
      <c r="B386" s="247"/>
      <c r="C386" s="248"/>
      <c r="D386" s="249" t="s">
        <v>162</v>
      </c>
      <c r="E386" s="250" t="s">
        <v>21</v>
      </c>
      <c r="F386" s="251" t="s">
        <v>687</v>
      </c>
      <c r="G386" s="248"/>
      <c r="H386" s="252">
        <v>1959.32</v>
      </c>
      <c r="I386" s="253"/>
      <c r="J386" s="248"/>
      <c r="K386" s="248"/>
      <c r="L386" s="254"/>
      <c r="M386" s="255"/>
      <c r="N386" s="256"/>
      <c r="O386" s="256"/>
      <c r="P386" s="256"/>
      <c r="Q386" s="256"/>
      <c r="R386" s="256"/>
      <c r="S386" s="256"/>
      <c r="T386" s="257"/>
      <c r="AT386" s="258" t="s">
        <v>162</v>
      </c>
      <c r="AU386" s="258" t="s">
        <v>81</v>
      </c>
      <c r="AV386" s="12" t="s">
        <v>81</v>
      </c>
      <c r="AW386" s="12" t="s">
        <v>35</v>
      </c>
      <c r="AX386" s="12" t="s">
        <v>78</v>
      </c>
      <c r="AY386" s="258" t="s">
        <v>153</v>
      </c>
    </row>
    <row r="387" spans="2:63" s="11" customFormat="1" ht="29.85" customHeight="1">
      <c r="B387" s="219"/>
      <c r="C387" s="220"/>
      <c r="D387" s="221" t="s">
        <v>70</v>
      </c>
      <c r="E387" s="233" t="s">
        <v>713</v>
      </c>
      <c r="F387" s="233" t="s">
        <v>714</v>
      </c>
      <c r="G387" s="220"/>
      <c r="H387" s="220"/>
      <c r="I387" s="223"/>
      <c r="J387" s="234">
        <f>BK387</f>
        <v>0</v>
      </c>
      <c r="K387" s="220"/>
      <c r="L387" s="225"/>
      <c r="M387" s="226"/>
      <c r="N387" s="227"/>
      <c r="O387" s="227"/>
      <c r="P387" s="228">
        <f>P388</f>
        <v>0</v>
      </c>
      <c r="Q387" s="227"/>
      <c r="R387" s="228">
        <f>R388</f>
        <v>0</v>
      </c>
      <c r="S387" s="227"/>
      <c r="T387" s="229">
        <f>T388</f>
        <v>0</v>
      </c>
      <c r="AR387" s="230" t="s">
        <v>78</v>
      </c>
      <c r="AT387" s="231" t="s">
        <v>70</v>
      </c>
      <c r="AU387" s="231" t="s">
        <v>78</v>
      </c>
      <c r="AY387" s="230" t="s">
        <v>153</v>
      </c>
      <c r="BK387" s="232">
        <f>BK388</f>
        <v>0</v>
      </c>
    </row>
    <row r="388" spans="2:65" s="1" customFormat="1" ht="25.5" customHeight="1">
      <c r="B388" s="46"/>
      <c r="C388" s="235" t="s">
        <v>715</v>
      </c>
      <c r="D388" s="235" t="s">
        <v>155</v>
      </c>
      <c r="E388" s="236" t="s">
        <v>716</v>
      </c>
      <c r="F388" s="237" t="s">
        <v>717</v>
      </c>
      <c r="G388" s="238" t="s">
        <v>305</v>
      </c>
      <c r="H388" s="239">
        <v>746.732</v>
      </c>
      <c r="I388" s="240"/>
      <c r="J388" s="241">
        <f>ROUND(I388*H388,2)</f>
        <v>0</v>
      </c>
      <c r="K388" s="237" t="s">
        <v>159</v>
      </c>
      <c r="L388" s="72"/>
      <c r="M388" s="242" t="s">
        <v>21</v>
      </c>
      <c r="N388" s="291" t="s">
        <v>42</v>
      </c>
      <c r="O388" s="292"/>
      <c r="P388" s="293">
        <f>O388*H388</f>
        <v>0</v>
      </c>
      <c r="Q388" s="293">
        <v>0</v>
      </c>
      <c r="R388" s="293">
        <f>Q388*H388</f>
        <v>0</v>
      </c>
      <c r="S388" s="293">
        <v>0</v>
      </c>
      <c r="T388" s="294">
        <f>S388*H388</f>
        <v>0</v>
      </c>
      <c r="AR388" s="24" t="s">
        <v>160</v>
      </c>
      <c r="AT388" s="24" t="s">
        <v>155</v>
      </c>
      <c r="AU388" s="24" t="s">
        <v>81</v>
      </c>
      <c r="AY388" s="24" t="s">
        <v>153</v>
      </c>
      <c r="BE388" s="246">
        <f>IF(N388="základní",J388,0)</f>
        <v>0</v>
      </c>
      <c r="BF388" s="246">
        <f>IF(N388="snížená",J388,0)</f>
        <v>0</v>
      </c>
      <c r="BG388" s="246">
        <f>IF(N388="zákl. přenesená",J388,0)</f>
        <v>0</v>
      </c>
      <c r="BH388" s="246">
        <f>IF(N388="sníž. přenesená",J388,0)</f>
        <v>0</v>
      </c>
      <c r="BI388" s="246">
        <f>IF(N388="nulová",J388,0)</f>
        <v>0</v>
      </c>
      <c r="BJ388" s="24" t="s">
        <v>78</v>
      </c>
      <c r="BK388" s="246">
        <f>ROUND(I388*H388,2)</f>
        <v>0</v>
      </c>
      <c r="BL388" s="24" t="s">
        <v>160</v>
      </c>
      <c r="BM388" s="24" t="s">
        <v>718</v>
      </c>
    </row>
    <row r="389" spans="2:12" s="1" customFormat="1" ht="6.95" customHeight="1">
      <c r="B389" s="67"/>
      <c r="C389" s="68"/>
      <c r="D389" s="68"/>
      <c r="E389" s="68"/>
      <c r="F389" s="68"/>
      <c r="G389" s="68"/>
      <c r="H389" s="68"/>
      <c r="I389" s="178"/>
      <c r="J389" s="68"/>
      <c r="K389" s="68"/>
      <c r="L389" s="72"/>
    </row>
  </sheetData>
  <sheetProtection password="CC35" sheet="1" objects="1" scenarios="1" formatColumns="0" formatRows="0" autoFilter="0"/>
  <autoFilter ref="C90:K388"/>
  <mergeCells count="13">
    <mergeCell ref="E7:H7"/>
    <mergeCell ref="E9:H9"/>
    <mergeCell ref="E11:H11"/>
    <mergeCell ref="E26:H26"/>
    <mergeCell ref="E47:H47"/>
    <mergeCell ref="E49:H49"/>
    <mergeCell ref="E51:H51"/>
    <mergeCell ref="J55:J56"/>
    <mergeCell ref="E79:H79"/>
    <mergeCell ref="E81:H81"/>
    <mergeCell ref="E83:H83"/>
    <mergeCell ref="G1:H1"/>
    <mergeCell ref="L2:V2"/>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7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9"/>
      <c r="C1" s="149"/>
      <c r="D1" s="150" t="s">
        <v>1</v>
      </c>
      <c r="E1" s="149"/>
      <c r="F1" s="151" t="s">
        <v>113</v>
      </c>
      <c r="G1" s="151" t="s">
        <v>114</v>
      </c>
      <c r="H1" s="151"/>
      <c r="I1" s="152"/>
      <c r="J1" s="151" t="s">
        <v>115</v>
      </c>
      <c r="K1" s="150" t="s">
        <v>116</v>
      </c>
      <c r="L1" s="151" t="s">
        <v>117</v>
      </c>
      <c r="M1" s="151"/>
      <c r="N1" s="151"/>
      <c r="O1" s="151"/>
      <c r="P1" s="151"/>
      <c r="Q1" s="151"/>
      <c r="R1" s="151"/>
      <c r="S1" s="151"/>
      <c r="T1" s="15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89</v>
      </c>
    </row>
    <row r="3" spans="2:46" ht="6.95" customHeight="1">
      <c r="B3" s="25"/>
      <c r="C3" s="26"/>
      <c r="D3" s="26"/>
      <c r="E3" s="26"/>
      <c r="F3" s="26"/>
      <c r="G3" s="26"/>
      <c r="H3" s="26"/>
      <c r="I3" s="153"/>
      <c r="J3" s="26"/>
      <c r="K3" s="27"/>
      <c r="AT3" s="24" t="s">
        <v>81</v>
      </c>
    </row>
    <row r="4" spans="2:46" ht="36.95" customHeight="1">
      <c r="B4" s="28"/>
      <c r="C4" s="29"/>
      <c r="D4" s="30" t="s">
        <v>118</v>
      </c>
      <c r="E4" s="29"/>
      <c r="F4" s="29"/>
      <c r="G4" s="29"/>
      <c r="H4" s="29"/>
      <c r="I4" s="154"/>
      <c r="J4" s="29"/>
      <c r="K4" s="31"/>
      <c r="M4" s="32" t="s">
        <v>12</v>
      </c>
      <c r="AT4" s="24" t="s">
        <v>6</v>
      </c>
    </row>
    <row r="5" spans="2:11" ht="6.95" customHeight="1">
      <c r="B5" s="28"/>
      <c r="C5" s="29"/>
      <c r="D5" s="29"/>
      <c r="E5" s="29"/>
      <c r="F5" s="29"/>
      <c r="G5" s="29"/>
      <c r="H5" s="29"/>
      <c r="I5" s="154"/>
      <c r="J5" s="29"/>
      <c r="K5" s="31"/>
    </row>
    <row r="6" spans="2:11" ht="13.5">
      <c r="B6" s="28"/>
      <c r="C6" s="29"/>
      <c r="D6" s="40" t="s">
        <v>18</v>
      </c>
      <c r="E6" s="29"/>
      <c r="F6" s="29"/>
      <c r="G6" s="29"/>
      <c r="H6" s="29"/>
      <c r="I6" s="154"/>
      <c r="J6" s="29"/>
      <c r="K6" s="31"/>
    </row>
    <row r="7" spans="2:11" ht="16.5" customHeight="1">
      <c r="B7" s="28"/>
      <c r="C7" s="29"/>
      <c r="D7" s="29"/>
      <c r="E7" s="155" t="str">
        <f>'Rekapitulace stavby'!K6</f>
        <v>II/117 Letiny - průtah (SÚS)</v>
      </c>
      <c r="F7" s="40"/>
      <c r="G7" s="40"/>
      <c r="H7" s="40"/>
      <c r="I7" s="154"/>
      <c r="J7" s="29"/>
      <c r="K7" s="31"/>
    </row>
    <row r="8" spans="2:11" ht="13.5">
      <c r="B8" s="28"/>
      <c r="C8" s="29"/>
      <c r="D8" s="40" t="s">
        <v>119</v>
      </c>
      <c r="E8" s="29"/>
      <c r="F8" s="29"/>
      <c r="G8" s="29"/>
      <c r="H8" s="29"/>
      <c r="I8" s="154"/>
      <c r="J8" s="29"/>
      <c r="K8" s="31"/>
    </row>
    <row r="9" spans="2:11" s="1" customFormat="1" ht="16.5" customHeight="1">
      <c r="B9" s="46"/>
      <c r="C9" s="47"/>
      <c r="D9" s="47"/>
      <c r="E9" s="155" t="s">
        <v>719</v>
      </c>
      <c r="F9" s="47"/>
      <c r="G9" s="47"/>
      <c r="H9" s="47"/>
      <c r="I9" s="156"/>
      <c r="J9" s="47"/>
      <c r="K9" s="51"/>
    </row>
    <row r="10" spans="2:11" s="1" customFormat="1" ht="13.5">
      <c r="B10" s="46"/>
      <c r="C10" s="47"/>
      <c r="D10" s="40" t="s">
        <v>121</v>
      </c>
      <c r="E10" s="47"/>
      <c r="F10" s="47"/>
      <c r="G10" s="47"/>
      <c r="H10" s="47"/>
      <c r="I10" s="156"/>
      <c r="J10" s="47"/>
      <c r="K10" s="51"/>
    </row>
    <row r="11" spans="2:11" s="1" customFormat="1" ht="36.95" customHeight="1">
      <c r="B11" s="46"/>
      <c r="C11" s="47"/>
      <c r="D11" s="47"/>
      <c r="E11" s="157" t="s">
        <v>719</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40" t="s">
        <v>20</v>
      </c>
      <c r="E13" s="47"/>
      <c r="F13" s="35" t="s">
        <v>21</v>
      </c>
      <c r="G13" s="47"/>
      <c r="H13" s="47"/>
      <c r="I13" s="158" t="s">
        <v>22</v>
      </c>
      <c r="J13" s="35" t="s">
        <v>21</v>
      </c>
      <c r="K13" s="51"/>
    </row>
    <row r="14" spans="2:11" s="1" customFormat="1" ht="14.4" customHeight="1">
      <c r="B14" s="46"/>
      <c r="C14" s="47"/>
      <c r="D14" s="40" t="s">
        <v>23</v>
      </c>
      <c r="E14" s="47"/>
      <c r="F14" s="35" t="s">
        <v>24</v>
      </c>
      <c r="G14" s="47"/>
      <c r="H14" s="47"/>
      <c r="I14" s="158" t="s">
        <v>25</v>
      </c>
      <c r="J14" s="159" t="str">
        <f>'Rekapitulace stavby'!AN8</f>
        <v>18. 4. 2017</v>
      </c>
      <c r="K14" s="51"/>
    </row>
    <row r="15" spans="2:11" s="1" customFormat="1" ht="10.8" customHeight="1">
      <c r="B15" s="46"/>
      <c r="C15" s="47"/>
      <c r="D15" s="47"/>
      <c r="E15" s="47"/>
      <c r="F15" s="47"/>
      <c r="G15" s="47"/>
      <c r="H15" s="47"/>
      <c r="I15" s="156"/>
      <c r="J15" s="47"/>
      <c r="K15" s="51"/>
    </row>
    <row r="16" spans="2:11" s="1" customFormat="1" ht="14.4" customHeight="1">
      <c r="B16" s="46"/>
      <c r="C16" s="47"/>
      <c r="D16" s="40" t="s">
        <v>27</v>
      </c>
      <c r="E16" s="47"/>
      <c r="F16" s="47"/>
      <c r="G16" s="47"/>
      <c r="H16" s="47"/>
      <c r="I16" s="158" t="s">
        <v>28</v>
      </c>
      <c r="J16" s="35" t="s">
        <v>21</v>
      </c>
      <c r="K16" s="51"/>
    </row>
    <row r="17" spans="2:11" s="1" customFormat="1" ht="18" customHeight="1">
      <c r="B17" s="46"/>
      <c r="C17" s="47"/>
      <c r="D17" s="47"/>
      <c r="E17" s="35" t="s">
        <v>122</v>
      </c>
      <c r="F17" s="47"/>
      <c r="G17" s="47"/>
      <c r="H17" s="47"/>
      <c r="I17" s="158" t="s">
        <v>30</v>
      </c>
      <c r="J17" s="35" t="s">
        <v>21</v>
      </c>
      <c r="K17" s="51"/>
    </row>
    <row r="18" spans="2:11" s="1" customFormat="1" ht="6.95" customHeight="1">
      <c r="B18" s="46"/>
      <c r="C18" s="47"/>
      <c r="D18" s="47"/>
      <c r="E18" s="47"/>
      <c r="F18" s="47"/>
      <c r="G18" s="47"/>
      <c r="H18" s="47"/>
      <c r="I18" s="156"/>
      <c r="J18" s="47"/>
      <c r="K18" s="51"/>
    </row>
    <row r="19" spans="2:11" s="1" customFormat="1" ht="14.4" customHeight="1">
      <c r="B19" s="46"/>
      <c r="C19" s="47"/>
      <c r="D19" s="40" t="s">
        <v>31</v>
      </c>
      <c r="E19" s="47"/>
      <c r="F19" s="47"/>
      <c r="G19" s="47"/>
      <c r="H19" s="47"/>
      <c r="I19" s="158" t="s">
        <v>28</v>
      </c>
      <c r="J19" s="35" t="str">
        <f>IF('Rekapitulace stavby'!AN13="Vyplň údaj","",IF('Rekapitulace stavby'!AN13="","",'Rekapitulace stavby'!AN13))</f>
        <v/>
      </c>
      <c r="K19" s="51"/>
    </row>
    <row r="20" spans="2:11" s="1" customFormat="1" ht="18" customHeight="1">
      <c r="B20" s="46"/>
      <c r="C20" s="47"/>
      <c r="D20" s="47"/>
      <c r="E20" s="35" t="str">
        <f>IF('Rekapitulace stavby'!E14="Vyplň údaj","",IF('Rekapitulace stavby'!E14="","",'Rekapitulace stavby'!E14))</f>
        <v/>
      </c>
      <c r="F20" s="47"/>
      <c r="G20" s="47"/>
      <c r="H20" s="47"/>
      <c r="I20" s="158" t="s">
        <v>30</v>
      </c>
      <c r="J20" s="35"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40" t="s">
        <v>33</v>
      </c>
      <c r="E22" s="47"/>
      <c r="F22" s="47"/>
      <c r="G22" s="47"/>
      <c r="H22" s="47"/>
      <c r="I22" s="158" t="s">
        <v>28</v>
      </c>
      <c r="J22" s="35" t="s">
        <v>21</v>
      </c>
      <c r="K22" s="51"/>
    </row>
    <row r="23" spans="2:11" s="1" customFormat="1" ht="18" customHeight="1">
      <c r="B23" s="46"/>
      <c r="C23" s="47"/>
      <c r="D23" s="47"/>
      <c r="E23" s="35" t="s">
        <v>34</v>
      </c>
      <c r="F23" s="47"/>
      <c r="G23" s="47"/>
      <c r="H23" s="47"/>
      <c r="I23" s="158" t="s">
        <v>30</v>
      </c>
      <c r="J23" s="35" t="s">
        <v>21</v>
      </c>
      <c r="K23" s="51"/>
    </row>
    <row r="24" spans="2:11" s="1" customFormat="1" ht="6.95" customHeight="1">
      <c r="B24" s="46"/>
      <c r="C24" s="47"/>
      <c r="D24" s="47"/>
      <c r="E24" s="47"/>
      <c r="F24" s="47"/>
      <c r="G24" s="47"/>
      <c r="H24" s="47"/>
      <c r="I24" s="156"/>
      <c r="J24" s="47"/>
      <c r="K24" s="51"/>
    </row>
    <row r="25" spans="2:11" s="1" customFormat="1" ht="14.4" customHeight="1">
      <c r="B25" s="46"/>
      <c r="C25" s="47"/>
      <c r="D25" s="40" t="s">
        <v>36</v>
      </c>
      <c r="E25" s="47"/>
      <c r="F25" s="47"/>
      <c r="G25" s="47"/>
      <c r="H25" s="47"/>
      <c r="I25" s="156"/>
      <c r="J25" s="47"/>
      <c r="K25" s="51"/>
    </row>
    <row r="26" spans="2:11" s="7" customFormat="1" ht="16.5" customHeight="1">
      <c r="B26" s="160"/>
      <c r="C26" s="161"/>
      <c r="D26" s="161"/>
      <c r="E26" s="44" t="s">
        <v>21</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37</v>
      </c>
      <c r="E29" s="47"/>
      <c r="F29" s="47"/>
      <c r="G29" s="47"/>
      <c r="H29" s="47"/>
      <c r="I29" s="156"/>
      <c r="J29" s="167">
        <f>ROUND(J91,2)</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39</v>
      </c>
      <c r="G31" s="47"/>
      <c r="H31" s="47"/>
      <c r="I31" s="168" t="s">
        <v>38</v>
      </c>
      <c r="J31" s="52" t="s">
        <v>40</v>
      </c>
      <c r="K31" s="51"/>
    </row>
    <row r="32" spans="2:11" s="1" customFormat="1" ht="14.4" customHeight="1">
      <c r="B32" s="46"/>
      <c r="C32" s="47"/>
      <c r="D32" s="55" t="s">
        <v>41</v>
      </c>
      <c r="E32" s="55" t="s">
        <v>42</v>
      </c>
      <c r="F32" s="169">
        <f>ROUND(SUM(BE91:BE277),2)</f>
        <v>0</v>
      </c>
      <c r="G32" s="47"/>
      <c r="H32" s="47"/>
      <c r="I32" s="170">
        <v>0.21</v>
      </c>
      <c r="J32" s="169">
        <f>ROUND(ROUND((SUM(BE91:BE277)),2)*I32,2)</f>
        <v>0</v>
      </c>
      <c r="K32" s="51"/>
    </row>
    <row r="33" spans="2:11" s="1" customFormat="1" ht="14.4" customHeight="1">
      <c r="B33" s="46"/>
      <c r="C33" s="47"/>
      <c r="D33" s="47"/>
      <c r="E33" s="55" t="s">
        <v>43</v>
      </c>
      <c r="F33" s="169">
        <f>ROUND(SUM(BF91:BF277),2)</f>
        <v>0</v>
      </c>
      <c r="G33" s="47"/>
      <c r="H33" s="47"/>
      <c r="I33" s="170">
        <v>0.15</v>
      </c>
      <c r="J33" s="169">
        <f>ROUND(ROUND((SUM(BF91:BF277)),2)*I33,2)</f>
        <v>0</v>
      </c>
      <c r="K33" s="51"/>
    </row>
    <row r="34" spans="2:11" s="1" customFormat="1" ht="14.4" customHeight="1" hidden="1">
      <c r="B34" s="46"/>
      <c r="C34" s="47"/>
      <c r="D34" s="47"/>
      <c r="E34" s="55" t="s">
        <v>44</v>
      </c>
      <c r="F34" s="169">
        <f>ROUND(SUM(BG91:BG277),2)</f>
        <v>0</v>
      </c>
      <c r="G34" s="47"/>
      <c r="H34" s="47"/>
      <c r="I34" s="170">
        <v>0.21</v>
      </c>
      <c r="J34" s="169">
        <v>0</v>
      </c>
      <c r="K34" s="51"/>
    </row>
    <row r="35" spans="2:11" s="1" customFormat="1" ht="14.4" customHeight="1" hidden="1">
      <c r="B35" s="46"/>
      <c r="C35" s="47"/>
      <c r="D35" s="47"/>
      <c r="E35" s="55" t="s">
        <v>45</v>
      </c>
      <c r="F35" s="169">
        <f>ROUND(SUM(BH91:BH277),2)</f>
        <v>0</v>
      </c>
      <c r="G35" s="47"/>
      <c r="H35" s="47"/>
      <c r="I35" s="170">
        <v>0.15</v>
      </c>
      <c r="J35" s="169">
        <v>0</v>
      </c>
      <c r="K35" s="51"/>
    </row>
    <row r="36" spans="2:11" s="1" customFormat="1" ht="14.4" customHeight="1" hidden="1">
      <c r="B36" s="46"/>
      <c r="C36" s="47"/>
      <c r="D36" s="47"/>
      <c r="E36" s="55" t="s">
        <v>46</v>
      </c>
      <c r="F36" s="169">
        <f>ROUND(SUM(BI91:BI277),2)</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47</v>
      </c>
      <c r="E38" s="98"/>
      <c r="F38" s="98"/>
      <c r="G38" s="173" t="s">
        <v>48</v>
      </c>
      <c r="H38" s="174" t="s">
        <v>49</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30" t="s">
        <v>123</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40" t="s">
        <v>18</v>
      </c>
      <c r="D46" s="47"/>
      <c r="E46" s="47"/>
      <c r="F46" s="47"/>
      <c r="G46" s="47"/>
      <c r="H46" s="47"/>
      <c r="I46" s="156"/>
      <c r="J46" s="47"/>
      <c r="K46" s="51"/>
    </row>
    <row r="47" spans="2:11" s="1" customFormat="1" ht="16.5" customHeight="1">
      <c r="B47" s="46"/>
      <c r="C47" s="47"/>
      <c r="D47" s="47"/>
      <c r="E47" s="155" t="str">
        <f>E7</f>
        <v>II/117 Letiny - průtah (SÚS)</v>
      </c>
      <c r="F47" s="40"/>
      <c r="G47" s="40"/>
      <c r="H47" s="40"/>
      <c r="I47" s="156"/>
      <c r="J47" s="47"/>
      <c r="K47" s="51"/>
    </row>
    <row r="48" spans="2:11" ht="13.5">
      <c r="B48" s="28"/>
      <c r="C48" s="40" t="s">
        <v>119</v>
      </c>
      <c r="D48" s="29"/>
      <c r="E48" s="29"/>
      <c r="F48" s="29"/>
      <c r="G48" s="29"/>
      <c r="H48" s="29"/>
      <c r="I48" s="154"/>
      <c r="J48" s="29"/>
      <c r="K48" s="31"/>
    </row>
    <row r="49" spans="2:11" s="1" customFormat="1" ht="16.5" customHeight="1">
      <c r="B49" s="46"/>
      <c r="C49" s="47"/>
      <c r="D49" s="47"/>
      <c r="E49" s="155" t="s">
        <v>719</v>
      </c>
      <c r="F49" s="47"/>
      <c r="G49" s="47"/>
      <c r="H49" s="47"/>
      <c r="I49" s="156"/>
      <c r="J49" s="47"/>
      <c r="K49" s="51"/>
    </row>
    <row r="50" spans="2:11" s="1" customFormat="1" ht="14.4" customHeight="1">
      <c r="B50" s="46"/>
      <c r="C50" s="40" t="s">
        <v>121</v>
      </c>
      <c r="D50" s="47"/>
      <c r="E50" s="47"/>
      <c r="F50" s="47"/>
      <c r="G50" s="47"/>
      <c r="H50" s="47"/>
      <c r="I50" s="156"/>
      <c r="J50" s="47"/>
      <c r="K50" s="51"/>
    </row>
    <row r="51" spans="2:11" s="1" customFormat="1" ht="17.25" customHeight="1">
      <c r="B51" s="46"/>
      <c r="C51" s="47"/>
      <c r="D51" s="47"/>
      <c r="E51" s="157" t="str">
        <f>E11</f>
        <v>SO 102 - SO 102 - Rekonstrukce silnice III/11757 - neuznatelné</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40" t="s">
        <v>23</v>
      </c>
      <c r="D53" s="47"/>
      <c r="E53" s="47"/>
      <c r="F53" s="35" t="str">
        <f>F14</f>
        <v xml:space="preserve"> </v>
      </c>
      <c r="G53" s="47"/>
      <c r="H53" s="47"/>
      <c r="I53" s="158" t="s">
        <v>25</v>
      </c>
      <c r="J53" s="159" t="str">
        <f>IF(J14="","",J14)</f>
        <v>18. 4. 2017</v>
      </c>
      <c r="K53" s="51"/>
    </row>
    <row r="54" spans="2:11" s="1" customFormat="1" ht="6.95" customHeight="1">
      <c r="B54" s="46"/>
      <c r="C54" s="47"/>
      <c r="D54" s="47"/>
      <c r="E54" s="47"/>
      <c r="F54" s="47"/>
      <c r="G54" s="47"/>
      <c r="H54" s="47"/>
      <c r="I54" s="156"/>
      <c r="J54" s="47"/>
      <c r="K54" s="51"/>
    </row>
    <row r="55" spans="2:11" s="1" customFormat="1" ht="13.5">
      <c r="B55" s="46"/>
      <c r="C55" s="40" t="s">
        <v>27</v>
      </c>
      <c r="D55" s="47"/>
      <c r="E55" s="47"/>
      <c r="F55" s="35" t="str">
        <f>E17</f>
        <v>Správa a údržba silnic Plzeńského kraje a obec Let</v>
      </c>
      <c r="G55" s="47"/>
      <c r="H55" s="47"/>
      <c r="I55" s="158" t="s">
        <v>33</v>
      </c>
      <c r="J55" s="44" t="str">
        <f>E23</f>
        <v>Pontex.s.r.o.</v>
      </c>
      <c r="K55" s="51"/>
    </row>
    <row r="56" spans="2:11" s="1" customFormat="1" ht="14.4" customHeight="1">
      <c r="B56" s="46"/>
      <c r="C56" s="40" t="s">
        <v>31</v>
      </c>
      <c r="D56" s="47"/>
      <c r="E56" s="47"/>
      <c r="F56" s="35"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124</v>
      </c>
      <c r="D58" s="171"/>
      <c r="E58" s="171"/>
      <c r="F58" s="171"/>
      <c r="G58" s="171"/>
      <c r="H58" s="171"/>
      <c r="I58" s="185"/>
      <c r="J58" s="186" t="s">
        <v>125</v>
      </c>
      <c r="K58" s="187"/>
    </row>
    <row r="59" spans="2:11" s="1" customFormat="1" ht="10.3" customHeight="1">
      <c r="B59" s="46"/>
      <c r="C59" s="47"/>
      <c r="D59" s="47"/>
      <c r="E59" s="47"/>
      <c r="F59" s="47"/>
      <c r="G59" s="47"/>
      <c r="H59" s="47"/>
      <c r="I59" s="156"/>
      <c r="J59" s="47"/>
      <c r="K59" s="51"/>
    </row>
    <row r="60" spans="2:47" s="1" customFormat="1" ht="29.25" customHeight="1">
      <c r="B60" s="46"/>
      <c r="C60" s="188" t="s">
        <v>126</v>
      </c>
      <c r="D60" s="47"/>
      <c r="E60" s="47"/>
      <c r="F60" s="47"/>
      <c r="G60" s="47"/>
      <c r="H60" s="47"/>
      <c r="I60" s="156"/>
      <c r="J60" s="167">
        <f>J91</f>
        <v>0</v>
      </c>
      <c r="K60" s="51"/>
      <c r="AU60" s="24" t="s">
        <v>127</v>
      </c>
    </row>
    <row r="61" spans="2:11" s="8" customFormat="1" ht="24.95" customHeight="1">
      <c r="B61" s="189"/>
      <c r="C61" s="190"/>
      <c r="D61" s="191" t="s">
        <v>128</v>
      </c>
      <c r="E61" s="192"/>
      <c r="F61" s="192"/>
      <c r="G61" s="192"/>
      <c r="H61" s="192"/>
      <c r="I61" s="193"/>
      <c r="J61" s="194">
        <f>J92</f>
        <v>0</v>
      </c>
      <c r="K61" s="195"/>
    </row>
    <row r="62" spans="2:11" s="9" customFormat="1" ht="19.9" customHeight="1">
      <c r="B62" s="196"/>
      <c r="C62" s="197"/>
      <c r="D62" s="198" t="s">
        <v>129</v>
      </c>
      <c r="E62" s="199"/>
      <c r="F62" s="199"/>
      <c r="G62" s="199"/>
      <c r="H62" s="199"/>
      <c r="I62" s="200"/>
      <c r="J62" s="201">
        <f>J93</f>
        <v>0</v>
      </c>
      <c r="K62" s="202"/>
    </row>
    <row r="63" spans="2:11" s="9" customFormat="1" ht="19.9" customHeight="1">
      <c r="B63" s="196"/>
      <c r="C63" s="197"/>
      <c r="D63" s="198" t="s">
        <v>130</v>
      </c>
      <c r="E63" s="199"/>
      <c r="F63" s="199"/>
      <c r="G63" s="199"/>
      <c r="H63" s="199"/>
      <c r="I63" s="200"/>
      <c r="J63" s="201">
        <f>J181</f>
        <v>0</v>
      </c>
      <c r="K63" s="202"/>
    </row>
    <row r="64" spans="2:11" s="9" customFormat="1" ht="19.9" customHeight="1">
      <c r="B64" s="196"/>
      <c r="C64" s="197"/>
      <c r="D64" s="198" t="s">
        <v>131</v>
      </c>
      <c r="E64" s="199"/>
      <c r="F64" s="199"/>
      <c r="G64" s="199"/>
      <c r="H64" s="199"/>
      <c r="I64" s="200"/>
      <c r="J64" s="201">
        <f>J190</f>
        <v>0</v>
      </c>
      <c r="K64" s="202"/>
    </row>
    <row r="65" spans="2:11" s="9" customFormat="1" ht="19.9" customHeight="1">
      <c r="B65" s="196"/>
      <c r="C65" s="197"/>
      <c r="D65" s="198" t="s">
        <v>132</v>
      </c>
      <c r="E65" s="199"/>
      <c r="F65" s="199"/>
      <c r="G65" s="199"/>
      <c r="H65" s="199"/>
      <c r="I65" s="200"/>
      <c r="J65" s="201">
        <f>J194</f>
        <v>0</v>
      </c>
      <c r="K65" s="202"/>
    </row>
    <row r="66" spans="2:11" s="9" customFormat="1" ht="19.9" customHeight="1">
      <c r="B66" s="196"/>
      <c r="C66" s="197"/>
      <c r="D66" s="198" t="s">
        <v>133</v>
      </c>
      <c r="E66" s="199"/>
      <c r="F66" s="199"/>
      <c r="G66" s="199"/>
      <c r="H66" s="199"/>
      <c r="I66" s="200"/>
      <c r="J66" s="201">
        <f>J212</f>
        <v>0</v>
      </c>
      <c r="K66" s="202"/>
    </row>
    <row r="67" spans="2:11" s="9" customFormat="1" ht="19.9" customHeight="1">
      <c r="B67" s="196"/>
      <c r="C67" s="197"/>
      <c r="D67" s="198" t="s">
        <v>134</v>
      </c>
      <c r="E67" s="199"/>
      <c r="F67" s="199"/>
      <c r="G67" s="199"/>
      <c r="H67" s="199"/>
      <c r="I67" s="200"/>
      <c r="J67" s="201">
        <f>J250</f>
        <v>0</v>
      </c>
      <c r="K67" s="202"/>
    </row>
    <row r="68" spans="2:11" s="9" customFormat="1" ht="19.9" customHeight="1">
      <c r="B68" s="196"/>
      <c r="C68" s="197"/>
      <c r="D68" s="198" t="s">
        <v>135</v>
      </c>
      <c r="E68" s="199"/>
      <c r="F68" s="199"/>
      <c r="G68" s="199"/>
      <c r="H68" s="199"/>
      <c r="I68" s="200"/>
      <c r="J68" s="201">
        <f>J264</f>
        <v>0</v>
      </c>
      <c r="K68" s="202"/>
    </row>
    <row r="69" spans="2:11" s="9" customFormat="1" ht="19.9" customHeight="1">
      <c r="B69" s="196"/>
      <c r="C69" s="197"/>
      <c r="D69" s="198" t="s">
        <v>136</v>
      </c>
      <c r="E69" s="199"/>
      <c r="F69" s="199"/>
      <c r="G69" s="199"/>
      <c r="H69" s="199"/>
      <c r="I69" s="200"/>
      <c r="J69" s="201">
        <f>J276</f>
        <v>0</v>
      </c>
      <c r="K69" s="202"/>
    </row>
    <row r="70" spans="2:11" s="1" customFormat="1" ht="21.8" customHeight="1">
      <c r="B70" s="46"/>
      <c r="C70" s="47"/>
      <c r="D70" s="47"/>
      <c r="E70" s="47"/>
      <c r="F70" s="47"/>
      <c r="G70" s="47"/>
      <c r="H70" s="47"/>
      <c r="I70" s="156"/>
      <c r="J70" s="47"/>
      <c r="K70" s="51"/>
    </row>
    <row r="71" spans="2:11" s="1" customFormat="1" ht="6.95" customHeight="1">
      <c r="B71" s="67"/>
      <c r="C71" s="68"/>
      <c r="D71" s="68"/>
      <c r="E71" s="68"/>
      <c r="F71" s="68"/>
      <c r="G71" s="68"/>
      <c r="H71" s="68"/>
      <c r="I71" s="178"/>
      <c r="J71" s="68"/>
      <c r="K71" s="69"/>
    </row>
    <row r="75" spans="2:12" s="1" customFormat="1" ht="6.95" customHeight="1">
      <c r="B75" s="70"/>
      <c r="C75" s="71"/>
      <c r="D75" s="71"/>
      <c r="E75" s="71"/>
      <c r="F75" s="71"/>
      <c r="G75" s="71"/>
      <c r="H75" s="71"/>
      <c r="I75" s="181"/>
      <c r="J75" s="71"/>
      <c r="K75" s="71"/>
      <c r="L75" s="72"/>
    </row>
    <row r="76" spans="2:12" s="1" customFormat="1" ht="36.95" customHeight="1">
      <c r="B76" s="46"/>
      <c r="C76" s="73" t="s">
        <v>137</v>
      </c>
      <c r="D76" s="74"/>
      <c r="E76" s="74"/>
      <c r="F76" s="74"/>
      <c r="G76" s="74"/>
      <c r="H76" s="74"/>
      <c r="I76" s="203"/>
      <c r="J76" s="74"/>
      <c r="K76" s="74"/>
      <c r="L76" s="72"/>
    </row>
    <row r="77" spans="2:12" s="1" customFormat="1" ht="6.95" customHeight="1">
      <c r="B77" s="46"/>
      <c r="C77" s="74"/>
      <c r="D77" s="74"/>
      <c r="E77" s="74"/>
      <c r="F77" s="74"/>
      <c r="G77" s="74"/>
      <c r="H77" s="74"/>
      <c r="I77" s="203"/>
      <c r="J77" s="74"/>
      <c r="K77" s="74"/>
      <c r="L77" s="72"/>
    </row>
    <row r="78" spans="2:12" s="1" customFormat="1" ht="14.4" customHeight="1">
      <c r="B78" s="46"/>
      <c r="C78" s="76" t="s">
        <v>18</v>
      </c>
      <c r="D78" s="74"/>
      <c r="E78" s="74"/>
      <c r="F78" s="74"/>
      <c r="G78" s="74"/>
      <c r="H78" s="74"/>
      <c r="I78" s="203"/>
      <c r="J78" s="74"/>
      <c r="K78" s="74"/>
      <c r="L78" s="72"/>
    </row>
    <row r="79" spans="2:12" s="1" customFormat="1" ht="16.5" customHeight="1">
      <c r="B79" s="46"/>
      <c r="C79" s="74"/>
      <c r="D79" s="74"/>
      <c r="E79" s="204" t="str">
        <f>E7</f>
        <v>II/117 Letiny - průtah (SÚS)</v>
      </c>
      <c r="F79" s="76"/>
      <c r="G79" s="76"/>
      <c r="H79" s="76"/>
      <c r="I79" s="203"/>
      <c r="J79" s="74"/>
      <c r="K79" s="74"/>
      <c r="L79" s="72"/>
    </row>
    <row r="80" spans="2:12" ht="13.5">
      <c r="B80" s="28"/>
      <c r="C80" s="76" t="s">
        <v>119</v>
      </c>
      <c r="D80" s="205"/>
      <c r="E80" s="205"/>
      <c r="F80" s="205"/>
      <c r="G80" s="205"/>
      <c r="H80" s="205"/>
      <c r="I80" s="148"/>
      <c r="J80" s="205"/>
      <c r="K80" s="205"/>
      <c r="L80" s="206"/>
    </row>
    <row r="81" spans="2:12" s="1" customFormat="1" ht="16.5" customHeight="1">
      <c r="B81" s="46"/>
      <c r="C81" s="74"/>
      <c r="D81" s="74"/>
      <c r="E81" s="204" t="s">
        <v>719</v>
      </c>
      <c r="F81" s="74"/>
      <c r="G81" s="74"/>
      <c r="H81" s="74"/>
      <c r="I81" s="203"/>
      <c r="J81" s="74"/>
      <c r="K81" s="74"/>
      <c r="L81" s="72"/>
    </row>
    <row r="82" spans="2:12" s="1" customFormat="1" ht="14.4" customHeight="1">
      <c r="B82" s="46"/>
      <c r="C82" s="76" t="s">
        <v>121</v>
      </c>
      <c r="D82" s="74"/>
      <c r="E82" s="74"/>
      <c r="F82" s="74"/>
      <c r="G82" s="74"/>
      <c r="H82" s="74"/>
      <c r="I82" s="203"/>
      <c r="J82" s="74"/>
      <c r="K82" s="74"/>
      <c r="L82" s="72"/>
    </row>
    <row r="83" spans="2:12" s="1" customFormat="1" ht="17.25" customHeight="1">
      <c r="B83" s="46"/>
      <c r="C83" s="74"/>
      <c r="D83" s="74"/>
      <c r="E83" s="82" t="str">
        <f>E11</f>
        <v>SO 102 - SO 102 - Rekonstrukce silnice III/11757 - neuznatelné</v>
      </c>
      <c r="F83" s="74"/>
      <c r="G83" s="74"/>
      <c r="H83" s="74"/>
      <c r="I83" s="203"/>
      <c r="J83" s="74"/>
      <c r="K83" s="74"/>
      <c r="L83" s="72"/>
    </row>
    <row r="84" spans="2:12" s="1" customFormat="1" ht="6.95" customHeight="1">
      <c r="B84" s="46"/>
      <c r="C84" s="74"/>
      <c r="D84" s="74"/>
      <c r="E84" s="74"/>
      <c r="F84" s="74"/>
      <c r="G84" s="74"/>
      <c r="H84" s="74"/>
      <c r="I84" s="203"/>
      <c r="J84" s="74"/>
      <c r="K84" s="74"/>
      <c r="L84" s="72"/>
    </row>
    <row r="85" spans="2:12" s="1" customFormat="1" ht="18" customHeight="1">
      <c r="B85" s="46"/>
      <c r="C85" s="76" t="s">
        <v>23</v>
      </c>
      <c r="D85" s="74"/>
      <c r="E85" s="74"/>
      <c r="F85" s="207" t="str">
        <f>F14</f>
        <v xml:space="preserve"> </v>
      </c>
      <c r="G85" s="74"/>
      <c r="H85" s="74"/>
      <c r="I85" s="208" t="s">
        <v>25</v>
      </c>
      <c r="J85" s="85" t="str">
        <f>IF(J14="","",J14)</f>
        <v>18. 4. 2017</v>
      </c>
      <c r="K85" s="74"/>
      <c r="L85" s="72"/>
    </row>
    <row r="86" spans="2:12" s="1" customFormat="1" ht="6.95" customHeight="1">
      <c r="B86" s="46"/>
      <c r="C86" s="74"/>
      <c r="D86" s="74"/>
      <c r="E86" s="74"/>
      <c r="F86" s="74"/>
      <c r="G86" s="74"/>
      <c r="H86" s="74"/>
      <c r="I86" s="203"/>
      <c r="J86" s="74"/>
      <c r="K86" s="74"/>
      <c r="L86" s="72"/>
    </row>
    <row r="87" spans="2:12" s="1" customFormat="1" ht="13.5">
      <c r="B87" s="46"/>
      <c r="C87" s="76" t="s">
        <v>27</v>
      </c>
      <c r="D87" s="74"/>
      <c r="E87" s="74"/>
      <c r="F87" s="207" t="str">
        <f>E17</f>
        <v>Správa a údržba silnic Plzeńského kraje a obec Let</v>
      </c>
      <c r="G87" s="74"/>
      <c r="H87" s="74"/>
      <c r="I87" s="208" t="s">
        <v>33</v>
      </c>
      <c r="J87" s="207" t="str">
        <f>E23</f>
        <v>Pontex.s.r.o.</v>
      </c>
      <c r="K87" s="74"/>
      <c r="L87" s="72"/>
    </row>
    <row r="88" spans="2:12" s="1" customFormat="1" ht="14.4" customHeight="1">
      <c r="B88" s="46"/>
      <c r="C88" s="76" t="s">
        <v>31</v>
      </c>
      <c r="D88" s="74"/>
      <c r="E88" s="74"/>
      <c r="F88" s="207" t="str">
        <f>IF(E20="","",E20)</f>
        <v/>
      </c>
      <c r="G88" s="74"/>
      <c r="H88" s="74"/>
      <c r="I88" s="203"/>
      <c r="J88" s="74"/>
      <c r="K88" s="74"/>
      <c r="L88" s="72"/>
    </row>
    <row r="89" spans="2:12" s="1" customFormat="1" ht="10.3" customHeight="1">
      <c r="B89" s="46"/>
      <c r="C89" s="74"/>
      <c r="D89" s="74"/>
      <c r="E89" s="74"/>
      <c r="F89" s="74"/>
      <c r="G89" s="74"/>
      <c r="H89" s="74"/>
      <c r="I89" s="203"/>
      <c r="J89" s="74"/>
      <c r="K89" s="74"/>
      <c r="L89" s="72"/>
    </row>
    <row r="90" spans="2:20" s="10" customFormat="1" ht="29.25" customHeight="1">
      <c r="B90" s="209"/>
      <c r="C90" s="210" t="s">
        <v>138</v>
      </c>
      <c r="D90" s="211" t="s">
        <v>56</v>
      </c>
      <c r="E90" s="211" t="s">
        <v>52</v>
      </c>
      <c r="F90" s="211" t="s">
        <v>139</v>
      </c>
      <c r="G90" s="211" t="s">
        <v>140</v>
      </c>
      <c r="H90" s="211" t="s">
        <v>141</v>
      </c>
      <c r="I90" s="212" t="s">
        <v>142</v>
      </c>
      <c r="J90" s="211" t="s">
        <v>125</v>
      </c>
      <c r="K90" s="213" t="s">
        <v>143</v>
      </c>
      <c r="L90" s="214"/>
      <c r="M90" s="102" t="s">
        <v>144</v>
      </c>
      <c r="N90" s="103" t="s">
        <v>41</v>
      </c>
      <c r="O90" s="103" t="s">
        <v>145</v>
      </c>
      <c r="P90" s="103" t="s">
        <v>146</v>
      </c>
      <c r="Q90" s="103" t="s">
        <v>147</v>
      </c>
      <c r="R90" s="103" t="s">
        <v>148</v>
      </c>
      <c r="S90" s="103" t="s">
        <v>149</v>
      </c>
      <c r="T90" s="104" t="s">
        <v>150</v>
      </c>
    </row>
    <row r="91" spans="2:63" s="1" customFormat="1" ht="29.25" customHeight="1">
      <c r="B91" s="46"/>
      <c r="C91" s="108" t="s">
        <v>126</v>
      </c>
      <c r="D91" s="74"/>
      <c r="E91" s="74"/>
      <c r="F91" s="74"/>
      <c r="G91" s="74"/>
      <c r="H91" s="74"/>
      <c r="I91" s="203"/>
      <c r="J91" s="215">
        <f>BK91</f>
        <v>0</v>
      </c>
      <c r="K91" s="74"/>
      <c r="L91" s="72"/>
      <c r="M91" s="105"/>
      <c r="N91" s="106"/>
      <c r="O91" s="106"/>
      <c r="P91" s="216">
        <f>P92</f>
        <v>0</v>
      </c>
      <c r="Q91" s="106"/>
      <c r="R91" s="216">
        <f>R92</f>
        <v>63.39471527999999</v>
      </c>
      <c r="S91" s="106"/>
      <c r="T91" s="217">
        <f>T92</f>
        <v>451.85200000000003</v>
      </c>
      <c r="AT91" s="24" t="s">
        <v>70</v>
      </c>
      <c r="AU91" s="24" t="s">
        <v>127</v>
      </c>
      <c r="BK91" s="218">
        <f>BK92</f>
        <v>0</v>
      </c>
    </row>
    <row r="92" spans="2:63" s="11" customFormat="1" ht="37.4" customHeight="1">
      <c r="B92" s="219"/>
      <c r="C92" s="220"/>
      <c r="D92" s="221" t="s">
        <v>70</v>
      </c>
      <c r="E92" s="222" t="s">
        <v>151</v>
      </c>
      <c r="F92" s="222" t="s">
        <v>152</v>
      </c>
      <c r="G92" s="220"/>
      <c r="H92" s="220"/>
      <c r="I92" s="223"/>
      <c r="J92" s="224">
        <f>BK92</f>
        <v>0</v>
      </c>
      <c r="K92" s="220"/>
      <c r="L92" s="225"/>
      <c r="M92" s="226"/>
      <c r="N92" s="227"/>
      <c r="O92" s="227"/>
      <c r="P92" s="228">
        <f>P93+P181+P190+P194+P212+P250+P264+P276</f>
        <v>0</v>
      </c>
      <c r="Q92" s="227"/>
      <c r="R92" s="228">
        <f>R93+R181+R190+R194+R212+R250+R264+R276</f>
        <v>63.39471527999999</v>
      </c>
      <c r="S92" s="227"/>
      <c r="T92" s="229">
        <f>T93+T181+T190+T194+T212+T250+T264+T276</f>
        <v>451.85200000000003</v>
      </c>
      <c r="AR92" s="230" t="s">
        <v>78</v>
      </c>
      <c r="AT92" s="231" t="s">
        <v>70</v>
      </c>
      <c r="AU92" s="231" t="s">
        <v>71</v>
      </c>
      <c r="AY92" s="230" t="s">
        <v>153</v>
      </c>
      <c r="BK92" s="232">
        <f>BK93+BK181+BK190+BK194+BK212+BK250+BK264+BK276</f>
        <v>0</v>
      </c>
    </row>
    <row r="93" spans="2:63" s="11" customFormat="1" ht="19.9" customHeight="1">
      <c r="B93" s="219"/>
      <c r="C93" s="220"/>
      <c r="D93" s="221" t="s">
        <v>70</v>
      </c>
      <c r="E93" s="233" t="s">
        <v>78</v>
      </c>
      <c r="F93" s="233" t="s">
        <v>154</v>
      </c>
      <c r="G93" s="220"/>
      <c r="H93" s="220"/>
      <c r="I93" s="223"/>
      <c r="J93" s="234">
        <f>BK93</f>
        <v>0</v>
      </c>
      <c r="K93" s="220"/>
      <c r="L93" s="225"/>
      <c r="M93" s="226"/>
      <c r="N93" s="227"/>
      <c r="O93" s="227"/>
      <c r="P93" s="228">
        <f>SUM(P94:P180)</f>
        <v>0</v>
      </c>
      <c r="Q93" s="227"/>
      <c r="R93" s="228">
        <f>SUM(R94:R180)</f>
        <v>14.344999</v>
      </c>
      <c r="S93" s="227"/>
      <c r="T93" s="229">
        <f>SUM(T94:T180)</f>
        <v>451.552</v>
      </c>
      <c r="AR93" s="230" t="s">
        <v>78</v>
      </c>
      <c r="AT93" s="231" t="s">
        <v>70</v>
      </c>
      <c r="AU93" s="231" t="s">
        <v>78</v>
      </c>
      <c r="AY93" s="230" t="s">
        <v>153</v>
      </c>
      <c r="BK93" s="232">
        <f>SUM(BK94:BK180)</f>
        <v>0</v>
      </c>
    </row>
    <row r="94" spans="2:65" s="1" customFormat="1" ht="16.5" customHeight="1">
      <c r="B94" s="46"/>
      <c r="C94" s="235" t="s">
        <v>78</v>
      </c>
      <c r="D94" s="235" t="s">
        <v>155</v>
      </c>
      <c r="E94" s="236" t="s">
        <v>156</v>
      </c>
      <c r="F94" s="237" t="s">
        <v>157</v>
      </c>
      <c r="G94" s="238" t="s">
        <v>158</v>
      </c>
      <c r="H94" s="239">
        <v>205</v>
      </c>
      <c r="I94" s="240"/>
      <c r="J94" s="241">
        <f>ROUND(I94*H94,2)</f>
        <v>0</v>
      </c>
      <c r="K94" s="237" t="s">
        <v>159</v>
      </c>
      <c r="L94" s="72"/>
      <c r="M94" s="242" t="s">
        <v>21</v>
      </c>
      <c r="N94" s="243" t="s">
        <v>42</v>
      </c>
      <c r="O94" s="47"/>
      <c r="P94" s="244">
        <f>O94*H94</f>
        <v>0</v>
      </c>
      <c r="Q94" s="244">
        <v>0</v>
      </c>
      <c r="R94" s="244">
        <f>Q94*H94</f>
        <v>0</v>
      </c>
      <c r="S94" s="244">
        <v>0</v>
      </c>
      <c r="T94" s="245">
        <f>S94*H94</f>
        <v>0</v>
      </c>
      <c r="AR94" s="24" t="s">
        <v>160</v>
      </c>
      <c r="AT94" s="24" t="s">
        <v>155</v>
      </c>
      <c r="AU94" s="24" t="s">
        <v>81</v>
      </c>
      <c r="AY94" s="24" t="s">
        <v>153</v>
      </c>
      <c r="BE94" s="246">
        <f>IF(N94="základní",J94,0)</f>
        <v>0</v>
      </c>
      <c r="BF94" s="246">
        <f>IF(N94="snížená",J94,0)</f>
        <v>0</v>
      </c>
      <c r="BG94" s="246">
        <f>IF(N94="zákl. přenesená",J94,0)</f>
        <v>0</v>
      </c>
      <c r="BH94" s="246">
        <f>IF(N94="sníž. přenesená",J94,0)</f>
        <v>0</v>
      </c>
      <c r="BI94" s="246">
        <f>IF(N94="nulová",J94,0)</f>
        <v>0</v>
      </c>
      <c r="BJ94" s="24" t="s">
        <v>78</v>
      </c>
      <c r="BK94" s="246">
        <f>ROUND(I94*H94,2)</f>
        <v>0</v>
      </c>
      <c r="BL94" s="24" t="s">
        <v>160</v>
      </c>
      <c r="BM94" s="24" t="s">
        <v>720</v>
      </c>
    </row>
    <row r="95" spans="2:51" s="12" customFormat="1" ht="13.5">
      <c r="B95" s="247"/>
      <c r="C95" s="248"/>
      <c r="D95" s="249" t="s">
        <v>162</v>
      </c>
      <c r="E95" s="250" t="s">
        <v>21</v>
      </c>
      <c r="F95" s="251" t="s">
        <v>721</v>
      </c>
      <c r="G95" s="248"/>
      <c r="H95" s="252">
        <v>205</v>
      </c>
      <c r="I95" s="253"/>
      <c r="J95" s="248"/>
      <c r="K95" s="248"/>
      <c r="L95" s="254"/>
      <c r="M95" s="255"/>
      <c r="N95" s="256"/>
      <c r="O95" s="256"/>
      <c r="P95" s="256"/>
      <c r="Q95" s="256"/>
      <c r="R95" s="256"/>
      <c r="S95" s="256"/>
      <c r="T95" s="257"/>
      <c r="AT95" s="258" t="s">
        <v>162</v>
      </c>
      <c r="AU95" s="258" t="s">
        <v>81</v>
      </c>
      <c r="AV95" s="12" t="s">
        <v>81</v>
      </c>
      <c r="AW95" s="12" t="s">
        <v>35</v>
      </c>
      <c r="AX95" s="12" t="s">
        <v>78</v>
      </c>
      <c r="AY95" s="258" t="s">
        <v>153</v>
      </c>
    </row>
    <row r="96" spans="2:65" s="1" customFormat="1" ht="38.25" customHeight="1">
      <c r="B96" s="46"/>
      <c r="C96" s="235" t="s">
        <v>81</v>
      </c>
      <c r="D96" s="235" t="s">
        <v>155</v>
      </c>
      <c r="E96" s="236" t="s">
        <v>169</v>
      </c>
      <c r="F96" s="237" t="s">
        <v>170</v>
      </c>
      <c r="G96" s="238" t="s">
        <v>158</v>
      </c>
      <c r="H96" s="239">
        <v>548</v>
      </c>
      <c r="I96" s="240"/>
      <c r="J96" s="241">
        <f>ROUND(I96*H96,2)</f>
        <v>0</v>
      </c>
      <c r="K96" s="237" t="s">
        <v>159</v>
      </c>
      <c r="L96" s="72"/>
      <c r="M96" s="242" t="s">
        <v>21</v>
      </c>
      <c r="N96" s="243" t="s">
        <v>42</v>
      </c>
      <c r="O96" s="47"/>
      <c r="P96" s="244">
        <f>O96*H96</f>
        <v>0</v>
      </c>
      <c r="Q96" s="244">
        <v>0</v>
      </c>
      <c r="R96" s="244">
        <f>Q96*H96</f>
        <v>0</v>
      </c>
      <c r="S96" s="244">
        <v>0.44</v>
      </c>
      <c r="T96" s="245">
        <f>S96*H96</f>
        <v>241.12</v>
      </c>
      <c r="AR96" s="24" t="s">
        <v>160</v>
      </c>
      <c r="AT96" s="24" t="s">
        <v>155</v>
      </c>
      <c r="AU96" s="24" t="s">
        <v>81</v>
      </c>
      <c r="AY96" s="24" t="s">
        <v>153</v>
      </c>
      <c r="BE96" s="246">
        <f>IF(N96="základní",J96,0)</f>
        <v>0</v>
      </c>
      <c r="BF96" s="246">
        <f>IF(N96="snížená",J96,0)</f>
        <v>0</v>
      </c>
      <c r="BG96" s="246">
        <f>IF(N96="zákl. přenesená",J96,0)</f>
        <v>0</v>
      </c>
      <c r="BH96" s="246">
        <f>IF(N96="sníž. přenesená",J96,0)</f>
        <v>0</v>
      </c>
      <c r="BI96" s="246">
        <f>IF(N96="nulová",J96,0)</f>
        <v>0</v>
      </c>
      <c r="BJ96" s="24" t="s">
        <v>78</v>
      </c>
      <c r="BK96" s="246">
        <f>ROUND(I96*H96,2)</f>
        <v>0</v>
      </c>
      <c r="BL96" s="24" t="s">
        <v>160</v>
      </c>
      <c r="BM96" s="24" t="s">
        <v>722</v>
      </c>
    </row>
    <row r="97" spans="2:51" s="12" customFormat="1" ht="13.5">
      <c r="B97" s="247"/>
      <c r="C97" s="248"/>
      <c r="D97" s="249" t="s">
        <v>162</v>
      </c>
      <c r="E97" s="250" t="s">
        <v>21</v>
      </c>
      <c r="F97" s="251" t="s">
        <v>723</v>
      </c>
      <c r="G97" s="248"/>
      <c r="H97" s="252">
        <v>548</v>
      </c>
      <c r="I97" s="253"/>
      <c r="J97" s="248"/>
      <c r="K97" s="248"/>
      <c r="L97" s="254"/>
      <c r="M97" s="255"/>
      <c r="N97" s="256"/>
      <c r="O97" s="256"/>
      <c r="P97" s="256"/>
      <c r="Q97" s="256"/>
      <c r="R97" s="256"/>
      <c r="S97" s="256"/>
      <c r="T97" s="257"/>
      <c r="AT97" s="258" t="s">
        <v>162</v>
      </c>
      <c r="AU97" s="258" t="s">
        <v>81</v>
      </c>
      <c r="AV97" s="12" t="s">
        <v>81</v>
      </c>
      <c r="AW97" s="12" t="s">
        <v>35</v>
      </c>
      <c r="AX97" s="12" t="s">
        <v>78</v>
      </c>
      <c r="AY97" s="258" t="s">
        <v>153</v>
      </c>
    </row>
    <row r="98" spans="2:65" s="1" customFormat="1" ht="38.25" customHeight="1">
      <c r="B98" s="46"/>
      <c r="C98" s="235" t="s">
        <v>168</v>
      </c>
      <c r="D98" s="235" t="s">
        <v>155</v>
      </c>
      <c r="E98" s="236" t="s">
        <v>724</v>
      </c>
      <c r="F98" s="237" t="s">
        <v>725</v>
      </c>
      <c r="G98" s="238" t="s">
        <v>158</v>
      </c>
      <c r="H98" s="239">
        <v>548</v>
      </c>
      <c r="I98" s="240"/>
      <c r="J98" s="241">
        <f>ROUND(I98*H98,2)</f>
        <v>0</v>
      </c>
      <c r="K98" s="237" t="s">
        <v>159</v>
      </c>
      <c r="L98" s="72"/>
      <c r="M98" s="242" t="s">
        <v>21</v>
      </c>
      <c r="N98" s="243" t="s">
        <v>42</v>
      </c>
      <c r="O98" s="47"/>
      <c r="P98" s="244">
        <f>O98*H98</f>
        <v>0</v>
      </c>
      <c r="Q98" s="244">
        <v>6E-05</v>
      </c>
      <c r="R98" s="244">
        <f>Q98*H98</f>
        <v>0.03288</v>
      </c>
      <c r="S98" s="244">
        <v>0.128</v>
      </c>
      <c r="T98" s="245">
        <f>S98*H98</f>
        <v>70.144</v>
      </c>
      <c r="AR98" s="24" t="s">
        <v>160</v>
      </c>
      <c r="AT98" s="24" t="s">
        <v>155</v>
      </c>
      <c r="AU98" s="24" t="s">
        <v>81</v>
      </c>
      <c r="AY98" s="24" t="s">
        <v>153</v>
      </c>
      <c r="BE98" s="246">
        <f>IF(N98="základní",J98,0)</f>
        <v>0</v>
      </c>
      <c r="BF98" s="246">
        <f>IF(N98="snížená",J98,0)</f>
        <v>0</v>
      </c>
      <c r="BG98" s="246">
        <f>IF(N98="zákl. přenesená",J98,0)</f>
        <v>0</v>
      </c>
      <c r="BH98" s="246">
        <f>IF(N98="sníž. přenesená",J98,0)</f>
        <v>0</v>
      </c>
      <c r="BI98" s="246">
        <f>IF(N98="nulová",J98,0)</f>
        <v>0</v>
      </c>
      <c r="BJ98" s="24" t="s">
        <v>78</v>
      </c>
      <c r="BK98" s="246">
        <f>ROUND(I98*H98,2)</f>
        <v>0</v>
      </c>
      <c r="BL98" s="24" t="s">
        <v>160</v>
      </c>
      <c r="BM98" s="24" t="s">
        <v>726</v>
      </c>
    </row>
    <row r="99" spans="2:51" s="12" customFormat="1" ht="13.5">
      <c r="B99" s="247"/>
      <c r="C99" s="248"/>
      <c r="D99" s="249" t="s">
        <v>162</v>
      </c>
      <c r="E99" s="250" t="s">
        <v>21</v>
      </c>
      <c r="F99" s="251" t="s">
        <v>723</v>
      </c>
      <c r="G99" s="248"/>
      <c r="H99" s="252">
        <v>548</v>
      </c>
      <c r="I99" s="253"/>
      <c r="J99" s="248"/>
      <c r="K99" s="248"/>
      <c r="L99" s="254"/>
      <c r="M99" s="255"/>
      <c r="N99" s="256"/>
      <c r="O99" s="256"/>
      <c r="P99" s="256"/>
      <c r="Q99" s="256"/>
      <c r="R99" s="256"/>
      <c r="S99" s="256"/>
      <c r="T99" s="257"/>
      <c r="AT99" s="258" t="s">
        <v>162</v>
      </c>
      <c r="AU99" s="258" t="s">
        <v>81</v>
      </c>
      <c r="AV99" s="12" t="s">
        <v>81</v>
      </c>
      <c r="AW99" s="12" t="s">
        <v>35</v>
      </c>
      <c r="AX99" s="12" t="s">
        <v>78</v>
      </c>
      <c r="AY99" s="258" t="s">
        <v>153</v>
      </c>
    </row>
    <row r="100" spans="2:65" s="1" customFormat="1" ht="38.25" customHeight="1">
      <c r="B100" s="46"/>
      <c r="C100" s="235" t="s">
        <v>160</v>
      </c>
      <c r="D100" s="235" t="s">
        <v>155</v>
      </c>
      <c r="E100" s="236" t="s">
        <v>727</v>
      </c>
      <c r="F100" s="237" t="s">
        <v>728</v>
      </c>
      <c r="G100" s="238" t="s">
        <v>158</v>
      </c>
      <c r="H100" s="239">
        <v>548</v>
      </c>
      <c r="I100" s="240"/>
      <c r="J100" s="241">
        <f>ROUND(I100*H100,2)</f>
        <v>0</v>
      </c>
      <c r="K100" s="237" t="s">
        <v>159</v>
      </c>
      <c r="L100" s="72"/>
      <c r="M100" s="242" t="s">
        <v>21</v>
      </c>
      <c r="N100" s="243" t="s">
        <v>42</v>
      </c>
      <c r="O100" s="47"/>
      <c r="P100" s="244">
        <f>O100*H100</f>
        <v>0</v>
      </c>
      <c r="Q100" s="244">
        <v>0.00012</v>
      </c>
      <c r="R100" s="244">
        <f>Q100*H100</f>
        <v>0.06576</v>
      </c>
      <c r="S100" s="244">
        <v>0.256</v>
      </c>
      <c r="T100" s="245">
        <f>S100*H100</f>
        <v>140.288</v>
      </c>
      <c r="AR100" s="24" t="s">
        <v>160</v>
      </c>
      <c r="AT100" s="24" t="s">
        <v>155</v>
      </c>
      <c r="AU100" s="24" t="s">
        <v>81</v>
      </c>
      <c r="AY100" s="24" t="s">
        <v>153</v>
      </c>
      <c r="BE100" s="246">
        <f>IF(N100="základní",J100,0)</f>
        <v>0</v>
      </c>
      <c r="BF100" s="246">
        <f>IF(N100="snížená",J100,0)</f>
        <v>0</v>
      </c>
      <c r="BG100" s="246">
        <f>IF(N100="zákl. přenesená",J100,0)</f>
        <v>0</v>
      </c>
      <c r="BH100" s="246">
        <f>IF(N100="sníž. přenesená",J100,0)</f>
        <v>0</v>
      </c>
      <c r="BI100" s="246">
        <f>IF(N100="nulová",J100,0)</f>
        <v>0</v>
      </c>
      <c r="BJ100" s="24" t="s">
        <v>78</v>
      </c>
      <c r="BK100" s="246">
        <f>ROUND(I100*H100,2)</f>
        <v>0</v>
      </c>
      <c r="BL100" s="24" t="s">
        <v>160</v>
      </c>
      <c r="BM100" s="24" t="s">
        <v>729</v>
      </c>
    </row>
    <row r="101" spans="2:51" s="12" customFormat="1" ht="13.5">
      <c r="B101" s="247"/>
      <c r="C101" s="248"/>
      <c r="D101" s="249" t="s">
        <v>162</v>
      </c>
      <c r="E101" s="250" t="s">
        <v>21</v>
      </c>
      <c r="F101" s="251" t="s">
        <v>723</v>
      </c>
      <c r="G101" s="248"/>
      <c r="H101" s="252">
        <v>548</v>
      </c>
      <c r="I101" s="253"/>
      <c r="J101" s="248"/>
      <c r="K101" s="248"/>
      <c r="L101" s="254"/>
      <c r="M101" s="255"/>
      <c r="N101" s="256"/>
      <c r="O101" s="256"/>
      <c r="P101" s="256"/>
      <c r="Q101" s="256"/>
      <c r="R101" s="256"/>
      <c r="S101" s="256"/>
      <c r="T101" s="257"/>
      <c r="AT101" s="258" t="s">
        <v>162</v>
      </c>
      <c r="AU101" s="258" t="s">
        <v>81</v>
      </c>
      <c r="AV101" s="12" t="s">
        <v>81</v>
      </c>
      <c r="AW101" s="12" t="s">
        <v>35</v>
      </c>
      <c r="AX101" s="12" t="s">
        <v>78</v>
      </c>
      <c r="AY101" s="258" t="s">
        <v>153</v>
      </c>
    </row>
    <row r="102" spans="2:65" s="1" customFormat="1" ht="25.5" customHeight="1">
      <c r="B102" s="46"/>
      <c r="C102" s="235" t="s">
        <v>177</v>
      </c>
      <c r="D102" s="235" t="s">
        <v>155</v>
      </c>
      <c r="E102" s="236" t="s">
        <v>196</v>
      </c>
      <c r="F102" s="237" t="s">
        <v>197</v>
      </c>
      <c r="G102" s="238" t="s">
        <v>184</v>
      </c>
      <c r="H102" s="239">
        <v>90</v>
      </c>
      <c r="I102" s="240"/>
      <c r="J102" s="241">
        <f>ROUND(I102*H102,2)</f>
        <v>0</v>
      </c>
      <c r="K102" s="237" t="s">
        <v>159</v>
      </c>
      <c r="L102" s="72"/>
      <c r="M102" s="242" t="s">
        <v>21</v>
      </c>
      <c r="N102" s="243" t="s">
        <v>42</v>
      </c>
      <c r="O102" s="47"/>
      <c r="P102" s="244">
        <f>O102*H102</f>
        <v>0</v>
      </c>
      <c r="Q102" s="244">
        <v>0.10775</v>
      </c>
      <c r="R102" s="244">
        <f>Q102*H102</f>
        <v>9.6975</v>
      </c>
      <c r="S102" s="244">
        <v>0</v>
      </c>
      <c r="T102" s="245">
        <f>S102*H102</f>
        <v>0</v>
      </c>
      <c r="AR102" s="24" t="s">
        <v>160</v>
      </c>
      <c r="AT102" s="24" t="s">
        <v>155</v>
      </c>
      <c r="AU102" s="24" t="s">
        <v>81</v>
      </c>
      <c r="AY102" s="24" t="s">
        <v>153</v>
      </c>
      <c r="BE102" s="246">
        <f>IF(N102="základní",J102,0)</f>
        <v>0</v>
      </c>
      <c r="BF102" s="246">
        <f>IF(N102="snížená",J102,0)</f>
        <v>0</v>
      </c>
      <c r="BG102" s="246">
        <f>IF(N102="zákl. přenesená",J102,0)</f>
        <v>0</v>
      </c>
      <c r="BH102" s="246">
        <f>IF(N102="sníž. přenesená",J102,0)</f>
        <v>0</v>
      </c>
      <c r="BI102" s="246">
        <f>IF(N102="nulová",J102,0)</f>
        <v>0</v>
      </c>
      <c r="BJ102" s="24" t="s">
        <v>78</v>
      </c>
      <c r="BK102" s="246">
        <f>ROUND(I102*H102,2)</f>
        <v>0</v>
      </c>
      <c r="BL102" s="24" t="s">
        <v>160</v>
      </c>
      <c r="BM102" s="24" t="s">
        <v>730</v>
      </c>
    </row>
    <row r="103" spans="2:51" s="12" customFormat="1" ht="13.5">
      <c r="B103" s="247"/>
      <c r="C103" s="248"/>
      <c r="D103" s="249" t="s">
        <v>162</v>
      </c>
      <c r="E103" s="250" t="s">
        <v>21</v>
      </c>
      <c r="F103" s="251" t="s">
        <v>731</v>
      </c>
      <c r="G103" s="248"/>
      <c r="H103" s="252">
        <v>90</v>
      </c>
      <c r="I103" s="253"/>
      <c r="J103" s="248"/>
      <c r="K103" s="248"/>
      <c r="L103" s="254"/>
      <c r="M103" s="255"/>
      <c r="N103" s="256"/>
      <c r="O103" s="256"/>
      <c r="P103" s="256"/>
      <c r="Q103" s="256"/>
      <c r="R103" s="256"/>
      <c r="S103" s="256"/>
      <c r="T103" s="257"/>
      <c r="AT103" s="258" t="s">
        <v>162</v>
      </c>
      <c r="AU103" s="258" t="s">
        <v>81</v>
      </c>
      <c r="AV103" s="12" t="s">
        <v>81</v>
      </c>
      <c r="AW103" s="12" t="s">
        <v>35</v>
      </c>
      <c r="AX103" s="12" t="s">
        <v>78</v>
      </c>
      <c r="AY103" s="258" t="s">
        <v>153</v>
      </c>
    </row>
    <row r="104" spans="2:65" s="1" customFormat="1" ht="25.5" customHeight="1">
      <c r="B104" s="46"/>
      <c r="C104" s="235" t="s">
        <v>181</v>
      </c>
      <c r="D104" s="235" t="s">
        <v>155</v>
      </c>
      <c r="E104" s="236" t="s">
        <v>201</v>
      </c>
      <c r="F104" s="270" t="s">
        <v>202</v>
      </c>
      <c r="G104" s="238" t="s">
        <v>192</v>
      </c>
      <c r="H104" s="239">
        <v>86.88</v>
      </c>
      <c r="I104" s="240"/>
      <c r="J104" s="241">
        <f>ROUND(I104*H104,2)</f>
        <v>0</v>
      </c>
      <c r="K104" s="237" t="s">
        <v>159</v>
      </c>
      <c r="L104" s="72"/>
      <c r="M104" s="242" t="s">
        <v>21</v>
      </c>
      <c r="N104" s="243" t="s">
        <v>42</v>
      </c>
      <c r="O104" s="47"/>
      <c r="P104" s="244">
        <f>O104*H104</f>
        <v>0</v>
      </c>
      <c r="Q104" s="244">
        <v>0</v>
      </c>
      <c r="R104" s="244">
        <f>Q104*H104</f>
        <v>0</v>
      </c>
      <c r="S104" s="244">
        <v>0</v>
      </c>
      <c r="T104" s="245">
        <f>S104*H104</f>
        <v>0</v>
      </c>
      <c r="AR104" s="24" t="s">
        <v>160</v>
      </c>
      <c r="AT104" s="24" t="s">
        <v>155</v>
      </c>
      <c r="AU104" s="24" t="s">
        <v>81</v>
      </c>
      <c r="AY104" s="24" t="s">
        <v>153</v>
      </c>
      <c r="BE104" s="246">
        <f>IF(N104="základní",J104,0)</f>
        <v>0</v>
      </c>
      <c r="BF104" s="246">
        <f>IF(N104="snížená",J104,0)</f>
        <v>0</v>
      </c>
      <c r="BG104" s="246">
        <f>IF(N104="zákl. přenesená",J104,0)</f>
        <v>0</v>
      </c>
      <c r="BH104" s="246">
        <f>IF(N104="sníž. přenesená",J104,0)</f>
        <v>0</v>
      </c>
      <c r="BI104" s="246">
        <f>IF(N104="nulová",J104,0)</f>
        <v>0</v>
      </c>
      <c r="BJ104" s="24" t="s">
        <v>78</v>
      </c>
      <c r="BK104" s="246">
        <f>ROUND(I104*H104,2)</f>
        <v>0</v>
      </c>
      <c r="BL104" s="24" t="s">
        <v>160</v>
      </c>
      <c r="BM104" s="24" t="s">
        <v>732</v>
      </c>
    </row>
    <row r="105" spans="2:51" s="14" customFormat="1" ht="13.5">
      <c r="B105" s="271"/>
      <c r="C105" s="272"/>
      <c r="D105" s="249" t="s">
        <v>162</v>
      </c>
      <c r="E105" s="273" t="s">
        <v>21</v>
      </c>
      <c r="F105" s="274" t="s">
        <v>204</v>
      </c>
      <c r="G105" s="272"/>
      <c r="H105" s="273" t="s">
        <v>21</v>
      </c>
      <c r="I105" s="275"/>
      <c r="J105" s="272"/>
      <c r="K105" s="272"/>
      <c r="L105" s="276"/>
      <c r="M105" s="277"/>
      <c r="N105" s="278"/>
      <c r="O105" s="278"/>
      <c r="P105" s="278"/>
      <c r="Q105" s="278"/>
      <c r="R105" s="278"/>
      <c r="S105" s="278"/>
      <c r="T105" s="279"/>
      <c r="AT105" s="280" t="s">
        <v>162</v>
      </c>
      <c r="AU105" s="280" t="s">
        <v>81</v>
      </c>
      <c r="AV105" s="14" t="s">
        <v>78</v>
      </c>
      <c r="AW105" s="14" t="s">
        <v>35</v>
      </c>
      <c r="AX105" s="14" t="s">
        <v>71</v>
      </c>
      <c r="AY105" s="280" t="s">
        <v>153</v>
      </c>
    </row>
    <row r="106" spans="2:51" s="12" customFormat="1" ht="13.5">
      <c r="B106" s="247"/>
      <c r="C106" s="248"/>
      <c r="D106" s="249" t="s">
        <v>162</v>
      </c>
      <c r="E106" s="250" t="s">
        <v>21</v>
      </c>
      <c r="F106" s="251" t="s">
        <v>733</v>
      </c>
      <c r="G106" s="248"/>
      <c r="H106" s="252">
        <v>86.88</v>
      </c>
      <c r="I106" s="253"/>
      <c r="J106" s="248"/>
      <c r="K106" s="248"/>
      <c r="L106" s="254"/>
      <c r="M106" s="255"/>
      <c r="N106" s="256"/>
      <c r="O106" s="256"/>
      <c r="P106" s="256"/>
      <c r="Q106" s="256"/>
      <c r="R106" s="256"/>
      <c r="S106" s="256"/>
      <c r="T106" s="257"/>
      <c r="AT106" s="258" t="s">
        <v>162</v>
      </c>
      <c r="AU106" s="258" t="s">
        <v>81</v>
      </c>
      <c r="AV106" s="12" t="s">
        <v>81</v>
      </c>
      <c r="AW106" s="12" t="s">
        <v>35</v>
      </c>
      <c r="AX106" s="12" t="s">
        <v>78</v>
      </c>
      <c r="AY106" s="258" t="s">
        <v>153</v>
      </c>
    </row>
    <row r="107" spans="2:65" s="1" customFormat="1" ht="38.25" customHeight="1">
      <c r="B107" s="46"/>
      <c r="C107" s="235" t="s">
        <v>189</v>
      </c>
      <c r="D107" s="235" t="s">
        <v>155</v>
      </c>
      <c r="E107" s="236" t="s">
        <v>207</v>
      </c>
      <c r="F107" s="237" t="s">
        <v>208</v>
      </c>
      <c r="G107" s="238" t="s">
        <v>192</v>
      </c>
      <c r="H107" s="239">
        <v>200.59</v>
      </c>
      <c r="I107" s="240"/>
      <c r="J107" s="241">
        <f>ROUND(I107*H107,2)</f>
        <v>0</v>
      </c>
      <c r="K107" s="237" t="s">
        <v>159</v>
      </c>
      <c r="L107" s="72"/>
      <c r="M107" s="242" t="s">
        <v>21</v>
      </c>
      <c r="N107" s="243" t="s">
        <v>42</v>
      </c>
      <c r="O107" s="47"/>
      <c r="P107" s="244">
        <f>O107*H107</f>
        <v>0</v>
      </c>
      <c r="Q107" s="244">
        <v>0</v>
      </c>
      <c r="R107" s="244">
        <f>Q107*H107</f>
        <v>0</v>
      </c>
      <c r="S107" s="244">
        <v>0</v>
      </c>
      <c r="T107" s="245">
        <f>S107*H107</f>
        <v>0</v>
      </c>
      <c r="AR107" s="24" t="s">
        <v>160</v>
      </c>
      <c r="AT107" s="24" t="s">
        <v>155</v>
      </c>
      <c r="AU107" s="24" t="s">
        <v>81</v>
      </c>
      <c r="AY107" s="24" t="s">
        <v>153</v>
      </c>
      <c r="BE107" s="246">
        <f>IF(N107="základní",J107,0)</f>
        <v>0</v>
      </c>
      <c r="BF107" s="246">
        <f>IF(N107="snížená",J107,0)</f>
        <v>0</v>
      </c>
      <c r="BG107" s="246">
        <f>IF(N107="zákl. přenesená",J107,0)</f>
        <v>0</v>
      </c>
      <c r="BH107" s="246">
        <f>IF(N107="sníž. přenesená",J107,0)</f>
        <v>0</v>
      </c>
      <c r="BI107" s="246">
        <f>IF(N107="nulová",J107,0)</f>
        <v>0</v>
      </c>
      <c r="BJ107" s="24" t="s">
        <v>78</v>
      </c>
      <c r="BK107" s="246">
        <f>ROUND(I107*H107,2)</f>
        <v>0</v>
      </c>
      <c r="BL107" s="24" t="s">
        <v>160</v>
      </c>
      <c r="BM107" s="24" t="s">
        <v>734</v>
      </c>
    </row>
    <row r="108" spans="2:51" s="14" customFormat="1" ht="13.5">
      <c r="B108" s="271"/>
      <c r="C108" s="272"/>
      <c r="D108" s="249" t="s">
        <v>162</v>
      </c>
      <c r="E108" s="273" t="s">
        <v>21</v>
      </c>
      <c r="F108" s="274" t="s">
        <v>210</v>
      </c>
      <c r="G108" s="272"/>
      <c r="H108" s="273" t="s">
        <v>21</v>
      </c>
      <c r="I108" s="275"/>
      <c r="J108" s="272"/>
      <c r="K108" s="272"/>
      <c r="L108" s="276"/>
      <c r="M108" s="277"/>
      <c r="N108" s="278"/>
      <c r="O108" s="278"/>
      <c r="P108" s="278"/>
      <c r="Q108" s="278"/>
      <c r="R108" s="278"/>
      <c r="S108" s="278"/>
      <c r="T108" s="279"/>
      <c r="AT108" s="280" t="s">
        <v>162</v>
      </c>
      <c r="AU108" s="280" t="s">
        <v>81</v>
      </c>
      <c r="AV108" s="14" t="s">
        <v>78</v>
      </c>
      <c r="AW108" s="14" t="s">
        <v>35</v>
      </c>
      <c r="AX108" s="14" t="s">
        <v>71</v>
      </c>
      <c r="AY108" s="280" t="s">
        <v>153</v>
      </c>
    </row>
    <row r="109" spans="2:51" s="12" customFormat="1" ht="13.5">
      <c r="B109" s="247"/>
      <c r="C109" s="248"/>
      <c r="D109" s="249" t="s">
        <v>162</v>
      </c>
      <c r="E109" s="250" t="s">
        <v>21</v>
      </c>
      <c r="F109" s="251" t="s">
        <v>735</v>
      </c>
      <c r="G109" s="248"/>
      <c r="H109" s="252">
        <v>59.09</v>
      </c>
      <c r="I109" s="253"/>
      <c r="J109" s="248"/>
      <c r="K109" s="248"/>
      <c r="L109" s="254"/>
      <c r="M109" s="255"/>
      <c r="N109" s="256"/>
      <c r="O109" s="256"/>
      <c r="P109" s="256"/>
      <c r="Q109" s="256"/>
      <c r="R109" s="256"/>
      <c r="S109" s="256"/>
      <c r="T109" s="257"/>
      <c r="AT109" s="258" t="s">
        <v>162</v>
      </c>
      <c r="AU109" s="258" t="s">
        <v>81</v>
      </c>
      <c r="AV109" s="12" t="s">
        <v>81</v>
      </c>
      <c r="AW109" s="12" t="s">
        <v>35</v>
      </c>
      <c r="AX109" s="12" t="s">
        <v>71</v>
      </c>
      <c r="AY109" s="258" t="s">
        <v>153</v>
      </c>
    </row>
    <row r="110" spans="2:51" s="12" customFormat="1" ht="13.5">
      <c r="B110" s="247"/>
      <c r="C110" s="248"/>
      <c r="D110" s="249" t="s">
        <v>162</v>
      </c>
      <c r="E110" s="250" t="s">
        <v>21</v>
      </c>
      <c r="F110" s="251" t="s">
        <v>736</v>
      </c>
      <c r="G110" s="248"/>
      <c r="H110" s="252">
        <v>141.5</v>
      </c>
      <c r="I110" s="253"/>
      <c r="J110" s="248"/>
      <c r="K110" s="248"/>
      <c r="L110" s="254"/>
      <c r="M110" s="255"/>
      <c r="N110" s="256"/>
      <c r="O110" s="256"/>
      <c r="P110" s="256"/>
      <c r="Q110" s="256"/>
      <c r="R110" s="256"/>
      <c r="S110" s="256"/>
      <c r="T110" s="257"/>
      <c r="AT110" s="258" t="s">
        <v>162</v>
      </c>
      <c r="AU110" s="258" t="s">
        <v>81</v>
      </c>
      <c r="AV110" s="12" t="s">
        <v>81</v>
      </c>
      <c r="AW110" s="12" t="s">
        <v>35</v>
      </c>
      <c r="AX110" s="12" t="s">
        <v>71</v>
      </c>
      <c r="AY110" s="258" t="s">
        <v>153</v>
      </c>
    </row>
    <row r="111" spans="2:51" s="13" customFormat="1" ht="13.5">
      <c r="B111" s="259"/>
      <c r="C111" s="260"/>
      <c r="D111" s="249" t="s">
        <v>162</v>
      </c>
      <c r="E111" s="261" t="s">
        <v>21</v>
      </c>
      <c r="F111" s="262" t="s">
        <v>188</v>
      </c>
      <c r="G111" s="260"/>
      <c r="H111" s="263">
        <v>200.59</v>
      </c>
      <c r="I111" s="264"/>
      <c r="J111" s="260"/>
      <c r="K111" s="260"/>
      <c r="L111" s="265"/>
      <c r="M111" s="266"/>
      <c r="N111" s="267"/>
      <c r="O111" s="267"/>
      <c r="P111" s="267"/>
      <c r="Q111" s="267"/>
      <c r="R111" s="267"/>
      <c r="S111" s="267"/>
      <c r="T111" s="268"/>
      <c r="AT111" s="269" t="s">
        <v>162</v>
      </c>
      <c r="AU111" s="269" t="s">
        <v>81</v>
      </c>
      <c r="AV111" s="13" t="s">
        <v>160</v>
      </c>
      <c r="AW111" s="13" t="s">
        <v>35</v>
      </c>
      <c r="AX111" s="13" t="s">
        <v>78</v>
      </c>
      <c r="AY111" s="269" t="s">
        <v>153</v>
      </c>
    </row>
    <row r="112" spans="2:65" s="1" customFormat="1" ht="38.25" customHeight="1">
      <c r="B112" s="46"/>
      <c r="C112" s="235" t="s">
        <v>195</v>
      </c>
      <c r="D112" s="235" t="s">
        <v>155</v>
      </c>
      <c r="E112" s="236" t="s">
        <v>214</v>
      </c>
      <c r="F112" s="237" t="s">
        <v>215</v>
      </c>
      <c r="G112" s="238" t="s">
        <v>192</v>
      </c>
      <c r="H112" s="239">
        <v>60.177</v>
      </c>
      <c r="I112" s="240"/>
      <c r="J112" s="241">
        <f>ROUND(I112*H112,2)</f>
        <v>0</v>
      </c>
      <c r="K112" s="237" t="s">
        <v>159</v>
      </c>
      <c r="L112" s="72"/>
      <c r="M112" s="242" t="s">
        <v>21</v>
      </c>
      <c r="N112" s="243" t="s">
        <v>42</v>
      </c>
      <c r="O112" s="47"/>
      <c r="P112" s="244">
        <f>O112*H112</f>
        <v>0</v>
      </c>
      <c r="Q112" s="244">
        <v>0</v>
      </c>
      <c r="R112" s="244">
        <f>Q112*H112</f>
        <v>0</v>
      </c>
      <c r="S112" s="244">
        <v>0</v>
      </c>
      <c r="T112" s="245">
        <f>S112*H112</f>
        <v>0</v>
      </c>
      <c r="AR112" s="24" t="s">
        <v>160</v>
      </c>
      <c r="AT112" s="24" t="s">
        <v>155</v>
      </c>
      <c r="AU112" s="24" t="s">
        <v>81</v>
      </c>
      <c r="AY112" s="24" t="s">
        <v>153</v>
      </c>
      <c r="BE112" s="246">
        <f>IF(N112="základní",J112,0)</f>
        <v>0</v>
      </c>
      <c r="BF112" s="246">
        <f>IF(N112="snížená",J112,0)</f>
        <v>0</v>
      </c>
      <c r="BG112" s="246">
        <f>IF(N112="zákl. přenesená",J112,0)</f>
        <v>0</v>
      </c>
      <c r="BH112" s="246">
        <f>IF(N112="sníž. přenesená",J112,0)</f>
        <v>0</v>
      </c>
      <c r="BI112" s="246">
        <f>IF(N112="nulová",J112,0)</f>
        <v>0</v>
      </c>
      <c r="BJ112" s="24" t="s">
        <v>78</v>
      </c>
      <c r="BK112" s="246">
        <f>ROUND(I112*H112,2)</f>
        <v>0</v>
      </c>
      <c r="BL112" s="24" t="s">
        <v>160</v>
      </c>
      <c r="BM112" s="24" t="s">
        <v>737</v>
      </c>
    </row>
    <row r="113" spans="2:51" s="12" customFormat="1" ht="13.5">
      <c r="B113" s="247"/>
      <c r="C113" s="248"/>
      <c r="D113" s="249" t="s">
        <v>162</v>
      </c>
      <c r="E113" s="250" t="s">
        <v>21</v>
      </c>
      <c r="F113" s="251" t="s">
        <v>738</v>
      </c>
      <c r="G113" s="248"/>
      <c r="H113" s="252">
        <v>60.177</v>
      </c>
      <c r="I113" s="253"/>
      <c r="J113" s="248"/>
      <c r="K113" s="248"/>
      <c r="L113" s="254"/>
      <c r="M113" s="255"/>
      <c r="N113" s="256"/>
      <c r="O113" s="256"/>
      <c r="P113" s="256"/>
      <c r="Q113" s="256"/>
      <c r="R113" s="256"/>
      <c r="S113" s="256"/>
      <c r="T113" s="257"/>
      <c r="AT113" s="258" t="s">
        <v>162</v>
      </c>
      <c r="AU113" s="258" t="s">
        <v>81</v>
      </c>
      <c r="AV113" s="12" t="s">
        <v>81</v>
      </c>
      <c r="AW113" s="12" t="s">
        <v>35</v>
      </c>
      <c r="AX113" s="12" t="s">
        <v>78</v>
      </c>
      <c r="AY113" s="258" t="s">
        <v>153</v>
      </c>
    </row>
    <row r="114" spans="2:65" s="1" customFormat="1" ht="38.25" customHeight="1">
      <c r="B114" s="46"/>
      <c r="C114" s="235" t="s">
        <v>200</v>
      </c>
      <c r="D114" s="235" t="s">
        <v>155</v>
      </c>
      <c r="E114" s="236" t="s">
        <v>219</v>
      </c>
      <c r="F114" s="237" t="s">
        <v>220</v>
      </c>
      <c r="G114" s="238" t="s">
        <v>192</v>
      </c>
      <c r="H114" s="239">
        <v>200.59</v>
      </c>
      <c r="I114" s="240"/>
      <c r="J114" s="241">
        <f>ROUND(I114*H114,2)</f>
        <v>0</v>
      </c>
      <c r="K114" s="237" t="s">
        <v>159</v>
      </c>
      <c r="L114" s="72"/>
      <c r="M114" s="242" t="s">
        <v>21</v>
      </c>
      <c r="N114" s="243" t="s">
        <v>42</v>
      </c>
      <c r="O114" s="47"/>
      <c r="P114" s="244">
        <f>O114*H114</f>
        <v>0</v>
      </c>
      <c r="Q114" s="244">
        <v>0</v>
      </c>
      <c r="R114" s="244">
        <f>Q114*H114</f>
        <v>0</v>
      </c>
      <c r="S114" s="244">
        <v>0</v>
      </c>
      <c r="T114" s="245">
        <f>S114*H114</f>
        <v>0</v>
      </c>
      <c r="AR114" s="24" t="s">
        <v>160</v>
      </c>
      <c r="AT114" s="24" t="s">
        <v>155</v>
      </c>
      <c r="AU114" s="24" t="s">
        <v>81</v>
      </c>
      <c r="AY114" s="24" t="s">
        <v>153</v>
      </c>
      <c r="BE114" s="246">
        <f>IF(N114="základní",J114,0)</f>
        <v>0</v>
      </c>
      <c r="BF114" s="246">
        <f>IF(N114="snížená",J114,0)</f>
        <v>0</v>
      </c>
      <c r="BG114" s="246">
        <f>IF(N114="zákl. přenesená",J114,0)</f>
        <v>0</v>
      </c>
      <c r="BH114" s="246">
        <f>IF(N114="sníž. přenesená",J114,0)</f>
        <v>0</v>
      </c>
      <c r="BI114" s="246">
        <f>IF(N114="nulová",J114,0)</f>
        <v>0</v>
      </c>
      <c r="BJ114" s="24" t="s">
        <v>78</v>
      </c>
      <c r="BK114" s="246">
        <f>ROUND(I114*H114,2)</f>
        <v>0</v>
      </c>
      <c r="BL114" s="24" t="s">
        <v>160</v>
      </c>
      <c r="BM114" s="24" t="s">
        <v>739</v>
      </c>
    </row>
    <row r="115" spans="2:51" s="14" customFormat="1" ht="13.5">
      <c r="B115" s="271"/>
      <c r="C115" s="272"/>
      <c r="D115" s="249" t="s">
        <v>162</v>
      </c>
      <c r="E115" s="273" t="s">
        <v>21</v>
      </c>
      <c r="F115" s="274" t="s">
        <v>210</v>
      </c>
      <c r="G115" s="272"/>
      <c r="H115" s="273" t="s">
        <v>21</v>
      </c>
      <c r="I115" s="275"/>
      <c r="J115" s="272"/>
      <c r="K115" s="272"/>
      <c r="L115" s="276"/>
      <c r="M115" s="277"/>
      <c r="N115" s="278"/>
      <c r="O115" s="278"/>
      <c r="P115" s="278"/>
      <c r="Q115" s="278"/>
      <c r="R115" s="278"/>
      <c r="S115" s="278"/>
      <c r="T115" s="279"/>
      <c r="AT115" s="280" t="s">
        <v>162</v>
      </c>
      <c r="AU115" s="280" t="s">
        <v>81</v>
      </c>
      <c r="AV115" s="14" t="s">
        <v>78</v>
      </c>
      <c r="AW115" s="14" t="s">
        <v>35</v>
      </c>
      <c r="AX115" s="14" t="s">
        <v>71</v>
      </c>
      <c r="AY115" s="280" t="s">
        <v>153</v>
      </c>
    </row>
    <row r="116" spans="2:51" s="12" customFormat="1" ht="13.5">
      <c r="B116" s="247"/>
      <c r="C116" s="248"/>
      <c r="D116" s="249" t="s">
        <v>162</v>
      </c>
      <c r="E116" s="250" t="s">
        <v>21</v>
      </c>
      <c r="F116" s="251" t="s">
        <v>735</v>
      </c>
      <c r="G116" s="248"/>
      <c r="H116" s="252">
        <v>59.09</v>
      </c>
      <c r="I116" s="253"/>
      <c r="J116" s="248"/>
      <c r="K116" s="248"/>
      <c r="L116" s="254"/>
      <c r="M116" s="255"/>
      <c r="N116" s="256"/>
      <c r="O116" s="256"/>
      <c r="P116" s="256"/>
      <c r="Q116" s="256"/>
      <c r="R116" s="256"/>
      <c r="S116" s="256"/>
      <c r="T116" s="257"/>
      <c r="AT116" s="258" t="s">
        <v>162</v>
      </c>
      <c r="AU116" s="258" t="s">
        <v>81</v>
      </c>
      <c r="AV116" s="12" t="s">
        <v>81</v>
      </c>
      <c r="AW116" s="12" t="s">
        <v>35</v>
      </c>
      <c r="AX116" s="12" t="s">
        <v>71</v>
      </c>
      <c r="AY116" s="258" t="s">
        <v>153</v>
      </c>
    </row>
    <row r="117" spans="2:51" s="12" customFormat="1" ht="13.5">
      <c r="B117" s="247"/>
      <c r="C117" s="248"/>
      <c r="D117" s="249" t="s">
        <v>162</v>
      </c>
      <c r="E117" s="250" t="s">
        <v>21</v>
      </c>
      <c r="F117" s="251" t="s">
        <v>736</v>
      </c>
      <c r="G117" s="248"/>
      <c r="H117" s="252">
        <v>141.5</v>
      </c>
      <c r="I117" s="253"/>
      <c r="J117" s="248"/>
      <c r="K117" s="248"/>
      <c r="L117" s="254"/>
      <c r="M117" s="255"/>
      <c r="N117" s="256"/>
      <c r="O117" s="256"/>
      <c r="P117" s="256"/>
      <c r="Q117" s="256"/>
      <c r="R117" s="256"/>
      <c r="S117" s="256"/>
      <c r="T117" s="257"/>
      <c r="AT117" s="258" t="s">
        <v>162</v>
      </c>
      <c r="AU117" s="258" t="s">
        <v>81</v>
      </c>
      <c r="AV117" s="12" t="s">
        <v>81</v>
      </c>
      <c r="AW117" s="12" t="s">
        <v>35</v>
      </c>
      <c r="AX117" s="12" t="s">
        <v>71</v>
      </c>
      <c r="AY117" s="258" t="s">
        <v>153</v>
      </c>
    </row>
    <row r="118" spans="2:51" s="13" customFormat="1" ht="13.5">
      <c r="B118" s="259"/>
      <c r="C118" s="260"/>
      <c r="D118" s="249" t="s">
        <v>162</v>
      </c>
      <c r="E118" s="261" t="s">
        <v>21</v>
      </c>
      <c r="F118" s="262" t="s">
        <v>188</v>
      </c>
      <c r="G118" s="260"/>
      <c r="H118" s="263">
        <v>200.59</v>
      </c>
      <c r="I118" s="264"/>
      <c r="J118" s="260"/>
      <c r="K118" s="260"/>
      <c r="L118" s="265"/>
      <c r="M118" s="266"/>
      <c r="N118" s="267"/>
      <c r="O118" s="267"/>
      <c r="P118" s="267"/>
      <c r="Q118" s="267"/>
      <c r="R118" s="267"/>
      <c r="S118" s="267"/>
      <c r="T118" s="268"/>
      <c r="AT118" s="269" t="s">
        <v>162</v>
      </c>
      <c r="AU118" s="269" t="s">
        <v>81</v>
      </c>
      <c r="AV118" s="13" t="s">
        <v>160</v>
      </c>
      <c r="AW118" s="13" t="s">
        <v>35</v>
      </c>
      <c r="AX118" s="13" t="s">
        <v>78</v>
      </c>
      <c r="AY118" s="269" t="s">
        <v>153</v>
      </c>
    </row>
    <row r="119" spans="2:65" s="1" customFormat="1" ht="38.25" customHeight="1">
      <c r="B119" s="46"/>
      <c r="C119" s="235" t="s">
        <v>206</v>
      </c>
      <c r="D119" s="235" t="s">
        <v>155</v>
      </c>
      <c r="E119" s="236" t="s">
        <v>223</v>
      </c>
      <c r="F119" s="237" t="s">
        <v>224</v>
      </c>
      <c r="G119" s="238" t="s">
        <v>192</v>
      </c>
      <c r="H119" s="239">
        <v>60.177</v>
      </c>
      <c r="I119" s="240"/>
      <c r="J119" s="241">
        <f>ROUND(I119*H119,2)</f>
        <v>0</v>
      </c>
      <c r="K119" s="237" t="s">
        <v>159</v>
      </c>
      <c r="L119" s="72"/>
      <c r="M119" s="242" t="s">
        <v>21</v>
      </c>
      <c r="N119" s="243" t="s">
        <v>42</v>
      </c>
      <c r="O119" s="47"/>
      <c r="P119" s="244">
        <f>O119*H119</f>
        <v>0</v>
      </c>
      <c r="Q119" s="244">
        <v>0</v>
      </c>
      <c r="R119" s="244">
        <f>Q119*H119</f>
        <v>0</v>
      </c>
      <c r="S119" s="244">
        <v>0</v>
      </c>
      <c r="T119" s="245">
        <f>S119*H119</f>
        <v>0</v>
      </c>
      <c r="AR119" s="24" t="s">
        <v>160</v>
      </c>
      <c r="AT119" s="24" t="s">
        <v>155</v>
      </c>
      <c r="AU119" s="24" t="s">
        <v>81</v>
      </c>
      <c r="AY119" s="24" t="s">
        <v>153</v>
      </c>
      <c r="BE119" s="246">
        <f>IF(N119="základní",J119,0)</f>
        <v>0</v>
      </c>
      <c r="BF119" s="246">
        <f>IF(N119="snížená",J119,0)</f>
        <v>0</v>
      </c>
      <c r="BG119" s="246">
        <f>IF(N119="zákl. přenesená",J119,0)</f>
        <v>0</v>
      </c>
      <c r="BH119" s="246">
        <f>IF(N119="sníž. přenesená",J119,0)</f>
        <v>0</v>
      </c>
      <c r="BI119" s="246">
        <f>IF(N119="nulová",J119,0)</f>
        <v>0</v>
      </c>
      <c r="BJ119" s="24" t="s">
        <v>78</v>
      </c>
      <c r="BK119" s="246">
        <f>ROUND(I119*H119,2)</f>
        <v>0</v>
      </c>
      <c r="BL119" s="24" t="s">
        <v>160</v>
      </c>
      <c r="BM119" s="24" t="s">
        <v>740</v>
      </c>
    </row>
    <row r="120" spans="2:51" s="12" customFormat="1" ht="13.5">
      <c r="B120" s="247"/>
      <c r="C120" s="248"/>
      <c r="D120" s="249" t="s">
        <v>162</v>
      </c>
      <c r="E120" s="250" t="s">
        <v>21</v>
      </c>
      <c r="F120" s="251" t="s">
        <v>738</v>
      </c>
      <c r="G120" s="248"/>
      <c r="H120" s="252">
        <v>60.177</v>
      </c>
      <c r="I120" s="253"/>
      <c r="J120" s="248"/>
      <c r="K120" s="248"/>
      <c r="L120" s="254"/>
      <c r="M120" s="255"/>
      <c r="N120" s="256"/>
      <c r="O120" s="256"/>
      <c r="P120" s="256"/>
      <c r="Q120" s="256"/>
      <c r="R120" s="256"/>
      <c r="S120" s="256"/>
      <c r="T120" s="257"/>
      <c r="AT120" s="258" t="s">
        <v>162</v>
      </c>
      <c r="AU120" s="258" t="s">
        <v>81</v>
      </c>
      <c r="AV120" s="12" t="s">
        <v>81</v>
      </c>
      <c r="AW120" s="12" t="s">
        <v>35</v>
      </c>
      <c r="AX120" s="12" t="s">
        <v>78</v>
      </c>
      <c r="AY120" s="258" t="s">
        <v>153</v>
      </c>
    </row>
    <row r="121" spans="2:65" s="1" customFormat="1" ht="25.5" customHeight="1">
      <c r="B121" s="46"/>
      <c r="C121" s="235" t="s">
        <v>213</v>
      </c>
      <c r="D121" s="235" t="s">
        <v>155</v>
      </c>
      <c r="E121" s="236" t="s">
        <v>227</v>
      </c>
      <c r="F121" s="237" t="s">
        <v>228</v>
      </c>
      <c r="G121" s="238" t="s">
        <v>192</v>
      </c>
      <c r="H121" s="239">
        <v>28.2</v>
      </c>
      <c r="I121" s="240"/>
      <c r="J121" s="241">
        <f>ROUND(I121*H121,2)</f>
        <v>0</v>
      </c>
      <c r="K121" s="237" t="s">
        <v>159</v>
      </c>
      <c r="L121" s="72"/>
      <c r="M121" s="242" t="s">
        <v>21</v>
      </c>
      <c r="N121" s="243" t="s">
        <v>42</v>
      </c>
      <c r="O121" s="47"/>
      <c r="P121" s="244">
        <f>O121*H121</f>
        <v>0</v>
      </c>
      <c r="Q121" s="244">
        <v>0</v>
      </c>
      <c r="R121" s="244">
        <f>Q121*H121</f>
        <v>0</v>
      </c>
      <c r="S121" s="244">
        <v>0</v>
      </c>
      <c r="T121" s="245">
        <f>S121*H121</f>
        <v>0</v>
      </c>
      <c r="AR121" s="24" t="s">
        <v>160</v>
      </c>
      <c r="AT121" s="24" t="s">
        <v>155</v>
      </c>
      <c r="AU121" s="24" t="s">
        <v>81</v>
      </c>
      <c r="AY121" s="24" t="s">
        <v>153</v>
      </c>
      <c r="BE121" s="246">
        <f>IF(N121="základní",J121,0)</f>
        <v>0</v>
      </c>
      <c r="BF121" s="246">
        <f>IF(N121="snížená",J121,0)</f>
        <v>0</v>
      </c>
      <c r="BG121" s="246">
        <f>IF(N121="zákl. přenesená",J121,0)</f>
        <v>0</v>
      </c>
      <c r="BH121" s="246">
        <f>IF(N121="sníž. přenesená",J121,0)</f>
        <v>0</v>
      </c>
      <c r="BI121" s="246">
        <f>IF(N121="nulová",J121,0)</f>
        <v>0</v>
      </c>
      <c r="BJ121" s="24" t="s">
        <v>78</v>
      </c>
      <c r="BK121" s="246">
        <f>ROUND(I121*H121,2)</f>
        <v>0</v>
      </c>
      <c r="BL121" s="24" t="s">
        <v>160</v>
      </c>
      <c r="BM121" s="24" t="s">
        <v>741</v>
      </c>
    </row>
    <row r="122" spans="2:51" s="12" customFormat="1" ht="13.5">
      <c r="B122" s="247"/>
      <c r="C122" s="248"/>
      <c r="D122" s="249" t="s">
        <v>162</v>
      </c>
      <c r="E122" s="250" t="s">
        <v>21</v>
      </c>
      <c r="F122" s="251" t="s">
        <v>742</v>
      </c>
      <c r="G122" s="248"/>
      <c r="H122" s="252">
        <v>28.2</v>
      </c>
      <c r="I122" s="253"/>
      <c r="J122" s="248"/>
      <c r="K122" s="248"/>
      <c r="L122" s="254"/>
      <c r="M122" s="255"/>
      <c r="N122" s="256"/>
      <c r="O122" s="256"/>
      <c r="P122" s="256"/>
      <c r="Q122" s="256"/>
      <c r="R122" s="256"/>
      <c r="S122" s="256"/>
      <c r="T122" s="257"/>
      <c r="AT122" s="258" t="s">
        <v>162</v>
      </c>
      <c r="AU122" s="258" t="s">
        <v>81</v>
      </c>
      <c r="AV122" s="12" t="s">
        <v>81</v>
      </c>
      <c r="AW122" s="12" t="s">
        <v>35</v>
      </c>
      <c r="AX122" s="12" t="s">
        <v>78</v>
      </c>
      <c r="AY122" s="258" t="s">
        <v>153</v>
      </c>
    </row>
    <row r="123" spans="2:65" s="1" customFormat="1" ht="38.25" customHeight="1">
      <c r="B123" s="46"/>
      <c r="C123" s="235" t="s">
        <v>218</v>
      </c>
      <c r="D123" s="235" t="s">
        <v>155</v>
      </c>
      <c r="E123" s="236" t="s">
        <v>231</v>
      </c>
      <c r="F123" s="237" t="s">
        <v>232</v>
      </c>
      <c r="G123" s="238" t="s">
        <v>192</v>
      </c>
      <c r="H123" s="239">
        <v>8.46</v>
      </c>
      <c r="I123" s="240"/>
      <c r="J123" s="241">
        <f>ROUND(I123*H123,2)</f>
        <v>0</v>
      </c>
      <c r="K123" s="237" t="s">
        <v>159</v>
      </c>
      <c r="L123" s="72"/>
      <c r="M123" s="242" t="s">
        <v>21</v>
      </c>
      <c r="N123" s="243" t="s">
        <v>42</v>
      </c>
      <c r="O123" s="47"/>
      <c r="P123" s="244">
        <f>O123*H123</f>
        <v>0</v>
      </c>
      <c r="Q123" s="244">
        <v>0</v>
      </c>
      <c r="R123" s="244">
        <f>Q123*H123</f>
        <v>0</v>
      </c>
      <c r="S123" s="244">
        <v>0</v>
      </c>
      <c r="T123" s="245">
        <f>S123*H123</f>
        <v>0</v>
      </c>
      <c r="AR123" s="24" t="s">
        <v>160</v>
      </c>
      <c r="AT123" s="24" t="s">
        <v>155</v>
      </c>
      <c r="AU123" s="24" t="s">
        <v>81</v>
      </c>
      <c r="AY123" s="24" t="s">
        <v>153</v>
      </c>
      <c r="BE123" s="246">
        <f>IF(N123="základní",J123,0)</f>
        <v>0</v>
      </c>
      <c r="BF123" s="246">
        <f>IF(N123="snížená",J123,0)</f>
        <v>0</v>
      </c>
      <c r="BG123" s="246">
        <f>IF(N123="zákl. přenesená",J123,0)</f>
        <v>0</v>
      </c>
      <c r="BH123" s="246">
        <f>IF(N123="sníž. přenesená",J123,0)</f>
        <v>0</v>
      </c>
      <c r="BI123" s="246">
        <f>IF(N123="nulová",J123,0)</f>
        <v>0</v>
      </c>
      <c r="BJ123" s="24" t="s">
        <v>78</v>
      </c>
      <c r="BK123" s="246">
        <f>ROUND(I123*H123,2)</f>
        <v>0</v>
      </c>
      <c r="BL123" s="24" t="s">
        <v>160</v>
      </c>
      <c r="BM123" s="24" t="s">
        <v>743</v>
      </c>
    </row>
    <row r="124" spans="2:51" s="12" customFormat="1" ht="13.5">
      <c r="B124" s="247"/>
      <c r="C124" s="248"/>
      <c r="D124" s="249" t="s">
        <v>162</v>
      </c>
      <c r="E124" s="250" t="s">
        <v>21</v>
      </c>
      <c r="F124" s="251" t="s">
        <v>744</v>
      </c>
      <c r="G124" s="248"/>
      <c r="H124" s="252">
        <v>8.46</v>
      </c>
      <c r="I124" s="253"/>
      <c r="J124" s="248"/>
      <c r="K124" s="248"/>
      <c r="L124" s="254"/>
      <c r="M124" s="255"/>
      <c r="N124" s="256"/>
      <c r="O124" s="256"/>
      <c r="P124" s="256"/>
      <c r="Q124" s="256"/>
      <c r="R124" s="256"/>
      <c r="S124" s="256"/>
      <c r="T124" s="257"/>
      <c r="AT124" s="258" t="s">
        <v>162</v>
      </c>
      <c r="AU124" s="258" t="s">
        <v>81</v>
      </c>
      <c r="AV124" s="12" t="s">
        <v>81</v>
      </c>
      <c r="AW124" s="12" t="s">
        <v>35</v>
      </c>
      <c r="AX124" s="12" t="s">
        <v>78</v>
      </c>
      <c r="AY124" s="258" t="s">
        <v>153</v>
      </c>
    </row>
    <row r="125" spans="2:65" s="1" customFormat="1" ht="25.5" customHeight="1">
      <c r="B125" s="46"/>
      <c r="C125" s="235" t="s">
        <v>222</v>
      </c>
      <c r="D125" s="235" t="s">
        <v>155</v>
      </c>
      <c r="E125" s="236" t="s">
        <v>236</v>
      </c>
      <c r="F125" s="237" t="s">
        <v>237</v>
      </c>
      <c r="G125" s="238" t="s">
        <v>192</v>
      </c>
      <c r="H125" s="239">
        <v>5.04</v>
      </c>
      <c r="I125" s="240"/>
      <c r="J125" s="241">
        <f>ROUND(I125*H125,2)</f>
        <v>0</v>
      </c>
      <c r="K125" s="237" t="s">
        <v>159</v>
      </c>
      <c r="L125" s="72"/>
      <c r="M125" s="242" t="s">
        <v>21</v>
      </c>
      <c r="N125" s="243" t="s">
        <v>42</v>
      </c>
      <c r="O125" s="47"/>
      <c r="P125" s="244">
        <f>O125*H125</f>
        <v>0</v>
      </c>
      <c r="Q125" s="244">
        <v>0</v>
      </c>
      <c r="R125" s="244">
        <f>Q125*H125</f>
        <v>0</v>
      </c>
      <c r="S125" s="244">
        <v>0</v>
      </c>
      <c r="T125" s="245">
        <f>S125*H125</f>
        <v>0</v>
      </c>
      <c r="AR125" s="24" t="s">
        <v>160</v>
      </c>
      <c r="AT125" s="24" t="s">
        <v>155</v>
      </c>
      <c r="AU125" s="24" t="s">
        <v>81</v>
      </c>
      <c r="AY125" s="24" t="s">
        <v>153</v>
      </c>
      <c r="BE125" s="246">
        <f>IF(N125="základní",J125,0)</f>
        <v>0</v>
      </c>
      <c r="BF125" s="246">
        <f>IF(N125="snížená",J125,0)</f>
        <v>0</v>
      </c>
      <c r="BG125" s="246">
        <f>IF(N125="zákl. přenesená",J125,0)</f>
        <v>0</v>
      </c>
      <c r="BH125" s="246">
        <f>IF(N125="sníž. přenesená",J125,0)</f>
        <v>0</v>
      </c>
      <c r="BI125" s="246">
        <f>IF(N125="nulová",J125,0)</f>
        <v>0</v>
      </c>
      <c r="BJ125" s="24" t="s">
        <v>78</v>
      </c>
      <c r="BK125" s="246">
        <f>ROUND(I125*H125,2)</f>
        <v>0</v>
      </c>
      <c r="BL125" s="24" t="s">
        <v>160</v>
      </c>
      <c r="BM125" s="24" t="s">
        <v>745</v>
      </c>
    </row>
    <row r="126" spans="2:51" s="14" customFormat="1" ht="13.5">
      <c r="B126" s="271"/>
      <c r="C126" s="272"/>
      <c r="D126" s="249" t="s">
        <v>162</v>
      </c>
      <c r="E126" s="273" t="s">
        <v>21</v>
      </c>
      <c r="F126" s="274" t="s">
        <v>239</v>
      </c>
      <c r="G126" s="272"/>
      <c r="H126" s="273" t="s">
        <v>21</v>
      </c>
      <c r="I126" s="275"/>
      <c r="J126" s="272"/>
      <c r="K126" s="272"/>
      <c r="L126" s="276"/>
      <c r="M126" s="277"/>
      <c r="N126" s="278"/>
      <c r="O126" s="278"/>
      <c r="P126" s="278"/>
      <c r="Q126" s="278"/>
      <c r="R126" s="278"/>
      <c r="S126" s="278"/>
      <c r="T126" s="279"/>
      <c r="AT126" s="280" t="s">
        <v>162</v>
      </c>
      <c r="AU126" s="280" t="s">
        <v>81</v>
      </c>
      <c r="AV126" s="14" t="s">
        <v>78</v>
      </c>
      <c r="AW126" s="14" t="s">
        <v>35</v>
      </c>
      <c r="AX126" s="14" t="s">
        <v>71</v>
      </c>
      <c r="AY126" s="280" t="s">
        <v>153</v>
      </c>
    </row>
    <row r="127" spans="2:51" s="12" customFormat="1" ht="13.5">
      <c r="B127" s="247"/>
      <c r="C127" s="248"/>
      <c r="D127" s="249" t="s">
        <v>162</v>
      </c>
      <c r="E127" s="250" t="s">
        <v>21</v>
      </c>
      <c r="F127" s="251" t="s">
        <v>746</v>
      </c>
      <c r="G127" s="248"/>
      <c r="H127" s="252">
        <v>5.04</v>
      </c>
      <c r="I127" s="253"/>
      <c r="J127" s="248"/>
      <c r="K127" s="248"/>
      <c r="L127" s="254"/>
      <c r="M127" s="255"/>
      <c r="N127" s="256"/>
      <c r="O127" s="256"/>
      <c r="P127" s="256"/>
      <c r="Q127" s="256"/>
      <c r="R127" s="256"/>
      <c r="S127" s="256"/>
      <c r="T127" s="257"/>
      <c r="AT127" s="258" t="s">
        <v>162</v>
      </c>
      <c r="AU127" s="258" t="s">
        <v>81</v>
      </c>
      <c r="AV127" s="12" t="s">
        <v>81</v>
      </c>
      <c r="AW127" s="12" t="s">
        <v>35</v>
      </c>
      <c r="AX127" s="12" t="s">
        <v>78</v>
      </c>
      <c r="AY127" s="258" t="s">
        <v>153</v>
      </c>
    </row>
    <row r="128" spans="2:65" s="1" customFormat="1" ht="38.25" customHeight="1">
      <c r="B128" s="46"/>
      <c r="C128" s="235" t="s">
        <v>226</v>
      </c>
      <c r="D128" s="235" t="s">
        <v>155</v>
      </c>
      <c r="E128" s="236" t="s">
        <v>248</v>
      </c>
      <c r="F128" s="237" t="s">
        <v>249</v>
      </c>
      <c r="G128" s="238" t="s">
        <v>192</v>
      </c>
      <c r="H128" s="239">
        <v>1.512</v>
      </c>
      <c r="I128" s="240"/>
      <c r="J128" s="241">
        <f>ROUND(I128*H128,2)</f>
        <v>0</v>
      </c>
      <c r="K128" s="237" t="s">
        <v>159</v>
      </c>
      <c r="L128" s="72"/>
      <c r="M128" s="242" t="s">
        <v>21</v>
      </c>
      <c r="N128" s="243" t="s">
        <v>42</v>
      </c>
      <c r="O128" s="47"/>
      <c r="P128" s="244">
        <f>O128*H128</f>
        <v>0</v>
      </c>
      <c r="Q128" s="244">
        <v>0</v>
      </c>
      <c r="R128" s="244">
        <f>Q128*H128</f>
        <v>0</v>
      </c>
      <c r="S128" s="244">
        <v>0</v>
      </c>
      <c r="T128" s="245">
        <f>S128*H128</f>
        <v>0</v>
      </c>
      <c r="AR128" s="24" t="s">
        <v>160</v>
      </c>
      <c r="AT128" s="24" t="s">
        <v>155</v>
      </c>
      <c r="AU128" s="24" t="s">
        <v>81</v>
      </c>
      <c r="AY128" s="24" t="s">
        <v>153</v>
      </c>
      <c r="BE128" s="246">
        <f>IF(N128="základní",J128,0)</f>
        <v>0</v>
      </c>
      <c r="BF128" s="246">
        <f>IF(N128="snížená",J128,0)</f>
        <v>0</v>
      </c>
      <c r="BG128" s="246">
        <f>IF(N128="zákl. přenesená",J128,0)</f>
        <v>0</v>
      </c>
      <c r="BH128" s="246">
        <f>IF(N128="sníž. přenesená",J128,0)</f>
        <v>0</v>
      </c>
      <c r="BI128" s="246">
        <f>IF(N128="nulová",J128,0)</f>
        <v>0</v>
      </c>
      <c r="BJ128" s="24" t="s">
        <v>78</v>
      </c>
      <c r="BK128" s="246">
        <f>ROUND(I128*H128,2)</f>
        <v>0</v>
      </c>
      <c r="BL128" s="24" t="s">
        <v>160</v>
      </c>
      <c r="BM128" s="24" t="s">
        <v>747</v>
      </c>
    </row>
    <row r="129" spans="2:51" s="12" customFormat="1" ht="13.5">
      <c r="B129" s="247"/>
      <c r="C129" s="248"/>
      <c r="D129" s="249" t="s">
        <v>162</v>
      </c>
      <c r="E129" s="250" t="s">
        <v>21</v>
      </c>
      <c r="F129" s="251" t="s">
        <v>748</v>
      </c>
      <c r="G129" s="248"/>
      <c r="H129" s="252">
        <v>1.512</v>
      </c>
      <c r="I129" s="253"/>
      <c r="J129" s="248"/>
      <c r="K129" s="248"/>
      <c r="L129" s="254"/>
      <c r="M129" s="255"/>
      <c r="N129" s="256"/>
      <c r="O129" s="256"/>
      <c r="P129" s="256"/>
      <c r="Q129" s="256"/>
      <c r="R129" s="256"/>
      <c r="S129" s="256"/>
      <c r="T129" s="257"/>
      <c r="AT129" s="258" t="s">
        <v>162</v>
      </c>
      <c r="AU129" s="258" t="s">
        <v>81</v>
      </c>
      <c r="AV129" s="12" t="s">
        <v>81</v>
      </c>
      <c r="AW129" s="12" t="s">
        <v>35</v>
      </c>
      <c r="AX129" s="12" t="s">
        <v>78</v>
      </c>
      <c r="AY129" s="258" t="s">
        <v>153</v>
      </c>
    </row>
    <row r="130" spans="2:65" s="1" customFormat="1" ht="25.5" customHeight="1">
      <c r="B130" s="46"/>
      <c r="C130" s="235" t="s">
        <v>10</v>
      </c>
      <c r="D130" s="235" t="s">
        <v>155</v>
      </c>
      <c r="E130" s="236" t="s">
        <v>253</v>
      </c>
      <c r="F130" s="237" t="s">
        <v>254</v>
      </c>
      <c r="G130" s="238" t="s">
        <v>158</v>
      </c>
      <c r="H130" s="239">
        <v>12.6</v>
      </c>
      <c r="I130" s="240"/>
      <c r="J130" s="241">
        <f>ROUND(I130*H130,2)</f>
        <v>0</v>
      </c>
      <c r="K130" s="237" t="s">
        <v>159</v>
      </c>
      <c r="L130" s="72"/>
      <c r="M130" s="242" t="s">
        <v>21</v>
      </c>
      <c r="N130" s="243" t="s">
        <v>42</v>
      </c>
      <c r="O130" s="47"/>
      <c r="P130" s="244">
        <f>O130*H130</f>
        <v>0</v>
      </c>
      <c r="Q130" s="244">
        <v>0.00084</v>
      </c>
      <c r="R130" s="244">
        <f>Q130*H130</f>
        <v>0.010584</v>
      </c>
      <c r="S130" s="244">
        <v>0</v>
      </c>
      <c r="T130" s="245">
        <f>S130*H130</f>
        <v>0</v>
      </c>
      <c r="AR130" s="24" t="s">
        <v>160</v>
      </c>
      <c r="AT130" s="24" t="s">
        <v>155</v>
      </c>
      <c r="AU130" s="24" t="s">
        <v>81</v>
      </c>
      <c r="AY130" s="24" t="s">
        <v>153</v>
      </c>
      <c r="BE130" s="246">
        <f>IF(N130="základní",J130,0)</f>
        <v>0</v>
      </c>
      <c r="BF130" s="246">
        <f>IF(N130="snížená",J130,0)</f>
        <v>0</v>
      </c>
      <c r="BG130" s="246">
        <f>IF(N130="zákl. přenesená",J130,0)</f>
        <v>0</v>
      </c>
      <c r="BH130" s="246">
        <f>IF(N130="sníž. přenesená",J130,0)</f>
        <v>0</v>
      </c>
      <c r="BI130" s="246">
        <f>IF(N130="nulová",J130,0)</f>
        <v>0</v>
      </c>
      <c r="BJ130" s="24" t="s">
        <v>78</v>
      </c>
      <c r="BK130" s="246">
        <f>ROUND(I130*H130,2)</f>
        <v>0</v>
      </c>
      <c r="BL130" s="24" t="s">
        <v>160</v>
      </c>
      <c r="BM130" s="24" t="s">
        <v>749</v>
      </c>
    </row>
    <row r="131" spans="2:51" s="14" customFormat="1" ht="13.5">
      <c r="B131" s="271"/>
      <c r="C131" s="272"/>
      <c r="D131" s="249" t="s">
        <v>162</v>
      </c>
      <c r="E131" s="273" t="s">
        <v>21</v>
      </c>
      <c r="F131" s="274" t="s">
        <v>239</v>
      </c>
      <c r="G131" s="272"/>
      <c r="H131" s="273" t="s">
        <v>21</v>
      </c>
      <c r="I131" s="275"/>
      <c r="J131" s="272"/>
      <c r="K131" s="272"/>
      <c r="L131" s="276"/>
      <c r="M131" s="277"/>
      <c r="N131" s="278"/>
      <c r="O131" s="278"/>
      <c r="P131" s="278"/>
      <c r="Q131" s="278"/>
      <c r="R131" s="278"/>
      <c r="S131" s="278"/>
      <c r="T131" s="279"/>
      <c r="AT131" s="280" t="s">
        <v>162</v>
      </c>
      <c r="AU131" s="280" t="s">
        <v>81</v>
      </c>
      <c r="AV131" s="14" t="s">
        <v>78</v>
      </c>
      <c r="AW131" s="14" t="s">
        <v>35</v>
      </c>
      <c r="AX131" s="14" t="s">
        <v>71</v>
      </c>
      <c r="AY131" s="280" t="s">
        <v>153</v>
      </c>
    </row>
    <row r="132" spans="2:51" s="12" customFormat="1" ht="13.5">
      <c r="B132" s="247"/>
      <c r="C132" s="248"/>
      <c r="D132" s="249" t="s">
        <v>162</v>
      </c>
      <c r="E132" s="250" t="s">
        <v>21</v>
      </c>
      <c r="F132" s="251" t="s">
        <v>750</v>
      </c>
      <c r="G132" s="248"/>
      <c r="H132" s="252">
        <v>12.6</v>
      </c>
      <c r="I132" s="253"/>
      <c r="J132" s="248"/>
      <c r="K132" s="248"/>
      <c r="L132" s="254"/>
      <c r="M132" s="255"/>
      <c r="N132" s="256"/>
      <c r="O132" s="256"/>
      <c r="P132" s="256"/>
      <c r="Q132" s="256"/>
      <c r="R132" s="256"/>
      <c r="S132" s="256"/>
      <c r="T132" s="257"/>
      <c r="AT132" s="258" t="s">
        <v>162</v>
      </c>
      <c r="AU132" s="258" t="s">
        <v>81</v>
      </c>
      <c r="AV132" s="12" t="s">
        <v>81</v>
      </c>
      <c r="AW132" s="12" t="s">
        <v>35</v>
      </c>
      <c r="AX132" s="12" t="s">
        <v>78</v>
      </c>
      <c r="AY132" s="258" t="s">
        <v>153</v>
      </c>
    </row>
    <row r="133" spans="2:65" s="1" customFormat="1" ht="25.5" customHeight="1">
      <c r="B133" s="46"/>
      <c r="C133" s="235" t="s">
        <v>235</v>
      </c>
      <c r="D133" s="235" t="s">
        <v>155</v>
      </c>
      <c r="E133" s="236" t="s">
        <v>264</v>
      </c>
      <c r="F133" s="237" t="s">
        <v>265</v>
      </c>
      <c r="G133" s="238" t="s">
        <v>158</v>
      </c>
      <c r="H133" s="239">
        <v>12.6</v>
      </c>
      <c r="I133" s="240"/>
      <c r="J133" s="241">
        <f>ROUND(I133*H133,2)</f>
        <v>0</v>
      </c>
      <c r="K133" s="237" t="s">
        <v>159</v>
      </c>
      <c r="L133" s="72"/>
      <c r="M133" s="242" t="s">
        <v>21</v>
      </c>
      <c r="N133" s="243" t="s">
        <v>42</v>
      </c>
      <c r="O133" s="47"/>
      <c r="P133" s="244">
        <f>O133*H133</f>
        <v>0</v>
      </c>
      <c r="Q133" s="244">
        <v>0</v>
      </c>
      <c r="R133" s="244">
        <f>Q133*H133</f>
        <v>0</v>
      </c>
      <c r="S133" s="244">
        <v>0</v>
      </c>
      <c r="T133" s="245">
        <f>S133*H133</f>
        <v>0</v>
      </c>
      <c r="AR133" s="24" t="s">
        <v>160</v>
      </c>
      <c r="AT133" s="24" t="s">
        <v>155</v>
      </c>
      <c r="AU133" s="24" t="s">
        <v>81</v>
      </c>
      <c r="AY133" s="24" t="s">
        <v>153</v>
      </c>
      <c r="BE133" s="246">
        <f>IF(N133="základní",J133,0)</f>
        <v>0</v>
      </c>
      <c r="BF133" s="246">
        <f>IF(N133="snížená",J133,0)</f>
        <v>0</v>
      </c>
      <c r="BG133" s="246">
        <f>IF(N133="zákl. přenesená",J133,0)</f>
        <v>0</v>
      </c>
      <c r="BH133" s="246">
        <f>IF(N133="sníž. přenesená",J133,0)</f>
        <v>0</v>
      </c>
      <c r="BI133" s="246">
        <f>IF(N133="nulová",J133,0)</f>
        <v>0</v>
      </c>
      <c r="BJ133" s="24" t="s">
        <v>78</v>
      </c>
      <c r="BK133" s="246">
        <f>ROUND(I133*H133,2)</f>
        <v>0</v>
      </c>
      <c r="BL133" s="24" t="s">
        <v>160</v>
      </c>
      <c r="BM133" s="24" t="s">
        <v>751</v>
      </c>
    </row>
    <row r="134" spans="2:65" s="1" customFormat="1" ht="38.25" customHeight="1">
      <c r="B134" s="46"/>
      <c r="C134" s="235" t="s">
        <v>247</v>
      </c>
      <c r="D134" s="235" t="s">
        <v>155</v>
      </c>
      <c r="E134" s="236" t="s">
        <v>268</v>
      </c>
      <c r="F134" s="237" t="s">
        <v>752</v>
      </c>
      <c r="G134" s="238" t="s">
        <v>192</v>
      </c>
      <c r="H134" s="239">
        <v>434.4</v>
      </c>
      <c r="I134" s="240"/>
      <c r="J134" s="241">
        <f>ROUND(I134*H134,2)</f>
        <v>0</v>
      </c>
      <c r="K134" s="237" t="s">
        <v>21</v>
      </c>
      <c r="L134" s="72"/>
      <c r="M134" s="242" t="s">
        <v>21</v>
      </c>
      <c r="N134" s="243" t="s">
        <v>42</v>
      </c>
      <c r="O134" s="47"/>
      <c r="P134" s="244">
        <f>O134*H134</f>
        <v>0</v>
      </c>
      <c r="Q134" s="244">
        <v>0</v>
      </c>
      <c r="R134" s="244">
        <f>Q134*H134</f>
        <v>0</v>
      </c>
      <c r="S134" s="244">
        <v>0</v>
      </c>
      <c r="T134" s="245">
        <f>S134*H134</f>
        <v>0</v>
      </c>
      <c r="AR134" s="24" t="s">
        <v>160</v>
      </c>
      <c r="AT134" s="24" t="s">
        <v>155</v>
      </c>
      <c r="AU134" s="24" t="s">
        <v>81</v>
      </c>
      <c r="AY134" s="24" t="s">
        <v>153</v>
      </c>
      <c r="BE134" s="246">
        <f>IF(N134="základní",J134,0)</f>
        <v>0</v>
      </c>
      <c r="BF134" s="246">
        <f>IF(N134="snížená",J134,0)</f>
        <v>0</v>
      </c>
      <c r="BG134" s="246">
        <f>IF(N134="zákl. přenesená",J134,0)</f>
        <v>0</v>
      </c>
      <c r="BH134" s="246">
        <f>IF(N134="sníž. přenesená",J134,0)</f>
        <v>0</v>
      </c>
      <c r="BI134" s="246">
        <f>IF(N134="nulová",J134,0)</f>
        <v>0</v>
      </c>
      <c r="BJ134" s="24" t="s">
        <v>78</v>
      </c>
      <c r="BK134" s="246">
        <f>ROUND(I134*H134,2)</f>
        <v>0</v>
      </c>
      <c r="BL134" s="24" t="s">
        <v>160</v>
      </c>
      <c r="BM134" s="24" t="s">
        <v>753</v>
      </c>
    </row>
    <row r="135" spans="2:51" s="12" customFormat="1" ht="13.5">
      <c r="B135" s="247"/>
      <c r="C135" s="248"/>
      <c r="D135" s="249" t="s">
        <v>162</v>
      </c>
      <c r="E135" s="250" t="s">
        <v>21</v>
      </c>
      <c r="F135" s="251" t="s">
        <v>754</v>
      </c>
      <c r="G135" s="248"/>
      <c r="H135" s="252">
        <v>434.4</v>
      </c>
      <c r="I135" s="253"/>
      <c r="J135" s="248"/>
      <c r="K135" s="248"/>
      <c r="L135" s="254"/>
      <c r="M135" s="255"/>
      <c r="N135" s="256"/>
      <c r="O135" s="256"/>
      <c r="P135" s="256"/>
      <c r="Q135" s="256"/>
      <c r="R135" s="256"/>
      <c r="S135" s="256"/>
      <c r="T135" s="257"/>
      <c r="AT135" s="258" t="s">
        <v>162</v>
      </c>
      <c r="AU135" s="258" t="s">
        <v>81</v>
      </c>
      <c r="AV135" s="12" t="s">
        <v>81</v>
      </c>
      <c r="AW135" s="12" t="s">
        <v>35</v>
      </c>
      <c r="AX135" s="12" t="s">
        <v>78</v>
      </c>
      <c r="AY135" s="258" t="s">
        <v>153</v>
      </c>
    </row>
    <row r="136" spans="2:65" s="1" customFormat="1" ht="38.25" customHeight="1">
      <c r="B136" s="46"/>
      <c r="C136" s="235" t="s">
        <v>252</v>
      </c>
      <c r="D136" s="235" t="s">
        <v>155</v>
      </c>
      <c r="E136" s="236" t="s">
        <v>272</v>
      </c>
      <c r="F136" s="237" t="s">
        <v>273</v>
      </c>
      <c r="G136" s="238" t="s">
        <v>192</v>
      </c>
      <c r="H136" s="239">
        <v>54</v>
      </c>
      <c r="I136" s="240"/>
      <c r="J136" s="241">
        <f>ROUND(I136*H136,2)</f>
        <v>0</v>
      </c>
      <c r="K136" s="237" t="s">
        <v>159</v>
      </c>
      <c r="L136" s="72"/>
      <c r="M136" s="242" t="s">
        <v>21</v>
      </c>
      <c r="N136" s="243" t="s">
        <v>42</v>
      </c>
      <c r="O136" s="47"/>
      <c r="P136" s="244">
        <f>O136*H136</f>
        <v>0</v>
      </c>
      <c r="Q136" s="244">
        <v>0</v>
      </c>
      <c r="R136" s="244">
        <f>Q136*H136</f>
        <v>0</v>
      </c>
      <c r="S136" s="244">
        <v>0</v>
      </c>
      <c r="T136" s="245">
        <f>S136*H136</f>
        <v>0</v>
      </c>
      <c r="AR136" s="24" t="s">
        <v>160</v>
      </c>
      <c r="AT136" s="24" t="s">
        <v>155</v>
      </c>
      <c r="AU136" s="24" t="s">
        <v>81</v>
      </c>
      <c r="AY136" s="24" t="s">
        <v>153</v>
      </c>
      <c r="BE136" s="246">
        <f>IF(N136="základní",J136,0)</f>
        <v>0</v>
      </c>
      <c r="BF136" s="246">
        <f>IF(N136="snížená",J136,0)</f>
        <v>0</v>
      </c>
      <c r="BG136" s="246">
        <f>IF(N136="zákl. přenesená",J136,0)</f>
        <v>0</v>
      </c>
      <c r="BH136" s="246">
        <f>IF(N136="sníž. přenesená",J136,0)</f>
        <v>0</v>
      </c>
      <c r="BI136" s="246">
        <f>IF(N136="nulová",J136,0)</f>
        <v>0</v>
      </c>
      <c r="BJ136" s="24" t="s">
        <v>78</v>
      </c>
      <c r="BK136" s="246">
        <f>ROUND(I136*H136,2)</f>
        <v>0</v>
      </c>
      <c r="BL136" s="24" t="s">
        <v>160</v>
      </c>
      <c r="BM136" s="24" t="s">
        <v>755</v>
      </c>
    </row>
    <row r="137" spans="2:51" s="14" customFormat="1" ht="13.5">
      <c r="B137" s="271"/>
      <c r="C137" s="272"/>
      <c r="D137" s="249" t="s">
        <v>162</v>
      </c>
      <c r="E137" s="273" t="s">
        <v>21</v>
      </c>
      <c r="F137" s="274" t="s">
        <v>275</v>
      </c>
      <c r="G137" s="272"/>
      <c r="H137" s="273" t="s">
        <v>21</v>
      </c>
      <c r="I137" s="275"/>
      <c r="J137" s="272"/>
      <c r="K137" s="272"/>
      <c r="L137" s="276"/>
      <c r="M137" s="277"/>
      <c r="N137" s="278"/>
      <c r="O137" s="278"/>
      <c r="P137" s="278"/>
      <c r="Q137" s="278"/>
      <c r="R137" s="278"/>
      <c r="S137" s="278"/>
      <c r="T137" s="279"/>
      <c r="AT137" s="280" t="s">
        <v>162</v>
      </c>
      <c r="AU137" s="280" t="s">
        <v>81</v>
      </c>
      <c r="AV137" s="14" t="s">
        <v>78</v>
      </c>
      <c r="AW137" s="14" t="s">
        <v>35</v>
      </c>
      <c r="AX137" s="14" t="s">
        <v>71</v>
      </c>
      <c r="AY137" s="280" t="s">
        <v>153</v>
      </c>
    </row>
    <row r="138" spans="2:51" s="12" customFormat="1" ht="13.5">
      <c r="B138" s="247"/>
      <c r="C138" s="248"/>
      <c r="D138" s="249" t="s">
        <v>162</v>
      </c>
      <c r="E138" s="250" t="s">
        <v>21</v>
      </c>
      <c r="F138" s="251" t="s">
        <v>756</v>
      </c>
      <c r="G138" s="248"/>
      <c r="H138" s="252">
        <v>54</v>
      </c>
      <c r="I138" s="253"/>
      <c r="J138" s="248"/>
      <c r="K138" s="248"/>
      <c r="L138" s="254"/>
      <c r="M138" s="255"/>
      <c r="N138" s="256"/>
      <c r="O138" s="256"/>
      <c r="P138" s="256"/>
      <c r="Q138" s="256"/>
      <c r="R138" s="256"/>
      <c r="S138" s="256"/>
      <c r="T138" s="257"/>
      <c r="AT138" s="258" t="s">
        <v>162</v>
      </c>
      <c r="AU138" s="258" t="s">
        <v>81</v>
      </c>
      <c r="AV138" s="12" t="s">
        <v>81</v>
      </c>
      <c r="AW138" s="12" t="s">
        <v>35</v>
      </c>
      <c r="AX138" s="12" t="s">
        <v>78</v>
      </c>
      <c r="AY138" s="258" t="s">
        <v>153</v>
      </c>
    </row>
    <row r="139" spans="2:65" s="1" customFormat="1" ht="38.25" customHeight="1">
      <c r="B139" s="46"/>
      <c r="C139" s="235" t="s">
        <v>263</v>
      </c>
      <c r="D139" s="235" t="s">
        <v>155</v>
      </c>
      <c r="E139" s="236" t="s">
        <v>278</v>
      </c>
      <c r="F139" s="237" t="s">
        <v>279</v>
      </c>
      <c r="G139" s="238" t="s">
        <v>192</v>
      </c>
      <c r="H139" s="239">
        <v>427.92</v>
      </c>
      <c r="I139" s="240"/>
      <c r="J139" s="241">
        <f>ROUND(I139*H139,2)</f>
        <v>0</v>
      </c>
      <c r="K139" s="237" t="s">
        <v>159</v>
      </c>
      <c r="L139" s="72"/>
      <c r="M139" s="242" t="s">
        <v>21</v>
      </c>
      <c r="N139" s="243" t="s">
        <v>42</v>
      </c>
      <c r="O139" s="47"/>
      <c r="P139" s="244">
        <f>O139*H139</f>
        <v>0</v>
      </c>
      <c r="Q139" s="244">
        <v>0</v>
      </c>
      <c r="R139" s="244">
        <f>Q139*H139</f>
        <v>0</v>
      </c>
      <c r="S139" s="244">
        <v>0</v>
      </c>
      <c r="T139" s="245">
        <f>S139*H139</f>
        <v>0</v>
      </c>
      <c r="AR139" s="24" t="s">
        <v>160</v>
      </c>
      <c r="AT139" s="24" t="s">
        <v>155</v>
      </c>
      <c r="AU139" s="24" t="s">
        <v>81</v>
      </c>
      <c r="AY139" s="24" t="s">
        <v>153</v>
      </c>
      <c r="BE139" s="246">
        <f>IF(N139="základní",J139,0)</f>
        <v>0</v>
      </c>
      <c r="BF139" s="246">
        <f>IF(N139="snížená",J139,0)</f>
        <v>0</v>
      </c>
      <c r="BG139" s="246">
        <f>IF(N139="zákl. přenesená",J139,0)</f>
        <v>0</v>
      </c>
      <c r="BH139" s="246">
        <f>IF(N139="sníž. přenesená",J139,0)</f>
        <v>0</v>
      </c>
      <c r="BI139" s="246">
        <f>IF(N139="nulová",J139,0)</f>
        <v>0</v>
      </c>
      <c r="BJ139" s="24" t="s">
        <v>78</v>
      </c>
      <c r="BK139" s="246">
        <f>ROUND(I139*H139,2)</f>
        <v>0</v>
      </c>
      <c r="BL139" s="24" t="s">
        <v>160</v>
      </c>
      <c r="BM139" s="24" t="s">
        <v>757</v>
      </c>
    </row>
    <row r="140" spans="2:51" s="14" customFormat="1" ht="13.5">
      <c r="B140" s="271"/>
      <c r="C140" s="272"/>
      <c r="D140" s="249" t="s">
        <v>162</v>
      </c>
      <c r="E140" s="273" t="s">
        <v>21</v>
      </c>
      <c r="F140" s="274" t="s">
        <v>758</v>
      </c>
      <c r="G140" s="272"/>
      <c r="H140" s="273" t="s">
        <v>21</v>
      </c>
      <c r="I140" s="275"/>
      <c r="J140" s="272"/>
      <c r="K140" s="272"/>
      <c r="L140" s="276"/>
      <c r="M140" s="277"/>
      <c r="N140" s="278"/>
      <c r="O140" s="278"/>
      <c r="P140" s="278"/>
      <c r="Q140" s="278"/>
      <c r="R140" s="278"/>
      <c r="S140" s="278"/>
      <c r="T140" s="279"/>
      <c r="AT140" s="280" t="s">
        <v>162</v>
      </c>
      <c r="AU140" s="280" t="s">
        <v>81</v>
      </c>
      <c r="AV140" s="14" t="s">
        <v>78</v>
      </c>
      <c r="AW140" s="14" t="s">
        <v>35</v>
      </c>
      <c r="AX140" s="14" t="s">
        <v>71</v>
      </c>
      <c r="AY140" s="280" t="s">
        <v>153</v>
      </c>
    </row>
    <row r="141" spans="2:51" s="12" customFormat="1" ht="13.5">
      <c r="B141" s="247"/>
      <c r="C141" s="248"/>
      <c r="D141" s="249" t="s">
        <v>162</v>
      </c>
      <c r="E141" s="250" t="s">
        <v>21</v>
      </c>
      <c r="F141" s="251" t="s">
        <v>759</v>
      </c>
      <c r="G141" s="248"/>
      <c r="H141" s="252">
        <v>20.5</v>
      </c>
      <c r="I141" s="253"/>
      <c r="J141" s="248"/>
      <c r="K141" s="248"/>
      <c r="L141" s="254"/>
      <c r="M141" s="255"/>
      <c r="N141" s="256"/>
      <c r="O141" s="256"/>
      <c r="P141" s="256"/>
      <c r="Q141" s="256"/>
      <c r="R141" s="256"/>
      <c r="S141" s="256"/>
      <c r="T141" s="257"/>
      <c r="AT141" s="258" t="s">
        <v>162</v>
      </c>
      <c r="AU141" s="258" t="s">
        <v>81</v>
      </c>
      <c r="AV141" s="12" t="s">
        <v>81</v>
      </c>
      <c r="AW141" s="12" t="s">
        <v>35</v>
      </c>
      <c r="AX141" s="12" t="s">
        <v>71</v>
      </c>
      <c r="AY141" s="258" t="s">
        <v>153</v>
      </c>
    </row>
    <row r="142" spans="2:51" s="12" customFormat="1" ht="13.5">
      <c r="B142" s="247"/>
      <c r="C142" s="248"/>
      <c r="D142" s="249" t="s">
        <v>162</v>
      </c>
      <c r="E142" s="250" t="s">
        <v>21</v>
      </c>
      <c r="F142" s="251" t="s">
        <v>760</v>
      </c>
      <c r="G142" s="248"/>
      <c r="H142" s="252">
        <v>401.18</v>
      </c>
      <c r="I142" s="253"/>
      <c r="J142" s="248"/>
      <c r="K142" s="248"/>
      <c r="L142" s="254"/>
      <c r="M142" s="255"/>
      <c r="N142" s="256"/>
      <c r="O142" s="256"/>
      <c r="P142" s="256"/>
      <c r="Q142" s="256"/>
      <c r="R142" s="256"/>
      <c r="S142" s="256"/>
      <c r="T142" s="257"/>
      <c r="AT142" s="258" t="s">
        <v>162</v>
      </c>
      <c r="AU142" s="258" t="s">
        <v>81</v>
      </c>
      <c r="AV142" s="12" t="s">
        <v>81</v>
      </c>
      <c r="AW142" s="12" t="s">
        <v>35</v>
      </c>
      <c r="AX142" s="12" t="s">
        <v>71</v>
      </c>
      <c r="AY142" s="258" t="s">
        <v>153</v>
      </c>
    </row>
    <row r="143" spans="2:51" s="12" customFormat="1" ht="13.5">
      <c r="B143" s="247"/>
      <c r="C143" s="248"/>
      <c r="D143" s="249" t="s">
        <v>162</v>
      </c>
      <c r="E143" s="250" t="s">
        <v>21</v>
      </c>
      <c r="F143" s="251" t="s">
        <v>761</v>
      </c>
      <c r="G143" s="248"/>
      <c r="H143" s="252">
        <v>33.24</v>
      </c>
      <c r="I143" s="253"/>
      <c r="J143" s="248"/>
      <c r="K143" s="248"/>
      <c r="L143" s="254"/>
      <c r="M143" s="255"/>
      <c r="N143" s="256"/>
      <c r="O143" s="256"/>
      <c r="P143" s="256"/>
      <c r="Q143" s="256"/>
      <c r="R143" s="256"/>
      <c r="S143" s="256"/>
      <c r="T143" s="257"/>
      <c r="AT143" s="258" t="s">
        <v>162</v>
      </c>
      <c r="AU143" s="258" t="s">
        <v>81</v>
      </c>
      <c r="AV143" s="12" t="s">
        <v>81</v>
      </c>
      <c r="AW143" s="12" t="s">
        <v>35</v>
      </c>
      <c r="AX143" s="12" t="s">
        <v>71</v>
      </c>
      <c r="AY143" s="258" t="s">
        <v>153</v>
      </c>
    </row>
    <row r="144" spans="2:51" s="12" customFormat="1" ht="13.5">
      <c r="B144" s="247"/>
      <c r="C144" s="248"/>
      <c r="D144" s="249" t="s">
        <v>162</v>
      </c>
      <c r="E144" s="250" t="s">
        <v>21</v>
      </c>
      <c r="F144" s="251" t="s">
        <v>762</v>
      </c>
      <c r="G144" s="248"/>
      <c r="H144" s="252">
        <v>-27</v>
      </c>
      <c r="I144" s="253"/>
      <c r="J144" s="248"/>
      <c r="K144" s="248"/>
      <c r="L144" s="254"/>
      <c r="M144" s="255"/>
      <c r="N144" s="256"/>
      <c r="O144" s="256"/>
      <c r="P144" s="256"/>
      <c r="Q144" s="256"/>
      <c r="R144" s="256"/>
      <c r="S144" s="256"/>
      <c r="T144" s="257"/>
      <c r="AT144" s="258" t="s">
        <v>162</v>
      </c>
      <c r="AU144" s="258" t="s">
        <v>81</v>
      </c>
      <c r="AV144" s="12" t="s">
        <v>81</v>
      </c>
      <c r="AW144" s="12" t="s">
        <v>35</v>
      </c>
      <c r="AX144" s="12" t="s">
        <v>71</v>
      </c>
      <c r="AY144" s="258" t="s">
        <v>153</v>
      </c>
    </row>
    <row r="145" spans="2:51" s="13" customFormat="1" ht="13.5">
      <c r="B145" s="259"/>
      <c r="C145" s="260"/>
      <c r="D145" s="249" t="s">
        <v>162</v>
      </c>
      <c r="E145" s="261" t="s">
        <v>21</v>
      </c>
      <c r="F145" s="262" t="s">
        <v>188</v>
      </c>
      <c r="G145" s="260"/>
      <c r="H145" s="263">
        <v>427.92</v>
      </c>
      <c r="I145" s="264"/>
      <c r="J145" s="260"/>
      <c r="K145" s="260"/>
      <c r="L145" s="265"/>
      <c r="M145" s="266"/>
      <c r="N145" s="267"/>
      <c r="O145" s="267"/>
      <c r="P145" s="267"/>
      <c r="Q145" s="267"/>
      <c r="R145" s="267"/>
      <c r="S145" s="267"/>
      <c r="T145" s="268"/>
      <c r="AT145" s="269" t="s">
        <v>162</v>
      </c>
      <c r="AU145" s="269" t="s">
        <v>81</v>
      </c>
      <c r="AV145" s="13" t="s">
        <v>160</v>
      </c>
      <c r="AW145" s="13" t="s">
        <v>35</v>
      </c>
      <c r="AX145" s="13" t="s">
        <v>78</v>
      </c>
      <c r="AY145" s="269" t="s">
        <v>153</v>
      </c>
    </row>
    <row r="146" spans="2:65" s="1" customFormat="1" ht="51" customHeight="1">
      <c r="B146" s="46"/>
      <c r="C146" s="235" t="s">
        <v>267</v>
      </c>
      <c r="D146" s="235" t="s">
        <v>155</v>
      </c>
      <c r="E146" s="236" t="s">
        <v>287</v>
      </c>
      <c r="F146" s="237" t="s">
        <v>288</v>
      </c>
      <c r="G146" s="238" t="s">
        <v>192</v>
      </c>
      <c r="H146" s="239">
        <v>6418.8</v>
      </c>
      <c r="I146" s="240"/>
      <c r="J146" s="241">
        <f>ROUND(I146*H146,2)</f>
        <v>0</v>
      </c>
      <c r="K146" s="237" t="s">
        <v>159</v>
      </c>
      <c r="L146" s="72"/>
      <c r="M146" s="242" t="s">
        <v>21</v>
      </c>
      <c r="N146" s="243" t="s">
        <v>42</v>
      </c>
      <c r="O146" s="47"/>
      <c r="P146" s="244">
        <f>O146*H146</f>
        <v>0</v>
      </c>
      <c r="Q146" s="244">
        <v>0</v>
      </c>
      <c r="R146" s="244">
        <f>Q146*H146</f>
        <v>0</v>
      </c>
      <c r="S146" s="244">
        <v>0</v>
      </c>
      <c r="T146" s="245">
        <f>S146*H146</f>
        <v>0</v>
      </c>
      <c r="AR146" s="24" t="s">
        <v>160</v>
      </c>
      <c r="AT146" s="24" t="s">
        <v>155</v>
      </c>
      <c r="AU146" s="24" t="s">
        <v>81</v>
      </c>
      <c r="AY146" s="24" t="s">
        <v>153</v>
      </c>
      <c r="BE146" s="246">
        <f>IF(N146="základní",J146,0)</f>
        <v>0</v>
      </c>
      <c r="BF146" s="246">
        <f>IF(N146="snížená",J146,0)</f>
        <v>0</v>
      </c>
      <c r="BG146" s="246">
        <f>IF(N146="zákl. přenesená",J146,0)</f>
        <v>0</v>
      </c>
      <c r="BH146" s="246">
        <f>IF(N146="sníž. přenesená",J146,0)</f>
        <v>0</v>
      </c>
      <c r="BI146" s="246">
        <f>IF(N146="nulová",J146,0)</f>
        <v>0</v>
      </c>
      <c r="BJ146" s="24" t="s">
        <v>78</v>
      </c>
      <c r="BK146" s="246">
        <f>ROUND(I146*H146,2)</f>
        <v>0</v>
      </c>
      <c r="BL146" s="24" t="s">
        <v>160</v>
      </c>
      <c r="BM146" s="24" t="s">
        <v>763</v>
      </c>
    </row>
    <row r="147" spans="2:51" s="14" customFormat="1" ht="13.5">
      <c r="B147" s="271"/>
      <c r="C147" s="272"/>
      <c r="D147" s="249" t="s">
        <v>162</v>
      </c>
      <c r="E147" s="273" t="s">
        <v>21</v>
      </c>
      <c r="F147" s="274" t="s">
        <v>764</v>
      </c>
      <c r="G147" s="272"/>
      <c r="H147" s="273" t="s">
        <v>21</v>
      </c>
      <c r="I147" s="275"/>
      <c r="J147" s="272"/>
      <c r="K147" s="272"/>
      <c r="L147" s="276"/>
      <c r="M147" s="277"/>
      <c r="N147" s="278"/>
      <c r="O147" s="278"/>
      <c r="P147" s="278"/>
      <c r="Q147" s="278"/>
      <c r="R147" s="278"/>
      <c r="S147" s="278"/>
      <c r="T147" s="279"/>
      <c r="AT147" s="280" t="s">
        <v>162</v>
      </c>
      <c r="AU147" s="280" t="s">
        <v>81</v>
      </c>
      <c r="AV147" s="14" t="s">
        <v>78</v>
      </c>
      <c r="AW147" s="14" t="s">
        <v>35</v>
      </c>
      <c r="AX147" s="14" t="s">
        <v>71</v>
      </c>
      <c r="AY147" s="280" t="s">
        <v>153</v>
      </c>
    </row>
    <row r="148" spans="2:51" s="12" customFormat="1" ht="13.5">
      <c r="B148" s="247"/>
      <c r="C148" s="248"/>
      <c r="D148" s="249" t="s">
        <v>162</v>
      </c>
      <c r="E148" s="250" t="s">
        <v>21</v>
      </c>
      <c r="F148" s="251" t="s">
        <v>765</v>
      </c>
      <c r="G148" s="248"/>
      <c r="H148" s="252">
        <v>6418.8</v>
      </c>
      <c r="I148" s="253"/>
      <c r="J148" s="248"/>
      <c r="K148" s="248"/>
      <c r="L148" s="254"/>
      <c r="M148" s="255"/>
      <c r="N148" s="256"/>
      <c r="O148" s="256"/>
      <c r="P148" s="256"/>
      <c r="Q148" s="256"/>
      <c r="R148" s="256"/>
      <c r="S148" s="256"/>
      <c r="T148" s="257"/>
      <c r="AT148" s="258" t="s">
        <v>162</v>
      </c>
      <c r="AU148" s="258" t="s">
        <v>81</v>
      </c>
      <c r="AV148" s="12" t="s">
        <v>81</v>
      </c>
      <c r="AW148" s="12" t="s">
        <v>35</v>
      </c>
      <c r="AX148" s="12" t="s">
        <v>78</v>
      </c>
      <c r="AY148" s="258" t="s">
        <v>153</v>
      </c>
    </row>
    <row r="149" spans="2:65" s="1" customFormat="1" ht="25.5" customHeight="1">
      <c r="B149" s="46"/>
      <c r="C149" s="235" t="s">
        <v>9</v>
      </c>
      <c r="D149" s="235" t="s">
        <v>155</v>
      </c>
      <c r="E149" s="236" t="s">
        <v>292</v>
      </c>
      <c r="F149" s="237" t="s">
        <v>293</v>
      </c>
      <c r="G149" s="238" t="s">
        <v>192</v>
      </c>
      <c r="H149" s="239">
        <v>27</v>
      </c>
      <c r="I149" s="240"/>
      <c r="J149" s="241">
        <f>ROUND(I149*H149,2)</f>
        <v>0</v>
      </c>
      <c r="K149" s="237" t="s">
        <v>159</v>
      </c>
      <c r="L149" s="72"/>
      <c r="M149" s="242" t="s">
        <v>21</v>
      </c>
      <c r="N149" s="243" t="s">
        <v>42</v>
      </c>
      <c r="O149" s="47"/>
      <c r="P149" s="244">
        <f>O149*H149</f>
        <v>0</v>
      </c>
      <c r="Q149" s="244">
        <v>0</v>
      </c>
      <c r="R149" s="244">
        <f>Q149*H149</f>
        <v>0</v>
      </c>
      <c r="S149" s="244">
        <v>0</v>
      </c>
      <c r="T149" s="245">
        <f>S149*H149</f>
        <v>0</v>
      </c>
      <c r="AR149" s="24" t="s">
        <v>160</v>
      </c>
      <c r="AT149" s="24" t="s">
        <v>155</v>
      </c>
      <c r="AU149" s="24" t="s">
        <v>81</v>
      </c>
      <c r="AY149" s="24" t="s">
        <v>153</v>
      </c>
      <c r="BE149" s="246">
        <f>IF(N149="základní",J149,0)</f>
        <v>0</v>
      </c>
      <c r="BF149" s="246">
        <f>IF(N149="snížená",J149,0)</f>
        <v>0</v>
      </c>
      <c r="BG149" s="246">
        <f>IF(N149="zákl. přenesená",J149,0)</f>
        <v>0</v>
      </c>
      <c r="BH149" s="246">
        <f>IF(N149="sníž. přenesená",J149,0)</f>
        <v>0</v>
      </c>
      <c r="BI149" s="246">
        <f>IF(N149="nulová",J149,0)</f>
        <v>0</v>
      </c>
      <c r="BJ149" s="24" t="s">
        <v>78</v>
      </c>
      <c r="BK149" s="246">
        <f>ROUND(I149*H149,2)</f>
        <v>0</v>
      </c>
      <c r="BL149" s="24" t="s">
        <v>160</v>
      </c>
      <c r="BM149" s="24" t="s">
        <v>766</v>
      </c>
    </row>
    <row r="150" spans="2:51" s="12" customFormat="1" ht="13.5">
      <c r="B150" s="247"/>
      <c r="C150" s="248"/>
      <c r="D150" s="249" t="s">
        <v>162</v>
      </c>
      <c r="E150" s="250" t="s">
        <v>21</v>
      </c>
      <c r="F150" s="251" t="s">
        <v>767</v>
      </c>
      <c r="G150" s="248"/>
      <c r="H150" s="252">
        <v>27</v>
      </c>
      <c r="I150" s="253"/>
      <c r="J150" s="248"/>
      <c r="K150" s="248"/>
      <c r="L150" s="254"/>
      <c r="M150" s="255"/>
      <c r="N150" s="256"/>
      <c r="O150" s="256"/>
      <c r="P150" s="256"/>
      <c r="Q150" s="256"/>
      <c r="R150" s="256"/>
      <c r="S150" s="256"/>
      <c r="T150" s="257"/>
      <c r="AT150" s="258" t="s">
        <v>162</v>
      </c>
      <c r="AU150" s="258" t="s">
        <v>81</v>
      </c>
      <c r="AV150" s="12" t="s">
        <v>81</v>
      </c>
      <c r="AW150" s="12" t="s">
        <v>35</v>
      </c>
      <c r="AX150" s="12" t="s">
        <v>78</v>
      </c>
      <c r="AY150" s="258" t="s">
        <v>153</v>
      </c>
    </row>
    <row r="151" spans="2:65" s="1" customFormat="1" ht="38.25" customHeight="1">
      <c r="B151" s="46"/>
      <c r="C151" s="235" t="s">
        <v>277</v>
      </c>
      <c r="D151" s="235" t="s">
        <v>155</v>
      </c>
      <c r="E151" s="236" t="s">
        <v>297</v>
      </c>
      <c r="F151" s="237" t="s">
        <v>298</v>
      </c>
      <c r="G151" s="238" t="s">
        <v>192</v>
      </c>
      <c r="H151" s="239">
        <v>283</v>
      </c>
      <c r="I151" s="240"/>
      <c r="J151" s="241">
        <f>ROUND(I151*H151,2)</f>
        <v>0</v>
      </c>
      <c r="K151" s="237" t="s">
        <v>159</v>
      </c>
      <c r="L151" s="72"/>
      <c r="M151" s="242" t="s">
        <v>21</v>
      </c>
      <c r="N151" s="243" t="s">
        <v>42</v>
      </c>
      <c r="O151" s="47"/>
      <c r="P151" s="244">
        <f>O151*H151</f>
        <v>0</v>
      </c>
      <c r="Q151" s="244">
        <v>0</v>
      </c>
      <c r="R151" s="244">
        <f>Q151*H151</f>
        <v>0</v>
      </c>
      <c r="S151" s="244">
        <v>0</v>
      </c>
      <c r="T151" s="245">
        <f>S151*H151</f>
        <v>0</v>
      </c>
      <c r="AR151" s="24" t="s">
        <v>160</v>
      </c>
      <c r="AT151" s="24" t="s">
        <v>155</v>
      </c>
      <c r="AU151" s="24" t="s">
        <v>81</v>
      </c>
      <c r="AY151" s="24" t="s">
        <v>153</v>
      </c>
      <c r="BE151" s="246">
        <f>IF(N151="základní",J151,0)</f>
        <v>0</v>
      </c>
      <c r="BF151" s="246">
        <f>IF(N151="snížená",J151,0)</f>
        <v>0</v>
      </c>
      <c r="BG151" s="246">
        <f>IF(N151="zákl. přenesená",J151,0)</f>
        <v>0</v>
      </c>
      <c r="BH151" s="246">
        <f>IF(N151="sníž. přenesená",J151,0)</f>
        <v>0</v>
      </c>
      <c r="BI151" s="246">
        <f>IF(N151="nulová",J151,0)</f>
        <v>0</v>
      </c>
      <c r="BJ151" s="24" t="s">
        <v>78</v>
      </c>
      <c r="BK151" s="246">
        <f>ROUND(I151*H151,2)</f>
        <v>0</v>
      </c>
      <c r="BL151" s="24" t="s">
        <v>160</v>
      </c>
      <c r="BM151" s="24" t="s">
        <v>768</v>
      </c>
    </row>
    <row r="152" spans="2:51" s="12" customFormat="1" ht="13.5">
      <c r="B152" s="247"/>
      <c r="C152" s="248"/>
      <c r="D152" s="249" t="s">
        <v>162</v>
      </c>
      <c r="E152" s="250" t="s">
        <v>21</v>
      </c>
      <c r="F152" s="251" t="s">
        <v>769</v>
      </c>
      <c r="G152" s="248"/>
      <c r="H152" s="252">
        <v>283</v>
      </c>
      <c r="I152" s="253"/>
      <c r="J152" s="248"/>
      <c r="K152" s="248"/>
      <c r="L152" s="254"/>
      <c r="M152" s="255"/>
      <c r="N152" s="256"/>
      <c r="O152" s="256"/>
      <c r="P152" s="256"/>
      <c r="Q152" s="256"/>
      <c r="R152" s="256"/>
      <c r="S152" s="256"/>
      <c r="T152" s="257"/>
      <c r="AT152" s="258" t="s">
        <v>162</v>
      </c>
      <c r="AU152" s="258" t="s">
        <v>81</v>
      </c>
      <c r="AV152" s="12" t="s">
        <v>81</v>
      </c>
      <c r="AW152" s="12" t="s">
        <v>35</v>
      </c>
      <c r="AX152" s="12" t="s">
        <v>78</v>
      </c>
      <c r="AY152" s="258" t="s">
        <v>153</v>
      </c>
    </row>
    <row r="153" spans="2:65" s="1" customFormat="1" ht="16.5" customHeight="1">
      <c r="B153" s="46"/>
      <c r="C153" s="281" t="s">
        <v>286</v>
      </c>
      <c r="D153" s="281" t="s">
        <v>302</v>
      </c>
      <c r="E153" s="282" t="s">
        <v>303</v>
      </c>
      <c r="F153" s="283" t="s">
        <v>304</v>
      </c>
      <c r="G153" s="284" t="s">
        <v>305</v>
      </c>
      <c r="H153" s="285">
        <v>566</v>
      </c>
      <c r="I153" s="286"/>
      <c r="J153" s="287">
        <f>ROUND(I153*H153,2)</f>
        <v>0</v>
      </c>
      <c r="K153" s="283" t="s">
        <v>159</v>
      </c>
      <c r="L153" s="288"/>
      <c r="M153" s="289" t="s">
        <v>21</v>
      </c>
      <c r="N153" s="290" t="s">
        <v>42</v>
      </c>
      <c r="O153" s="47"/>
      <c r="P153" s="244">
        <f>O153*H153</f>
        <v>0</v>
      </c>
      <c r="Q153" s="244">
        <v>0</v>
      </c>
      <c r="R153" s="244">
        <f>Q153*H153</f>
        <v>0</v>
      </c>
      <c r="S153" s="244">
        <v>0</v>
      </c>
      <c r="T153" s="245">
        <f>S153*H153</f>
        <v>0</v>
      </c>
      <c r="AR153" s="24" t="s">
        <v>195</v>
      </c>
      <c r="AT153" s="24" t="s">
        <v>302</v>
      </c>
      <c r="AU153" s="24" t="s">
        <v>81</v>
      </c>
      <c r="AY153" s="24" t="s">
        <v>153</v>
      </c>
      <c r="BE153" s="246">
        <f>IF(N153="základní",J153,0)</f>
        <v>0</v>
      </c>
      <c r="BF153" s="246">
        <f>IF(N153="snížená",J153,0)</f>
        <v>0</v>
      </c>
      <c r="BG153" s="246">
        <f>IF(N153="zákl. přenesená",J153,0)</f>
        <v>0</v>
      </c>
      <c r="BH153" s="246">
        <f>IF(N153="sníž. přenesená",J153,0)</f>
        <v>0</v>
      </c>
      <c r="BI153" s="246">
        <f>IF(N153="nulová",J153,0)</f>
        <v>0</v>
      </c>
      <c r="BJ153" s="24" t="s">
        <v>78</v>
      </c>
      <c r="BK153" s="246">
        <f>ROUND(I153*H153,2)</f>
        <v>0</v>
      </c>
      <c r="BL153" s="24" t="s">
        <v>160</v>
      </c>
      <c r="BM153" s="24" t="s">
        <v>770</v>
      </c>
    </row>
    <row r="154" spans="2:51" s="12" customFormat="1" ht="13.5">
      <c r="B154" s="247"/>
      <c r="C154" s="248"/>
      <c r="D154" s="249" t="s">
        <v>162</v>
      </c>
      <c r="E154" s="250" t="s">
        <v>21</v>
      </c>
      <c r="F154" s="251" t="s">
        <v>771</v>
      </c>
      <c r="G154" s="248"/>
      <c r="H154" s="252">
        <v>566</v>
      </c>
      <c r="I154" s="253"/>
      <c r="J154" s="248"/>
      <c r="K154" s="248"/>
      <c r="L154" s="254"/>
      <c r="M154" s="255"/>
      <c r="N154" s="256"/>
      <c r="O154" s="256"/>
      <c r="P154" s="256"/>
      <c r="Q154" s="256"/>
      <c r="R154" s="256"/>
      <c r="S154" s="256"/>
      <c r="T154" s="257"/>
      <c r="AT154" s="258" t="s">
        <v>162</v>
      </c>
      <c r="AU154" s="258" t="s">
        <v>81</v>
      </c>
      <c r="AV154" s="12" t="s">
        <v>81</v>
      </c>
      <c r="AW154" s="12" t="s">
        <v>35</v>
      </c>
      <c r="AX154" s="12" t="s">
        <v>78</v>
      </c>
      <c r="AY154" s="258" t="s">
        <v>153</v>
      </c>
    </row>
    <row r="155" spans="2:65" s="1" customFormat="1" ht="16.5" customHeight="1">
      <c r="B155" s="46"/>
      <c r="C155" s="235" t="s">
        <v>291</v>
      </c>
      <c r="D155" s="235" t="s">
        <v>155</v>
      </c>
      <c r="E155" s="236" t="s">
        <v>309</v>
      </c>
      <c r="F155" s="237" t="s">
        <v>310</v>
      </c>
      <c r="G155" s="238" t="s">
        <v>192</v>
      </c>
      <c r="H155" s="239">
        <v>427.92</v>
      </c>
      <c r="I155" s="240"/>
      <c r="J155" s="241">
        <f>ROUND(I155*H155,2)</f>
        <v>0</v>
      </c>
      <c r="K155" s="237" t="s">
        <v>159</v>
      </c>
      <c r="L155" s="72"/>
      <c r="M155" s="242" t="s">
        <v>21</v>
      </c>
      <c r="N155" s="243" t="s">
        <v>42</v>
      </c>
      <c r="O155" s="47"/>
      <c r="P155" s="244">
        <f>O155*H155</f>
        <v>0</v>
      </c>
      <c r="Q155" s="244">
        <v>0</v>
      </c>
      <c r="R155" s="244">
        <f>Q155*H155</f>
        <v>0</v>
      </c>
      <c r="S155" s="244">
        <v>0</v>
      </c>
      <c r="T155" s="245">
        <f>S155*H155</f>
        <v>0</v>
      </c>
      <c r="AR155" s="24" t="s">
        <v>160</v>
      </c>
      <c r="AT155" s="24" t="s">
        <v>155</v>
      </c>
      <c r="AU155" s="24" t="s">
        <v>81</v>
      </c>
      <c r="AY155" s="24" t="s">
        <v>153</v>
      </c>
      <c r="BE155" s="246">
        <f>IF(N155="základní",J155,0)</f>
        <v>0</v>
      </c>
      <c r="BF155" s="246">
        <f>IF(N155="snížená",J155,0)</f>
        <v>0</v>
      </c>
      <c r="BG155" s="246">
        <f>IF(N155="zákl. přenesená",J155,0)</f>
        <v>0</v>
      </c>
      <c r="BH155" s="246">
        <f>IF(N155="sníž. přenesená",J155,0)</f>
        <v>0</v>
      </c>
      <c r="BI155" s="246">
        <f>IF(N155="nulová",J155,0)</f>
        <v>0</v>
      </c>
      <c r="BJ155" s="24" t="s">
        <v>78</v>
      </c>
      <c r="BK155" s="246">
        <f>ROUND(I155*H155,2)</f>
        <v>0</v>
      </c>
      <c r="BL155" s="24" t="s">
        <v>160</v>
      </c>
      <c r="BM155" s="24" t="s">
        <v>772</v>
      </c>
    </row>
    <row r="156" spans="2:51" s="12" customFormat="1" ht="13.5">
      <c r="B156" s="247"/>
      <c r="C156" s="248"/>
      <c r="D156" s="249" t="s">
        <v>162</v>
      </c>
      <c r="E156" s="250" t="s">
        <v>21</v>
      </c>
      <c r="F156" s="251" t="s">
        <v>773</v>
      </c>
      <c r="G156" s="248"/>
      <c r="H156" s="252">
        <v>427.92</v>
      </c>
      <c r="I156" s="253"/>
      <c r="J156" s="248"/>
      <c r="K156" s="248"/>
      <c r="L156" s="254"/>
      <c r="M156" s="255"/>
      <c r="N156" s="256"/>
      <c r="O156" s="256"/>
      <c r="P156" s="256"/>
      <c r="Q156" s="256"/>
      <c r="R156" s="256"/>
      <c r="S156" s="256"/>
      <c r="T156" s="257"/>
      <c r="AT156" s="258" t="s">
        <v>162</v>
      </c>
      <c r="AU156" s="258" t="s">
        <v>81</v>
      </c>
      <c r="AV156" s="12" t="s">
        <v>81</v>
      </c>
      <c r="AW156" s="12" t="s">
        <v>35</v>
      </c>
      <c r="AX156" s="12" t="s">
        <v>78</v>
      </c>
      <c r="AY156" s="258" t="s">
        <v>153</v>
      </c>
    </row>
    <row r="157" spans="2:65" s="1" customFormat="1" ht="16.5" customHeight="1">
      <c r="B157" s="46"/>
      <c r="C157" s="235" t="s">
        <v>296</v>
      </c>
      <c r="D157" s="235" t="s">
        <v>155</v>
      </c>
      <c r="E157" s="236" t="s">
        <v>314</v>
      </c>
      <c r="F157" s="237" t="s">
        <v>315</v>
      </c>
      <c r="G157" s="238" t="s">
        <v>305</v>
      </c>
      <c r="H157" s="239">
        <v>855.84</v>
      </c>
      <c r="I157" s="240"/>
      <c r="J157" s="241">
        <f>ROUND(I157*H157,2)</f>
        <v>0</v>
      </c>
      <c r="K157" s="237" t="s">
        <v>159</v>
      </c>
      <c r="L157" s="72"/>
      <c r="M157" s="242" t="s">
        <v>21</v>
      </c>
      <c r="N157" s="243" t="s">
        <v>42</v>
      </c>
      <c r="O157" s="47"/>
      <c r="P157" s="244">
        <f>O157*H157</f>
        <v>0</v>
      </c>
      <c r="Q157" s="244">
        <v>0</v>
      </c>
      <c r="R157" s="244">
        <f>Q157*H157</f>
        <v>0</v>
      </c>
      <c r="S157" s="244">
        <v>0</v>
      </c>
      <c r="T157" s="245">
        <f>S157*H157</f>
        <v>0</v>
      </c>
      <c r="AR157" s="24" t="s">
        <v>160</v>
      </c>
      <c r="AT157" s="24" t="s">
        <v>155</v>
      </c>
      <c r="AU157" s="24" t="s">
        <v>81</v>
      </c>
      <c r="AY157" s="24" t="s">
        <v>153</v>
      </c>
      <c r="BE157" s="246">
        <f>IF(N157="základní",J157,0)</f>
        <v>0</v>
      </c>
      <c r="BF157" s="246">
        <f>IF(N157="snížená",J157,0)</f>
        <v>0</v>
      </c>
      <c r="BG157" s="246">
        <f>IF(N157="zákl. přenesená",J157,0)</f>
        <v>0</v>
      </c>
      <c r="BH157" s="246">
        <f>IF(N157="sníž. přenesená",J157,0)</f>
        <v>0</v>
      </c>
      <c r="BI157" s="246">
        <f>IF(N157="nulová",J157,0)</f>
        <v>0</v>
      </c>
      <c r="BJ157" s="24" t="s">
        <v>78</v>
      </c>
      <c r="BK157" s="246">
        <f>ROUND(I157*H157,2)</f>
        <v>0</v>
      </c>
      <c r="BL157" s="24" t="s">
        <v>160</v>
      </c>
      <c r="BM157" s="24" t="s">
        <v>774</v>
      </c>
    </row>
    <row r="158" spans="2:51" s="12" customFormat="1" ht="13.5">
      <c r="B158" s="247"/>
      <c r="C158" s="248"/>
      <c r="D158" s="249" t="s">
        <v>162</v>
      </c>
      <c r="E158" s="250" t="s">
        <v>21</v>
      </c>
      <c r="F158" s="251" t="s">
        <v>775</v>
      </c>
      <c r="G158" s="248"/>
      <c r="H158" s="252">
        <v>855.84</v>
      </c>
      <c r="I158" s="253"/>
      <c r="J158" s="248"/>
      <c r="K158" s="248"/>
      <c r="L158" s="254"/>
      <c r="M158" s="255"/>
      <c r="N158" s="256"/>
      <c r="O158" s="256"/>
      <c r="P158" s="256"/>
      <c r="Q158" s="256"/>
      <c r="R158" s="256"/>
      <c r="S158" s="256"/>
      <c r="T158" s="257"/>
      <c r="AT158" s="258" t="s">
        <v>162</v>
      </c>
      <c r="AU158" s="258" t="s">
        <v>81</v>
      </c>
      <c r="AV158" s="12" t="s">
        <v>81</v>
      </c>
      <c r="AW158" s="12" t="s">
        <v>35</v>
      </c>
      <c r="AX158" s="12" t="s">
        <v>78</v>
      </c>
      <c r="AY158" s="258" t="s">
        <v>153</v>
      </c>
    </row>
    <row r="159" spans="2:65" s="1" customFormat="1" ht="25.5" customHeight="1">
      <c r="B159" s="46"/>
      <c r="C159" s="235" t="s">
        <v>301</v>
      </c>
      <c r="D159" s="235" t="s">
        <v>155</v>
      </c>
      <c r="E159" s="236" t="s">
        <v>319</v>
      </c>
      <c r="F159" s="237" t="s">
        <v>320</v>
      </c>
      <c r="G159" s="238" t="s">
        <v>192</v>
      </c>
      <c r="H159" s="239">
        <v>2.24</v>
      </c>
      <c r="I159" s="240"/>
      <c r="J159" s="241">
        <f>ROUND(I159*H159,2)</f>
        <v>0</v>
      </c>
      <c r="K159" s="237" t="s">
        <v>159</v>
      </c>
      <c r="L159" s="72"/>
      <c r="M159" s="242" t="s">
        <v>21</v>
      </c>
      <c r="N159" s="243" t="s">
        <v>42</v>
      </c>
      <c r="O159" s="47"/>
      <c r="P159" s="244">
        <f>O159*H159</f>
        <v>0</v>
      </c>
      <c r="Q159" s="244">
        <v>0</v>
      </c>
      <c r="R159" s="244">
        <f>Q159*H159</f>
        <v>0</v>
      </c>
      <c r="S159" s="244">
        <v>0</v>
      </c>
      <c r="T159" s="245">
        <f>S159*H159</f>
        <v>0</v>
      </c>
      <c r="AR159" s="24" t="s">
        <v>160</v>
      </c>
      <c r="AT159" s="24" t="s">
        <v>155</v>
      </c>
      <c r="AU159" s="24" t="s">
        <v>81</v>
      </c>
      <c r="AY159" s="24" t="s">
        <v>153</v>
      </c>
      <c r="BE159" s="246">
        <f>IF(N159="základní",J159,0)</f>
        <v>0</v>
      </c>
      <c r="BF159" s="246">
        <f>IF(N159="snížená",J159,0)</f>
        <v>0</v>
      </c>
      <c r="BG159" s="246">
        <f>IF(N159="zákl. přenesená",J159,0)</f>
        <v>0</v>
      </c>
      <c r="BH159" s="246">
        <f>IF(N159="sníž. přenesená",J159,0)</f>
        <v>0</v>
      </c>
      <c r="BI159" s="246">
        <f>IF(N159="nulová",J159,0)</f>
        <v>0</v>
      </c>
      <c r="BJ159" s="24" t="s">
        <v>78</v>
      </c>
      <c r="BK159" s="246">
        <f>ROUND(I159*H159,2)</f>
        <v>0</v>
      </c>
      <c r="BL159" s="24" t="s">
        <v>160</v>
      </c>
      <c r="BM159" s="24" t="s">
        <v>776</v>
      </c>
    </row>
    <row r="160" spans="2:51" s="14" customFormat="1" ht="13.5">
      <c r="B160" s="271"/>
      <c r="C160" s="272"/>
      <c r="D160" s="249" t="s">
        <v>162</v>
      </c>
      <c r="E160" s="273" t="s">
        <v>21</v>
      </c>
      <c r="F160" s="274" t="s">
        <v>239</v>
      </c>
      <c r="G160" s="272"/>
      <c r="H160" s="273" t="s">
        <v>21</v>
      </c>
      <c r="I160" s="275"/>
      <c r="J160" s="272"/>
      <c r="K160" s="272"/>
      <c r="L160" s="276"/>
      <c r="M160" s="277"/>
      <c r="N160" s="278"/>
      <c r="O160" s="278"/>
      <c r="P160" s="278"/>
      <c r="Q160" s="278"/>
      <c r="R160" s="278"/>
      <c r="S160" s="278"/>
      <c r="T160" s="279"/>
      <c r="AT160" s="280" t="s">
        <v>162</v>
      </c>
      <c r="AU160" s="280" t="s">
        <v>81</v>
      </c>
      <c r="AV160" s="14" t="s">
        <v>78</v>
      </c>
      <c r="AW160" s="14" t="s">
        <v>35</v>
      </c>
      <c r="AX160" s="14" t="s">
        <v>71</v>
      </c>
      <c r="AY160" s="280" t="s">
        <v>153</v>
      </c>
    </row>
    <row r="161" spans="2:51" s="12" customFormat="1" ht="13.5">
      <c r="B161" s="247"/>
      <c r="C161" s="248"/>
      <c r="D161" s="249" t="s">
        <v>162</v>
      </c>
      <c r="E161" s="250" t="s">
        <v>21</v>
      </c>
      <c r="F161" s="251" t="s">
        <v>777</v>
      </c>
      <c r="G161" s="248"/>
      <c r="H161" s="252">
        <v>2.24</v>
      </c>
      <c r="I161" s="253"/>
      <c r="J161" s="248"/>
      <c r="K161" s="248"/>
      <c r="L161" s="254"/>
      <c r="M161" s="255"/>
      <c r="N161" s="256"/>
      <c r="O161" s="256"/>
      <c r="P161" s="256"/>
      <c r="Q161" s="256"/>
      <c r="R161" s="256"/>
      <c r="S161" s="256"/>
      <c r="T161" s="257"/>
      <c r="AT161" s="258" t="s">
        <v>162</v>
      </c>
      <c r="AU161" s="258" t="s">
        <v>81</v>
      </c>
      <c r="AV161" s="12" t="s">
        <v>81</v>
      </c>
      <c r="AW161" s="12" t="s">
        <v>35</v>
      </c>
      <c r="AX161" s="12" t="s">
        <v>78</v>
      </c>
      <c r="AY161" s="258" t="s">
        <v>153</v>
      </c>
    </row>
    <row r="162" spans="2:65" s="1" customFormat="1" ht="16.5" customHeight="1">
      <c r="B162" s="46"/>
      <c r="C162" s="281" t="s">
        <v>308</v>
      </c>
      <c r="D162" s="281" t="s">
        <v>302</v>
      </c>
      <c r="E162" s="282" t="s">
        <v>330</v>
      </c>
      <c r="F162" s="283" t="s">
        <v>331</v>
      </c>
      <c r="G162" s="284" t="s">
        <v>305</v>
      </c>
      <c r="H162" s="285">
        <v>4.48</v>
      </c>
      <c r="I162" s="286"/>
      <c r="J162" s="287">
        <f>ROUND(I162*H162,2)</f>
        <v>0</v>
      </c>
      <c r="K162" s="283" t="s">
        <v>159</v>
      </c>
      <c r="L162" s="288"/>
      <c r="M162" s="289" t="s">
        <v>21</v>
      </c>
      <c r="N162" s="290" t="s">
        <v>42</v>
      </c>
      <c r="O162" s="47"/>
      <c r="P162" s="244">
        <f>O162*H162</f>
        <v>0</v>
      </c>
      <c r="Q162" s="244">
        <v>1</v>
      </c>
      <c r="R162" s="244">
        <f>Q162*H162</f>
        <v>4.48</v>
      </c>
      <c r="S162" s="244">
        <v>0</v>
      </c>
      <c r="T162" s="245">
        <f>S162*H162</f>
        <v>0</v>
      </c>
      <c r="AR162" s="24" t="s">
        <v>195</v>
      </c>
      <c r="AT162" s="24" t="s">
        <v>302</v>
      </c>
      <c r="AU162" s="24" t="s">
        <v>81</v>
      </c>
      <c r="AY162" s="24" t="s">
        <v>153</v>
      </c>
      <c r="BE162" s="246">
        <f>IF(N162="základní",J162,0)</f>
        <v>0</v>
      </c>
      <c r="BF162" s="246">
        <f>IF(N162="snížená",J162,0)</f>
        <v>0</v>
      </c>
      <c r="BG162" s="246">
        <f>IF(N162="zákl. přenesená",J162,0)</f>
        <v>0</v>
      </c>
      <c r="BH162" s="246">
        <f>IF(N162="sníž. přenesená",J162,0)</f>
        <v>0</v>
      </c>
      <c r="BI162" s="246">
        <f>IF(N162="nulová",J162,0)</f>
        <v>0</v>
      </c>
      <c r="BJ162" s="24" t="s">
        <v>78</v>
      </c>
      <c r="BK162" s="246">
        <f>ROUND(I162*H162,2)</f>
        <v>0</v>
      </c>
      <c r="BL162" s="24" t="s">
        <v>160</v>
      </c>
      <c r="BM162" s="24" t="s">
        <v>778</v>
      </c>
    </row>
    <row r="163" spans="2:51" s="12" customFormat="1" ht="13.5">
      <c r="B163" s="247"/>
      <c r="C163" s="248"/>
      <c r="D163" s="249" t="s">
        <v>162</v>
      </c>
      <c r="E163" s="248"/>
      <c r="F163" s="251" t="s">
        <v>779</v>
      </c>
      <c r="G163" s="248"/>
      <c r="H163" s="252">
        <v>4.48</v>
      </c>
      <c r="I163" s="253"/>
      <c r="J163" s="248"/>
      <c r="K163" s="248"/>
      <c r="L163" s="254"/>
      <c r="M163" s="255"/>
      <c r="N163" s="256"/>
      <c r="O163" s="256"/>
      <c r="P163" s="256"/>
      <c r="Q163" s="256"/>
      <c r="R163" s="256"/>
      <c r="S163" s="256"/>
      <c r="T163" s="257"/>
      <c r="AT163" s="258" t="s">
        <v>162</v>
      </c>
      <c r="AU163" s="258" t="s">
        <v>81</v>
      </c>
      <c r="AV163" s="12" t="s">
        <v>81</v>
      </c>
      <c r="AW163" s="12" t="s">
        <v>6</v>
      </c>
      <c r="AX163" s="12" t="s">
        <v>78</v>
      </c>
      <c r="AY163" s="258" t="s">
        <v>153</v>
      </c>
    </row>
    <row r="164" spans="2:65" s="1" customFormat="1" ht="25.5" customHeight="1">
      <c r="B164" s="46"/>
      <c r="C164" s="235" t="s">
        <v>313</v>
      </c>
      <c r="D164" s="235" t="s">
        <v>155</v>
      </c>
      <c r="E164" s="236" t="s">
        <v>335</v>
      </c>
      <c r="F164" s="237" t="s">
        <v>336</v>
      </c>
      <c r="G164" s="238" t="s">
        <v>158</v>
      </c>
      <c r="H164" s="239">
        <v>45</v>
      </c>
      <c r="I164" s="240"/>
      <c r="J164" s="241">
        <f>ROUND(I164*H164,2)</f>
        <v>0</v>
      </c>
      <c r="K164" s="237" t="s">
        <v>159</v>
      </c>
      <c r="L164" s="72"/>
      <c r="M164" s="242" t="s">
        <v>21</v>
      </c>
      <c r="N164" s="243" t="s">
        <v>42</v>
      </c>
      <c r="O164" s="47"/>
      <c r="P164" s="244">
        <f>O164*H164</f>
        <v>0</v>
      </c>
      <c r="Q164" s="244">
        <v>0</v>
      </c>
      <c r="R164" s="244">
        <f>Q164*H164</f>
        <v>0</v>
      </c>
      <c r="S164" s="244">
        <v>0</v>
      </c>
      <c r="T164" s="245">
        <f>S164*H164</f>
        <v>0</v>
      </c>
      <c r="AR164" s="24" t="s">
        <v>160</v>
      </c>
      <c r="AT164" s="24" t="s">
        <v>155</v>
      </c>
      <c r="AU164" s="24" t="s">
        <v>81</v>
      </c>
      <c r="AY164" s="24" t="s">
        <v>153</v>
      </c>
      <c r="BE164" s="246">
        <f>IF(N164="základní",J164,0)</f>
        <v>0</v>
      </c>
      <c r="BF164" s="246">
        <f>IF(N164="snížená",J164,0)</f>
        <v>0</v>
      </c>
      <c r="BG164" s="246">
        <f>IF(N164="zákl. přenesená",J164,0)</f>
        <v>0</v>
      </c>
      <c r="BH164" s="246">
        <f>IF(N164="sníž. přenesená",J164,0)</f>
        <v>0</v>
      </c>
      <c r="BI164" s="246">
        <f>IF(N164="nulová",J164,0)</f>
        <v>0</v>
      </c>
      <c r="BJ164" s="24" t="s">
        <v>78</v>
      </c>
      <c r="BK164" s="246">
        <f>ROUND(I164*H164,2)</f>
        <v>0</v>
      </c>
      <c r="BL164" s="24" t="s">
        <v>160</v>
      </c>
      <c r="BM164" s="24" t="s">
        <v>780</v>
      </c>
    </row>
    <row r="165" spans="2:51" s="12" customFormat="1" ht="13.5">
      <c r="B165" s="247"/>
      <c r="C165" s="248"/>
      <c r="D165" s="249" t="s">
        <v>162</v>
      </c>
      <c r="E165" s="250" t="s">
        <v>21</v>
      </c>
      <c r="F165" s="251" t="s">
        <v>414</v>
      </c>
      <c r="G165" s="248"/>
      <c r="H165" s="252">
        <v>45</v>
      </c>
      <c r="I165" s="253"/>
      <c r="J165" s="248"/>
      <c r="K165" s="248"/>
      <c r="L165" s="254"/>
      <c r="M165" s="255"/>
      <c r="N165" s="256"/>
      <c r="O165" s="256"/>
      <c r="P165" s="256"/>
      <c r="Q165" s="256"/>
      <c r="R165" s="256"/>
      <c r="S165" s="256"/>
      <c r="T165" s="257"/>
      <c r="AT165" s="258" t="s">
        <v>162</v>
      </c>
      <c r="AU165" s="258" t="s">
        <v>81</v>
      </c>
      <c r="AV165" s="12" t="s">
        <v>81</v>
      </c>
      <c r="AW165" s="12" t="s">
        <v>35</v>
      </c>
      <c r="AX165" s="12" t="s">
        <v>78</v>
      </c>
      <c r="AY165" s="258" t="s">
        <v>153</v>
      </c>
    </row>
    <row r="166" spans="2:65" s="1" customFormat="1" ht="16.5" customHeight="1">
      <c r="B166" s="46"/>
      <c r="C166" s="281" t="s">
        <v>318</v>
      </c>
      <c r="D166" s="281" t="s">
        <v>302</v>
      </c>
      <c r="E166" s="282" t="s">
        <v>351</v>
      </c>
      <c r="F166" s="283" t="s">
        <v>352</v>
      </c>
      <c r="G166" s="284" t="s">
        <v>192</v>
      </c>
      <c r="H166" s="285">
        <v>4.5</v>
      </c>
      <c r="I166" s="286"/>
      <c r="J166" s="287">
        <f>ROUND(I166*H166,2)</f>
        <v>0</v>
      </c>
      <c r="K166" s="283" t="s">
        <v>21</v>
      </c>
      <c r="L166" s="288"/>
      <c r="M166" s="289" t="s">
        <v>21</v>
      </c>
      <c r="N166" s="290" t="s">
        <v>42</v>
      </c>
      <c r="O166" s="47"/>
      <c r="P166" s="244">
        <f>O166*H166</f>
        <v>0</v>
      </c>
      <c r="Q166" s="244">
        <v>0</v>
      </c>
      <c r="R166" s="244">
        <f>Q166*H166</f>
        <v>0</v>
      </c>
      <c r="S166" s="244">
        <v>0</v>
      </c>
      <c r="T166" s="245">
        <f>S166*H166</f>
        <v>0</v>
      </c>
      <c r="AR166" s="24" t="s">
        <v>195</v>
      </c>
      <c r="AT166" s="24" t="s">
        <v>302</v>
      </c>
      <c r="AU166" s="24" t="s">
        <v>81</v>
      </c>
      <c r="AY166" s="24" t="s">
        <v>153</v>
      </c>
      <c r="BE166" s="246">
        <f>IF(N166="základní",J166,0)</f>
        <v>0</v>
      </c>
      <c r="BF166" s="246">
        <f>IF(N166="snížená",J166,0)</f>
        <v>0</v>
      </c>
      <c r="BG166" s="246">
        <f>IF(N166="zákl. přenesená",J166,0)</f>
        <v>0</v>
      </c>
      <c r="BH166" s="246">
        <f>IF(N166="sníž. přenesená",J166,0)</f>
        <v>0</v>
      </c>
      <c r="BI166" s="246">
        <f>IF(N166="nulová",J166,0)</f>
        <v>0</v>
      </c>
      <c r="BJ166" s="24" t="s">
        <v>78</v>
      </c>
      <c r="BK166" s="246">
        <f>ROUND(I166*H166,2)</f>
        <v>0</v>
      </c>
      <c r="BL166" s="24" t="s">
        <v>160</v>
      </c>
      <c r="BM166" s="24" t="s">
        <v>781</v>
      </c>
    </row>
    <row r="167" spans="2:51" s="12" customFormat="1" ht="13.5">
      <c r="B167" s="247"/>
      <c r="C167" s="248"/>
      <c r="D167" s="249" t="s">
        <v>162</v>
      </c>
      <c r="E167" s="250" t="s">
        <v>21</v>
      </c>
      <c r="F167" s="251" t="s">
        <v>782</v>
      </c>
      <c r="G167" s="248"/>
      <c r="H167" s="252">
        <v>4.5</v>
      </c>
      <c r="I167" s="253"/>
      <c r="J167" s="248"/>
      <c r="K167" s="248"/>
      <c r="L167" s="254"/>
      <c r="M167" s="255"/>
      <c r="N167" s="256"/>
      <c r="O167" s="256"/>
      <c r="P167" s="256"/>
      <c r="Q167" s="256"/>
      <c r="R167" s="256"/>
      <c r="S167" s="256"/>
      <c r="T167" s="257"/>
      <c r="AT167" s="258" t="s">
        <v>162</v>
      </c>
      <c r="AU167" s="258" t="s">
        <v>81</v>
      </c>
      <c r="AV167" s="12" t="s">
        <v>81</v>
      </c>
      <c r="AW167" s="12" t="s">
        <v>35</v>
      </c>
      <c r="AX167" s="12" t="s">
        <v>78</v>
      </c>
      <c r="AY167" s="258" t="s">
        <v>153</v>
      </c>
    </row>
    <row r="168" spans="2:65" s="1" customFormat="1" ht="25.5" customHeight="1">
      <c r="B168" s="46"/>
      <c r="C168" s="235" t="s">
        <v>329</v>
      </c>
      <c r="D168" s="235" t="s">
        <v>155</v>
      </c>
      <c r="E168" s="236" t="s">
        <v>340</v>
      </c>
      <c r="F168" s="237" t="s">
        <v>341</v>
      </c>
      <c r="G168" s="238" t="s">
        <v>158</v>
      </c>
      <c r="H168" s="239">
        <v>1132</v>
      </c>
      <c r="I168" s="240"/>
      <c r="J168" s="241">
        <f>ROUND(I168*H168,2)</f>
        <v>0</v>
      </c>
      <c r="K168" s="237" t="s">
        <v>159</v>
      </c>
      <c r="L168" s="72"/>
      <c r="M168" s="242" t="s">
        <v>21</v>
      </c>
      <c r="N168" s="243" t="s">
        <v>42</v>
      </c>
      <c r="O168" s="47"/>
      <c r="P168" s="244">
        <f>O168*H168</f>
        <v>0</v>
      </c>
      <c r="Q168" s="244">
        <v>0</v>
      </c>
      <c r="R168" s="244">
        <f>Q168*H168</f>
        <v>0</v>
      </c>
      <c r="S168" s="244">
        <v>0</v>
      </c>
      <c r="T168" s="245">
        <f>S168*H168</f>
        <v>0</v>
      </c>
      <c r="AR168" s="24" t="s">
        <v>160</v>
      </c>
      <c r="AT168" s="24" t="s">
        <v>155</v>
      </c>
      <c r="AU168" s="24" t="s">
        <v>81</v>
      </c>
      <c r="AY168" s="24" t="s">
        <v>153</v>
      </c>
      <c r="BE168" s="246">
        <f>IF(N168="základní",J168,0)</f>
        <v>0</v>
      </c>
      <c r="BF168" s="246">
        <f>IF(N168="snížená",J168,0)</f>
        <v>0</v>
      </c>
      <c r="BG168" s="246">
        <f>IF(N168="zákl. přenesená",J168,0)</f>
        <v>0</v>
      </c>
      <c r="BH168" s="246">
        <f>IF(N168="sníž. přenesená",J168,0)</f>
        <v>0</v>
      </c>
      <c r="BI168" s="246">
        <f>IF(N168="nulová",J168,0)</f>
        <v>0</v>
      </c>
      <c r="BJ168" s="24" t="s">
        <v>78</v>
      </c>
      <c r="BK168" s="246">
        <f>ROUND(I168*H168,2)</f>
        <v>0</v>
      </c>
      <c r="BL168" s="24" t="s">
        <v>160</v>
      </c>
      <c r="BM168" s="24" t="s">
        <v>783</v>
      </c>
    </row>
    <row r="169" spans="2:51" s="12" customFormat="1" ht="13.5">
      <c r="B169" s="247"/>
      <c r="C169" s="248"/>
      <c r="D169" s="249" t="s">
        <v>162</v>
      </c>
      <c r="E169" s="250" t="s">
        <v>21</v>
      </c>
      <c r="F169" s="251" t="s">
        <v>784</v>
      </c>
      <c r="G169" s="248"/>
      <c r="H169" s="252">
        <v>566</v>
      </c>
      <c r="I169" s="253"/>
      <c r="J169" s="248"/>
      <c r="K169" s="248"/>
      <c r="L169" s="254"/>
      <c r="M169" s="255"/>
      <c r="N169" s="256"/>
      <c r="O169" s="256"/>
      <c r="P169" s="256"/>
      <c r="Q169" s="256"/>
      <c r="R169" s="256"/>
      <c r="S169" s="256"/>
      <c r="T169" s="257"/>
      <c r="AT169" s="258" t="s">
        <v>162</v>
      </c>
      <c r="AU169" s="258" t="s">
        <v>81</v>
      </c>
      <c r="AV169" s="12" t="s">
        <v>81</v>
      </c>
      <c r="AW169" s="12" t="s">
        <v>35</v>
      </c>
      <c r="AX169" s="12" t="s">
        <v>71</v>
      </c>
      <c r="AY169" s="258" t="s">
        <v>153</v>
      </c>
    </row>
    <row r="170" spans="2:51" s="12" customFormat="1" ht="13.5">
      <c r="B170" s="247"/>
      <c r="C170" s="248"/>
      <c r="D170" s="249" t="s">
        <v>162</v>
      </c>
      <c r="E170" s="250" t="s">
        <v>21</v>
      </c>
      <c r="F170" s="251" t="s">
        <v>785</v>
      </c>
      <c r="G170" s="248"/>
      <c r="H170" s="252">
        <v>566</v>
      </c>
      <c r="I170" s="253"/>
      <c r="J170" s="248"/>
      <c r="K170" s="248"/>
      <c r="L170" s="254"/>
      <c r="M170" s="255"/>
      <c r="N170" s="256"/>
      <c r="O170" s="256"/>
      <c r="P170" s="256"/>
      <c r="Q170" s="256"/>
      <c r="R170" s="256"/>
      <c r="S170" s="256"/>
      <c r="T170" s="257"/>
      <c r="AT170" s="258" t="s">
        <v>162</v>
      </c>
      <c r="AU170" s="258" t="s">
        <v>81</v>
      </c>
      <c r="AV170" s="12" t="s">
        <v>81</v>
      </c>
      <c r="AW170" s="12" t="s">
        <v>35</v>
      </c>
      <c r="AX170" s="12" t="s">
        <v>71</v>
      </c>
      <c r="AY170" s="258" t="s">
        <v>153</v>
      </c>
    </row>
    <row r="171" spans="2:51" s="13" customFormat="1" ht="13.5">
      <c r="B171" s="259"/>
      <c r="C171" s="260"/>
      <c r="D171" s="249" t="s">
        <v>162</v>
      </c>
      <c r="E171" s="261" t="s">
        <v>21</v>
      </c>
      <c r="F171" s="262" t="s">
        <v>188</v>
      </c>
      <c r="G171" s="260"/>
      <c r="H171" s="263">
        <v>1132</v>
      </c>
      <c r="I171" s="264"/>
      <c r="J171" s="260"/>
      <c r="K171" s="260"/>
      <c r="L171" s="265"/>
      <c r="M171" s="266"/>
      <c r="N171" s="267"/>
      <c r="O171" s="267"/>
      <c r="P171" s="267"/>
      <c r="Q171" s="267"/>
      <c r="R171" s="267"/>
      <c r="S171" s="267"/>
      <c r="T171" s="268"/>
      <c r="AT171" s="269" t="s">
        <v>162</v>
      </c>
      <c r="AU171" s="269" t="s">
        <v>81</v>
      </c>
      <c r="AV171" s="13" t="s">
        <v>160</v>
      </c>
      <c r="AW171" s="13" t="s">
        <v>35</v>
      </c>
      <c r="AX171" s="13" t="s">
        <v>78</v>
      </c>
      <c r="AY171" s="269" t="s">
        <v>153</v>
      </c>
    </row>
    <row r="172" spans="2:65" s="1" customFormat="1" ht="16.5" customHeight="1">
      <c r="B172" s="46"/>
      <c r="C172" s="235" t="s">
        <v>334</v>
      </c>
      <c r="D172" s="235" t="s">
        <v>155</v>
      </c>
      <c r="E172" s="236" t="s">
        <v>356</v>
      </c>
      <c r="F172" s="237" t="s">
        <v>357</v>
      </c>
      <c r="G172" s="238" t="s">
        <v>158</v>
      </c>
      <c r="H172" s="239">
        <v>45</v>
      </c>
      <c r="I172" s="240"/>
      <c r="J172" s="241">
        <f>ROUND(I172*H172,2)</f>
        <v>0</v>
      </c>
      <c r="K172" s="237" t="s">
        <v>159</v>
      </c>
      <c r="L172" s="72"/>
      <c r="M172" s="242" t="s">
        <v>21</v>
      </c>
      <c r="N172" s="243" t="s">
        <v>42</v>
      </c>
      <c r="O172" s="47"/>
      <c r="P172" s="244">
        <f>O172*H172</f>
        <v>0</v>
      </c>
      <c r="Q172" s="244">
        <v>0.00127</v>
      </c>
      <c r="R172" s="244">
        <f>Q172*H172</f>
        <v>0.057150000000000006</v>
      </c>
      <c r="S172" s="244">
        <v>0</v>
      </c>
      <c r="T172" s="245">
        <f>S172*H172</f>
        <v>0</v>
      </c>
      <c r="AR172" s="24" t="s">
        <v>160</v>
      </c>
      <c r="AT172" s="24" t="s">
        <v>155</v>
      </c>
      <c r="AU172" s="24" t="s">
        <v>81</v>
      </c>
      <c r="AY172" s="24" t="s">
        <v>153</v>
      </c>
      <c r="BE172" s="246">
        <f>IF(N172="základní",J172,0)</f>
        <v>0</v>
      </c>
      <c r="BF172" s="246">
        <f>IF(N172="snížená",J172,0)</f>
        <v>0</v>
      </c>
      <c r="BG172" s="246">
        <f>IF(N172="zákl. přenesená",J172,0)</f>
        <v>0</v>
      </c>
      <c r="BH172" s="246">
        <f>IF(N172="sníž. přenesená",J172,0)</f>
        <v>0</v>
      </c>
      <c r="BI172" s="246">
        <f>IF(N172="nulová",J172,0)</f>
        <v>0</v>
      </c>
      <c r="BJ172" s="24" t="s">
        <v>78</v>
      </c>
      <c r="BK172" s="246">
        <f>ROUND(I172*H172,2)</f>
        <v>0</v>
      </c>
      <c r="BL172" s="24" t="s">
        <v>160</v>
      </c>
      <c r="BM172" s="24" t="s">
        <v>786</v>
      </c>
    </row>
    <row r="173" spans="2:51" s="12" customFormat="1" ht="13.5">
      <c r="B173" s="247"/>
      <c r="C173" s="248"/>
      <c r="D173" s="249" t="s">
        <v>162</v>
      </c>
      <c r="E173" s="250" t="s">
        <v>21</v>
      </c>
      <c r="F173" s="251" t="s">
        <v>414</v>
      </c>
      <c r="G173" s="248"/>
      <c r="H173" s="252">
        <v>45</v>
      </c>
      <c r="I173" s="253"/>
      <c r="J173" s="248"/>
      <c r="K173" s="248"/>
      <c r="L173" s="254"/>
      <c r="M173" s="255"/>
      <c r="N173" s="256"/>
      <c r="O173" s="256"/>
      <c r="P173" s="256"/>
      <c r="Q173" s="256"/>
      <c r="R173" s="256"/>
      <c r="S173" s="256"/>
      <c r="T173" s="257"/>
      <c r="AT173" s="258" t="s">
        <v>162</v>
      </c>
      <c r="AU173" s="258" t="s">
        <v>81</v>
      </c>
      <c r="AV173" s="12" t="s">
        <v>81</v>
      </c>
      <c r="AW173" s="12" t="s">
        <v>35</v>
      </c>
      <c r="AX173" s="12" t="s">
        <v>78</v>
      </c>
      <c r="AY173" s="258" t="s">
        <v>153</v>
      </c>
    </row>
    <row r="174" spans="2:65" s="1" customFormat="1" ht="16.5" customHeight="1">
      <c r="B174" s="46"/>
      <c r="C174" s="281" t="s">
        <v>339</v>
      </c>
      <c r="D174" s="281" t="s">
        <v>302</v>
      </c>
      <c r="E174" s="282" t="s">
        <v>361</v>
      </c>
      <c r="F174" s="283" t="s">
        <v>362</v>
      </c>
      <c r="G174" s="284" t="s">
        <v>363</v>
      </c>
      <c r="H174" s="285">
        <v>1.125</v>
      </c>
      <c r="I174" s="286"/>
      <c r="J174" s="287">
        <f>ROUND(I174*H174,2)</f>
        <v>0</v>
      </c>
      <c r="K174" s="283" t="s">
        <v>159</v>
      </c>
      <c r="L174" s="288"/>
      <c r="M174" s="289" t="s">
        <v>21</v>
      </c>
      <c r="N174" s="290" t="s">
        <v>42</v>
      </c>
      <c r="O174" s="47"/>
      <c r="P174" s="244">
        <f>O174*H174</f>
        <v>0</v>
      </c>
      <c r="Q174" s="244">
        <v>0.001</v>
      </c>
      <c r="R174" s="244">
        <f>Q174*H174</f>
        <v>0.0011250000000000001</v>
      </c>
      <c r="S174" s="244">
        <v>0</v>
      </c>
      <c r="T174" s="245">
        <f>S174*H174</f>
        <v>0</v>
      </c>
      <c r="AR174" s="24" t="s">
        <v>195</v>
      </c>
      <c r="AT174" s="24" t="s">
        <v>302</v>
      </c>
      <c r="AU174" s="24" t="s">
        <v>81</v>
      </c>
      <c r="AY174" s="24" t="s">
        <v>153</v>
      </c>
      <c r="BE174" s="246">
        <f>IF(N174="základní",J174,0)</f>
        <v>0</v>
      </c>
      <c r="BF174" s="246">
        <f>IF(N174="snížená",J174,0)</f>
        <v>0</v>
      </c>
      <c r="BG174" s="246">
        <f>IF(N174="zákl. přenesená",J174,0)</f>
        <v>0</v>
      </c>
      <c r="BH174" s="246">
        <f>IF(N174="sníž. přenesená",J174,0)</f>
        <v>0</v>
      </c>
      <c r="BI174" s="246">
        <f>IF(N174="nulová",J174,0)</f>
        <v>0</v>
      </c>
      <c r="BJ174" s="24" t="s">
        <v>78</v>
      </c>
      <c r="BK174" s="246">
        <f>ROUND(I174*H174,2)</f>
        <v>0</v>
      </c>
      <c r="BL174" s="24" t="s">
        <v>160</v>
      </c>
      <c r="BM174" s="24" t="s">
        <v>787</v>
      </c>
    </row>
    <row r="175" spans="2:51" s="12" customFormat="1" ht="13.5">
      <c r="B175" s="247"/>
      <c r="C175" s="248"/>
      <c r="D175" s="249" t="s">
        <v>162</v>
      </c>
      <c r="E175" s="248"/>
      <c r="F175" s="251" t="s">
        <v>788</v>
      </c>
      <c r="G175" s="248"/>
      <c r="H175" s="252">
        <v>1.125</v>
      </c>
      <c r="I175" s="253"/>
      <c r="J175" s="248"/>
      <c r="K175" s="248"/>
      <c r="L175" s="254"/>
      <c r="M175" s="255"/>
      <c r="N175" s="256"/>
      <c r="O175" s="256"/>
      <c r="P175" s="256"/>
      <c r="Q175" s="256"/>
      <c r="R175" s="256"/>
      <c r="S175" s="256"/>
      <c r="T175" s="257"/>
      <c r="AT175" s="258" t="s">
        <v>162</v>
      </c>
      <c r="AU175" s="258" t="s">
        <v>81</v>
      </c>
      <c r="AV175" s="12" t="s">
        <v>81</v>
      </c>
      <c r="AW175" s="12" t="s">
        <v>6</v>
      </c>
      <c r="AX175" s="12" t="s">
        <v>78</v>
      </c>
      <c r="AY175" s="258" t="s">
        <v>153</v>
      </c>
    </row>
    <row r="176" spans="2:65" s="1" customFormat="1" ht="16.5" customHeight="1">
      <c r="B176" s="46"/>
      <c r="C176" s="235" t="s">
        <v>345</v>
      </c>
      <c r="D176" s="235" t="s">
        <v>155</v>
      </c>
      <c r="E176" s="236" t="s">
        <v>368</v>
      </c>
      <c r="F176" s="237" t="s">
        <v>369</v>
      </c>
      <c r="G176" s="238" t="s">
        <v>192</v>
      </c>
      <c r="H176" s="239">
        <v>0.135</v>
      </c>
      <c r="I176" s="240"/>
      <c r="J176" s="241">
        <f>ROUND(I176*H176,2)</f>
        <v>0</v>
      </c>
      <c r="K176" s="237" t="s">
        <v>159</v>
      </c>
      <c r="L176" s="72"/>
      <c r="M176" s="242" t="s">
        <v>21</v>
      </c>
      <c r="N176" s="243" t="s">
        <v>42</v>
      </c>
      <c r="O176" s="47"/>
      <c r="P176" s="244">
        <f>O176*H176</f>
        <v>0</v>
      </c>
      <c r="Q176" s="244">
        <v>0</v>
      </c>
      <c r="R176" s="244">
        <f>Q176*H176</f>
        <v>0</v>
      </c>
      <c r="S176" s="244">
        <v>0</v>
      </c>
      <c r="T176" s="245">
        <f>S176*H176</f>
        <v>0</v>
      </c>
      <c r="AR176" s="24" t="s">
        <v>160</v>
      </c>
      <c r="AT176" s="24" t="s">
        <v>155</v>
      </c>
      <c r="AU176" s="24" t="s">
        <v>81</v>
      </c>
      <c r="AY176" s="24" t="s">
        <v>153</v>
      </c>
      <c r="BE176" s="246">
        <f>IF(N176="základní",J176,0)</f>
        <v>0</v>
      </c>
      <c r="BF176" s="246">
        <f>IF(N176="snížená",J176,0)</f>
        <v>0</v>
      </c>
      <c r="BG176" s="246">
        <f>IF(N176="zákl. přenesená",J176,0)</f>
        <v>0</v>
      </c>
      <c r="BH176" s="246">
        <f>IF(N176="sníž. přenesená",J176,0)</f>
        <v>0</v>
      </c>
      <c r="BI176" s="246">
        <f>IF(N176="nulová",J176,0)</f>
        <v>0</v>
      </c>
      <c r="BJ176" s="24" t="s">
        <v>78</v>
      </c>
      <c r="BK176" s="246">
        <f>ROUND(I176*H176,2)</f>
        <v>0</v>
      </c>
      <c r="BL176" s="24" t="s">
        <v>160</v>
      </c>
      <c r="BM176" s="24" t="s">
        <v>789</v>
      </c>
    </row>
    <row r="177" spans="2:51" s="12" customFormat="1" ht="13.5">
      <c r="B177" s="247"/>
      <c r="C177" s="248"/>
      <c r="D177" s="249" t="s">
        <v>162</v>
      </c>
      <c r="E177" s="250" t="s">
        <v>21</v>
      </c>
      <c r="F177" s="251" t="s">
        <v>790</v>
      </c>
      <c r="G177" s="248"/>
      <c r="H177" s="252">
        <v>0.135</v>
      </c>
      <c r="I177" s="253"/>
      <c r="J177" s="248"/>
      <c r="K177" s="248"/>
      <c r="L177" s="254"/>
      <c r="M177" s="255"/>
      <c r="N177" s="256"/>
      <c r="O177" s="256"/>
      <c r="P177" s="256"/>
      <c r="Q177" s="256"/>
      <c r="R177" s="256"/>
      <c r="S177" s="256"/>
      <c r="T177" s="257"/>
      <c r="AT177" s="258" t="s">
        <v>162</v>
      </c>
      <c r="AU177" s="258" t="s">
        <v>81</v>
      </c>
      <c r="AV177" s="12" t="s">
        <v>81</v>
      </c>
      <c r="AW177" s="12" t="s">
        <v>35</v>
      </c>
      <c r="AX177" s="12" t="s">
        <v>78</v>
      </c>
      <c r="AY177" s="258" t="s">
        <v>153</v>
      </c>
    </row>
    <row r="178" spans="2:65" s="1" customFormat="1" ht="16.5" customHeight="1">
      <c r="B178" s="46"/>
      <c r="C178" s="235" t="s">
        <v>350</v>
      </c>
      <c r="D178" s="235" t="s">
        <v>155</v>
      </c>
      <c r="E178" s="236" t="s">
        <v>373</v>
      </c>
      <c r="F178" s="237" t="s">
        <v>374</v>
      </c>
      <c r="G178" s="238" t="s">
        <v>192</v>
      </c>
      <c r="H178" s="239">
        <v>0.135</v>
      </c>
      <c r="I178" s="240"/>
      <c r="J178" s="241">
        <f>ROUND(I178*H178,2)</f>
        <v>0</v>
      </c>
      <c r="K178" s="237" t="s">
        <v>159</v>
      </c>
      <c r="L178" s="72"/>
      <c r="M178" s="242" t="s">
        <v>21</v>
      </c>
      <c r="N178" s="243" t="s">
        <v>42</v>
      </c>
      <c r="O178" s="47"/>
      <c r="P178" s="244">
        <f>O178*H178</f>
        <v>0</v>
      </c>
      <c r="Q178" s="244">
        <v>0</v>
      </c>
      <c r="R178" s="244">
        <f>Q178*H178</f>
        <v>0</v>
      </c>
      <c r="S178" s="244">
        <v>0</v>
      </c>
      <c r="T178" s="245">
        <f>S178*H178</f>
        <v>0</v>
      </c>
      <c r="AR178" s="24" t="s">
        <v>160</v>
      </c>
      <c r="AT178" s="24" t="s">
        <v>155</v>
      </c>
      <c r="AU178" s="24" t="s">
        <v>81</v>
      </c>
      <c r="AY178" s="24" t="s">
        <v>153</v>
      </c>
      <c r="BE178" s="246">
        <f>IF(N178="základní",J178,0)</f>
        <v>0</v>
      </c>
      <c r="BF178" s="246">
        <f>IF(N178="snížená",J178,0)</f>
        <v>0</v>
      </c>
      <c r="BG178" s="246">
        <f>IF(N178="zákl. přenesená",J178,0)</f>
        <v>0</v>
      </c>
      <c r="BH178" s="246">
        <f>IF(N178="sníž. přenesená",J178,0)</f>
        <v>0</v>
      </c>
      <c r="BI178" s="246">
        <f>IF(N178="nulová",J178,0)</f>
        <v>0</v>
      </c>
      <c r="BJ178" s="24" t="s">
        <v>78</v>
      </c>
      <c r="BK178" s="246">
        <f>ROUND(I178*H178,2)</f>
        <v>0</v>
      </c>
      <c r="BL178" s="24" t="s">
        <v>160</v>
      </c>
      <c r="BM178" s="24" t="s">
        <v>791</v>
      </c>
    </row>
    <row r="179" spans="2:65" s="1" customFormat="1" ht="25.5" customHeight="1">
      <c r="B179" s="46"/>
      <c r="C179" s="235" t="s">
        <v>355</v>
      </c>
      <c r="D179" s="235" t="s">
        <v>155</v>
      </c>
      <c r="E179" s="236" t="s">
        <v>377</v>
      </c>
      <c r="F179" s="237" t="s">
        <v>378</v>
      </c>
      <c r="G179" s="238" t="s">
        <v>192</v>
      </c>
      <c r="H179" s="239">
        <v>1.215</v>
      </c>
      <c r="I179" s="240"/>
      <c r="J179" s="241">
        <f>ROUND(I179*H179,2)</f>
        <v>0</v>
      </c>
      <c r="K179" s="237" t="s">
        <v>159</v>
      </c>
      <c r="L179" s="72"/>
      <c r="M179" s="242" t="s">
        <v>21</v>
      </c>
      <c r="N179" s="243" t="s">
        <v>42</v>
      </c>
      <c r="O179" s="47"/>
      <c r="P179" s="244">
        <f>O179*H179</f>
        <v>0</v>
      </c>
      <c r="Q179" s="244">
        <v>0</v>
      </c>
      <c r="R179" s="244">
        <f>Q179*H179</f>
        <v>0</v>
      </c>
      <c r="S179" s="244">
        <v>0</v>
      </c>
      <c r="T179" s="245">
        <f>S179*H179</f>
        <v>0</v>
      </c>
      <c r="AR179" s="24" t="s">
        <v>160</v>
      </c>
      <c r="AT179" s="24" t="s">
        <v>155</v>
      </c>
      <c r="AU179" s="24" t="s">
        <v>81</v>
      </c>
      <c r="AY179" s="24" t="s">
        <v>153</v>
      </c>
      <c r="BE179" s="246">
        <f>IF(N179="základní",J179,0)</f>
        <v>0</v>
      </c>
      <c r="BF179" s="246">
        <f>IF(N179="snížená",J179,0)</f>
        <v>0</v>
      </c>
      <c r="BG179" s="246">
        <f>IF(N179="zákl. přenesená",J179,0)</f>
        <v>0</v>
      </c>
      <c r="BH179" s="246">
        <f>IF(N179="sníž. přenesená",J179,0)</f>
        <v>0</v>
      </c>
      <c r="BI179" s="246">
        <f>IF(N179="nulová",J179,0)</f>
        <v>0</v>
      </c>
      <c r="BJ179" s="24" t="s">
        <v>78</v>
      </c>
      <c r="BK179" s="246">
        <f>ROUND(I179*H179,2)</f>
        <v>0</v>
      </c>
      <c r="BL179" s="24" t="s">
        <v>160</v>
      </c>
      <c r="BM179" s="24" t="s">
        <v>792</v>
      </c>
    </row>
    <row r="180" spans="2:51" s="12" customFormat="1" ht="13.5">
      <c r="B180" s="247"/>
      <c r="C180" s="248"/>
      <c r="D180" s="249" t="s">
        <v>162</v>
      </c>
      <c r="E180" s="250" t="s">
        <v>21</v>
      </c>
      <c r="F180" s="251" t="s">
        <v>793</v>
      </c>
      <c r="G180" s="248"/>
      <c r="H180" s="252">
        <v>1.215</v>
      </c>
      <c r="I180" s="253"/>
      <c r="J180" s="248"/>
      <c r="K180" s="248"/>
      <c r="L180" s="254"/>
      <c r="M180" s="255"/>
      <c r="N180" s="256"/>
      <c r="O180" s="256"/>
      <c r="P180" s="256"/>
      <c r="Q180" s="256"/>
      <c r="R180" s="256"/>
      <c r="S180" s="256"/>
      <c r="T180" s="257"/>
      <c r="AT180" s="258" t="s">
        <v>162</v>
      </c>
      <c r="AU180" s="258" t="s">
        <v>81</v>
      </c>
      <c r="AV180" s="12" t="s">
        <v>81</v>
      </c>
      <c r="AW180" s="12" t="s">
        <v>35</v>
      </c>
      <c r="AX180" s="12" t="s">
        <v>78</v>
      </c>
      <c r="AY180" s="258" t="s">
        <v>153</v>
      </c>
    </row>
    <row r="181" spans="2:63" s="11" customFormat="1" ht="29.85" customHeight="1">
      <c r="B181" s="219"/>
      <c r="C181" s="220"/>
      <c r="D181" s="221" t="s">
        <v>70</v>
      </c>
      <c r="E181" s="233" t="s">
        <v>81</v>
      </c>
      <c r="F181" s="233" t="s">
        <v>381</v>
      </c>
      <c r="G181" s="220"/>
      <c r="H181" s="220"/>
      <c r="I181" s="223"/>
      <c r="J181" s="234">
        <f>BK181</f>
        <v>0</v>
      </c>
      <c r="K181" s="220"/>
      <c r="L181" s="225"/>
      <c r="M181" s="226"/>
      <c r="N181" s="227"/>
      <c r="O181" s="227"/>
      <c r="P181" s="228">
        <f>SUM(P182:P189)</f>
        <v>0</v>
      </c>
      <c r="Q181" s="227"/>
      <c r="R181" s="228">
        <f>SUM(R182:R189)</f>
        <v>21.8365008</v>
      </c>
      <c r="S181" s="227"/>
      <c r="T181" s="229">
        <f>SUM(T182:T189)</f>
        <v>0</v>
      </c>
      <c r="AR181" s="230" t="s">
        <v>78</v>
      </c>
      <c r="AT181" s="231" t="s">
        <v>70</v>
      </c>
      <c r="AU181" s="231" t="s">
        <v>78</v>
      </c>
      <c r="AY181" s="230" t="s">
        <v>153</v>
      </c>
      <c r="BK181" s="232">
        <f>SUM(BK182:BK189)</f>
        <v>0</v>
      </c>
    </row>
    <row r="182" spans="2:65" s="1" customFormat="1" ht="25.5" customHeight="1">
      <c r="B182" s="46"/>
      <c r="C182" s="235" t="s">
        <v>360</v>
      </c>
      <c r="D182" s="235" t="s">
        <v>155</v>
      </c>
      <c r="E182" s="236" t="s">
        <v>383</v>
      </c>
      <c r="F182" s="237" t="s">
        <v>384</v>
      </c>
      <c r="G182" s="238" t="s">
        <v>192</v>
      </c>
      <c r="H182" s="239">
        <v>25.85</v>
      </c>
      <c r="I182" s="240"/>
      <c r="J182" s="241">
        <f>ROUND(I182*H182,2)</f>
        <v>0</v>
      </c>
      <c r="K182" s="237" t="s">
        <v>159</v>
      </c>
      <c r="L182" s="72"/>
      <c r="M182" s="242" t="s">
        <v>21</v>
      </c>
      <c r="N182" s="243" t="s">
        <v>42</v>
      </c>
      <c r="O182" s="47"/>
      <c r="P182" s="244">
        <f>O182*H182</f>
        <v>0</v>
      </c>
      <c r="Q182" s="244">
        <v>0</v>
      </c>
      <c r="R182" s="244">
        <f>Q182*H182</f>
        <v>0</v>
      </c>
      <c r="S182" s="244">
        <v>0</v>
      </c>
      <c r="T182" s="245">
        <f>S182*H182</f>
        <v>0</v>
      </c>
      <c r="AR182" s="24" t="s">
        <v>160</v>
      </c>
      <c r="AT182" s="24" t="s">
        <v>155</v>
      </c>
      <c r="AU182" s="24" t="s">
        <v>81</v>
      </c>
      <c r="AY182" s="24" t="s">
        <v>153</v>
      </c>
      <c r="BE182" s="246">
        <f>IF(N182="základní",J182,0)</f>
        <v>0</v>
      </c>
      <c r="BF182" s="246">
        <f>IF(N182="snížená",J182,0)</f>
        <v>0</v>
      </c>
      <c r="BG182" s="246">
        <f>IF(N182="zákl. přenesená",J182,0)</f>
        <v>0</v>
      </c>
      <c r="BH182" s="246">
        <f>IF(N182="sníž. přenesená",J182,0)</f>
        <v>0</v>
      </c>
      <c r="BI182" s="246">
        <f>IF(N182="nulová",J182,0)</f>
        <v>0</v>
      </c>
      <c r="BJ182" s="24" t="s">
        <v>78</v>
      </c>
      <c r="BK182" s="246">
        <f>ROUND(I182*H182,2)</f>
        <v>0</v>
      </c>
      <c r="BL182" s="24" t="s">
        <v>160</v>
      </c>
      <c r="BM182" s="24" t="s">
        <v>794</v>
      </c>
    </row>
    <row r="183" spans="2:51" s="12" customFormat="1" ht="13.5">
      <c r="B183" s="247"/>
      <c r="C183" s="248"/>
      <c r="D183" s="249" t="s">
        <v>162</v>
      </c>
      <c r="E183" s="250" t="s">
        <v>21</v>
      </c>
      <c r="F183" s="251" t="s">
        <v>795</v>
      </c>
      <c r="G183" s="248"/>
      <c r="H183" s="252">
        <v>25.85</v>
      </c>
      <c r="I183" s="253"/>
      <c r="J183" s="248"/>
      <c r="K183" s="248"/>
      <c r="L183" s="254"/>
      <c r="M183" s="255"/>
      <c r="N183" s="256"/>
      <c r="O183" s="256"/>
      <c r="P183" s="256"/>
      <c r="Q183" s="256"/>
      <c r="R183" s="256"/>
      <c r="S183" s="256"/>
      <c r="T183" s="257"/>
      <c r="AT183" s="258" t="s">
        <v>162</v>
      </c>
      <c r="AU183" s="258" t="s">
        <v>81</v>
      </c>
      <c r="AV183" s="12" t="s">
        <v>81</v>
      </c>
      <c r="AW183" s="12" t="s">
        <v>35</v>
      </c>
      <c r="AX183" s="12" t="s">
        <v>78</v>
      </c>
      <c r="AY183" s="258" t="s">
        <v>153</v>
      </c>
    </row>
    <row r="184" spans="2:65" s="1" customFormat="1" ht="38.25" customHeight="1">
      <c r="B184" s="46"/>
      <c r="C184" s="235" t="s">
        <v>367</v>
      </c>
      <c r="D184" s="235" t="s">
        <v>155</v>
      </c>
      <c r="E184" s="236" t="s">
        <v>388</v>
      </c>
      <c r="F184" s="237" t="s">
        <v>389</v>
      </c>
      <c r="G184" s="238" t="s">
        <v>158</v>
      </c>
      <c r="H184" s="239">
        <v>225.6</v>
      </c>
      <c r="I184" s="240"/>
      <c r="J184" s="241">
        <f>ROUND(I184*H184,2)</f>
        <v>0</v>
      </c>
      <c r="K184" s="237" t="s">
        <v>159</v>
      </c>
      <c r="L184" s="72"/>
      <c r="M184" s="242" t="s">
        <v>21</v>
      </c>
      <c r="N184" s="243" t="s">
        <v>42</v>
      </c>
      <c r="O184" s="47"/>
      <c r="P184" s="244">
        <f>O184*H184</f>
        <v>0</v>
      </c>
      <c r="Q184" s="244">
        <v>0.00031</v>
      </c>
      <c r="R184" s="244">
        <f>Q184*H184</f>
        <v>0.069936</v>
      </c>
      <c r="S184" s="244">
        <v>0</v>
      </c>
      <c r="T184" s="245">
        <f>S184*H184</f>
        <v>0</v>
      </c>
      <c r="AR184" s="24" t="s">
        <v>160</v>
      </c>
      <c r="AT184" s="24" t="s">
        <v>155</v>
      </c>
      <c r="AU184" s="24" t="s">
        <v>81</v>
      </c>
      <c r="AY184" s="24" t="s">
        <v>153</v>
      </c>
      <c r="BE184" s="246">
        <f>IF(N184="základní",J184,0)</f>
        <v>0</v>
      </c>
      <c r="BF184" s="246">
        <f>IF(N184="snížená",J184,0)</f>
        <v>0</v>
      </c>
      <c r="BG184" s="246">
        <f>IF(N184="zákl. přenesená",J184,0)</f>
        <v>0</v>
      </c>
      <c r="BH184" s="246">
        <f>IF(N184="sníž. přenesená",J184,0)</f>
        <v>0</v>
      </c>
      <c r="BI184" s="246">
        <f>IF(N184="nulová",J184,0)</f>
        <v>0</v>
      </c>
      <c r="BJ184" s="24" t="s">
        <v>78</v>
      </c>
      <c r="BK184" s="246">
        <f>ROUND(I184*H184,2)</f>
        <v>0</v>
      </c>
      <c r="BL184" s="24" t="s">
        <v>160</v>
      </c>
      <c r="BM184" s="24" t="s">
        <v>796</v>
      </c>
    </row>
    <row r="185" spans="2:51" s="12" customFormat="1" ht="13.5">
      <c r="B185" s="247"/>
      <c r="C185" s="248"/>
      <c r="D185" s="249" t="s">
        <v>162</v>
      </c>
      <c r="E185" s="250" t="s">
        <v>21</v>
      </c>
      <c r="F185" s="251" t="s">
        <v>797</v>
      </c>
      <c r="G185" s="248"/>
      <c r="H185" s="252">
        <v>225.6</v>
      </c>
      <c r="I185" s="253"/>
      <c r="J185" s="248"/>
      <c r="K185" s="248"/>
      <c r="L185" s="254"/>
      <c r="M185" s="255"/>
      <c r="N185" s="256"/>
      <c r="O185" s="256"/>
      <c r="P185" s="256"/>
      <c r="Q185" s="256"/>
      <c r="R185" s="256"/>
      <c r="S185" s="256"/>
      <c r="T185" s="257"/>
      <c r="AT185" s="258" t="s">
        <v>162</v>
      </c>
      <c r="AU185" s="258" t="s">
        <v>81</v>
      </c>
      <c r="AV185" s="12" t="s">
        <v>81</v>
      </c>
      <c r="AW185" s="12" t="s">
        <v>35</v>
      </c>
      <c r="AX185" s="12" t="s">
        <v>78</v>
      </c>
      <c r="AY185" s="258" t="s">
        <v>153</v>
      </c>
    </row>
    <row r="186" spans="2:65" s="1" customFormat="1" ht="25.5" customHeight="1">
      <c r="B186" s="46"/>
      <c r="C186" s="281" t="s">
        <v>372</v>
      </c>
      <c r="D186" s="281" t="s">
        <v>302</v>
      </c>
      <c r="E186" s="282" t="s">
        <v>393</v>
      </c>
      <c r="F186" s="283" t="s">
        <v>394</v>
      </c>
      <c r="G186" s="284" t="s">
        <v>158</v>
      </c>
      <c r="H186" s="285">
        <v>230.112</v>
      </c>
      <c r="I186" s="286"/>
      <c r="J186" s="287">
        <f>ROUND(I186*H186,2)</f>
        <v>0</v>
      </c>
      <c r="K186" s="283" t="s">
        <v>159</v>
      </c>
      <c r="L186" s="288"/>
      <c r="M186" s="289" t="s">
        <v>21</v>
      </c>
      <c r="N186" s="290" t="s">
        <v>42</v>
      </c>
      <c r="O186" s="47"/>
      <c r="P186" s="244">
        <f>O186*H186</f>
        <v>0</v>
      </c>
      <c r="Q186" s="244">
        <v>0.0004</v>
      </c>
      <c r="R186" s="244">
        <f>Q186*H186</f>
        <v>0.0920448</v>
      </c>
      <c r="S186" s="244">
        <v>0</v>
      </c>
      <c r="T186" s="245">
        <f>S186*H186</f>
        <v>0</v>
      </c>
      <c r="AR186" s="24" t="s">
        <v>195</v>
      </c>
      <c r="AT186" s="24" t="s">
        <v>302</v>
      </c>
      <c r="AU186" s="24" t="s">
        <v>81</v>
      </c>
      <c r="AY186" s="24" t="s">
        <v>153</v>
      </c>
      <c r="BE186" s="246">
        <f>IF(N186="základní",J186,0)</f>
        <v>0</v>
      </c>
      <c r="BF186" s="246">
        <f>IF(N186="snížená",J186,0)</f>
        <v>0</v>
      </c>
      <c r="BG186" s="246">
        <f>IF(N186="zákl. přenesená",J186,0)</f>
        <v>0</v>
      </c>
      <c r="BH186" s="246">
        <f>IF(N186="sníž. přenesená",J186,0)</f>
        <v>0</v>
      </c>
      <c r="BI186" s="246">
        <f>IF(N186="nulová",J186,0)</f>
        <v>0</v>
      </c>
      <c r="BJ186" s="24" t="s">
        <v>78</v>
      </c>
      <c r="BK186" s="246">
        <f>ROUND(I186*H186,2)</f>
        <v>0</v>
      </c>
      <c r="BL186" s="24" t="s">
        <v>160</v>
      </c>
      <c r="BM186" s="24" t="s">
        <v>798</v>
      </c>
    </row>
    <row r="187" spans="2:51" s="12" customFormat="1" ht="13.5">
      <c r="B187" s="247"/>
      <c r="C187" s="248"/>
      <c r="D187" s="249" t="s">
        <v>162</v>
      </c>
      <c r="E187" s="250" t="s">
        <v>21</v>
      </c>
      <c r="F187" s="251" t="s">
        <v>799</v>
      </c>
      <c r="G187" s="248"/>
      <c r="H187" s="252">
        <v>230.112</v>
      </c>
      <c r="I187" s="253"/>
      <c r="J187" s="248"/>
      <c r="K187" s="248"/>
      <c r="L187" s="254"/>
      <c r="M187" s="255"/>
      <c r="N187" s="256"/>
      <c r="O187" s="256"/>
      <c r="P187" s="256"/>
      <c r="Q187" s="256"/>
      <c r="R187" s="256"/>
      <c r="S187" s="256"/>
      <c r="T187" s="257"/>
      <c r="AT187" s="258" t="s">
        <v>162</v>
      </c>
      <c r="AU187" s="258" t="s">
        <v>81</v>
      </c>
      <c r="AV187" s="12" t="s">
        <v>81</v>
      </c>
      <c r="AW187" s="12" t="s">
        <v>35</v>
      </c>
      <c r="AX187" s="12" t="s">
        <v>78</v>
      </c>
      <c r="AY187" s="258" t="s">
        <v>153</v>
      </c>
    </row>
    <row r="188" spans="2:65" s="1" customFormat="1" ht="38.25" customHeight="1">
      <c r="B188" s="46"/>
      <c r="C188" s="235" t="s">
        <v>376</v>
      </c>
      <c r="D188" s="235" t="s">
        <v>155</v>
      </c>
      <c r="E188" s="236" t="s">
        <v>398</v>
      </c>
      <c r="F188" s="237" t="s">
        <v>399</v>
      </c>
      <c r="G188" s="238" t="s">
        <v>184</v>
      </c>
      <c r="H188" s="239">
        <v>94</v>
      </c>
      <c r="I188" s="240"/>
      <c r="J188" s="241">
        <f>ROUND(I188*H188,2)</f>
        <v>0</v>
      </c>
      <c r="K188" s="237" t="s">
        <v>159</v>
      </c>
      <c r="L188" s="72"/>
      <c r="M188" s="242" t="s">
        <v>21</v>
      </c>
      <c r="N188" s="243" t="s">
        <v>42</v>
      </c>
      <c r="O188" s="47"/>
      <c r="P188" s="244">
        <f>O188*H188</f>
        <v>0</v>
      </c>
      <c r="Q188" s="244">
        <v>0.23058</v>
      </c>
      <c r="R188" s="244">
        <f>Q188*H188</f>
        <v>21.67452</v>
      </c>
      <c r="S188" s="244">
        <v>0</v>
      </c>
      <c r="T188" s="245">
        <f>S188*H188</f>
        <v>0</v>
      </c>
      <c r="AR188" s="24" t="s">
        <v>160</v>
      </c>
      <c r="AT188" s="24" t="s">
        <v>155</v>
      </c>
      <c r="AU188" s="24" t="s">
        <v>81</v>
      </c>
      <c r="AY188" s="24" t="s">
        <v>153</v>
      </c>
      <c r="BE188" s="246">
        <f>IF(N188="základní",J188,0)</f>
        <v>0</v>
      </c>
      <c r="BF188" s="246">
        <f>IF(N188="snížená",J188,0)</f>
        <v>0</v>
      </c>
      <c r="BG188" s="246">
        <f>IF(N188="zákl. přenesená",J188,0)</f>
        <v>0</v>
      </c>
      <c r="BH188" s="246">
        <f>IF(N188="sníž. přenesená",J188,0)</f>
        <v>0</v>
      </c>
      <c r="BI188" s="246">
        <f>IF(N188="nulová",J188,0)</f>
        <v>0</v>
      </c>
      <c r="BJ188" s="24" t="s">
        <v>78</v>
      </c>
      <c r="BK188" s="246">
        <f>ROUND(I188*H188,2)</f>
        <v>0</v>
      </c>
      <c r="BL188" s="24" t="s">
        <v>160</v>
      </c>
      <c r="BM188" s="24" t="s">
        <v>800</v>
      </c>
    </row>
    <row r="189" spans="2:51" s="12" customFormat="1" ht="13.5">
      <c r="B189" s="247"/>
      <c r="C189" s="248"/>
      <c r="D189" s="249" t="s">
        <v>162</v>
      </c>
      <c r="E189" s="250" t="s">
        <v>21</v>
      </c>
      <c r="F189" s="251" t="s">
        <v>801</v>
      </c>
      <c r="G189" s="248"/>
      <c r="H189" s="252">
        <v>94</v>
      </c>
      <c r="I189" s="253"/>
      <c r="J189" s="248"/>
      <c r="K189" s="248"/>
      <c r="L189" s="254"/>
      <c r="M189" s="255"/>
      <c r="N189" s="256"/>
      <c r="O189" s="256"/>
      <c r="P189" s="256"/>
      <c r="Q189" s="256"/>
      <c r="R189" s="256"/>
      <c r="S189" s="256"/>
      <c r="T189" s="257"/>
      <c r="AT189" s="258" t="s">
        <v>162</v>
      </c>
      <c r="AU189" s="258" t="s">
        <v>81</v>
      </c>
      <c r="AV189" s="12" t="s">
        <v>81</v>
      </c>
      <c r="AW189" s="12" t="s">
        <v>35</v>
      </c>
      <c r="AX189" s="12" t="s">
        <v>78</v>
      </c>
      <c r="AY189" s="258" t="s">
        <v>153</v>
      </c>
    </row>
    <row r="190" spans="2:63" s="11" customFormat="1" ht="29.85" customHeight="1">
      <c r="B190" s="219"/>
      <c r="C190" s="220"/>
      <c r="D190" s="221" t="s">
        <v>70</v>
      </c>
      <c r="E190" s="233" t="s">
        <v>160</v>
      </c>
      <c r="F190" s="233" t="s">
        <v>402</v>
      </c>
      <c r="G190" s="220"/>
      <c r="H190" s="220"/>
      <c r="I190" s="223"/>
      <c r="J190" s="234">
        <f>BK190</f>
        <v>0</v>
      </c>
      <c r="K190" s="220"/>
      <c r="L190" s="225"/>
      <c r="M190" s="226"/>
      <c r="N190" s="227"/>
      <c r="O190" s="227"/>
      <c r="P190" s="228">
        <f>SUM(P191:P193)</f>
        <v>0</v>
      </c>
      <c r="Q190" s="227"/>
      <c r="R190" s="228">
        <f>SUM(R191:R193)</f>
        <v>0</v>
      </c>
      <c r="S190" s="227"/>
      <c r="T190" s="229">
        <f>SUM(T191:T193)</f>
        <v>0</v>
      </c>
      <c r="AR190" s="230" t="s">
        <v>78</v>
      </c>
      <c r="AT190" s="231" t="s">
        <v>70</v>
      </c>
      <c r="AU190" s="231" t="s">
        <v>78</v>
      </c>
      <c r="AY190" s="230" t="s">
        <v>153</v>
      </c>
      <c r="BK190" s="232">
        <f>SUM(BK191:BK193)</f>
        <v>0</v>
      </c>
    </row>
    <row r="191" spans="2:65" s="1" customFormat="1" ht="25.5" customHeight="1">
      <c r="B191" s="46"/>
      <c r="C191" s="235" t="s">
        <v>382</v>
      </c>
      <c r="D191" s="235" t="s">
        <v>155</v>
      </c>
      <c r="E191" s="236" t="s">
        <v>404</v>
      </c>
      <c r="F191" s="237" t="s">
        <v>405</v>
      </c>
      <c r="G191" s="238" t="s">
        <v>192</v>
      </c>
      <c r="H191" s="239">
        <v>0.56</v>
      </c>
      <c r="I191" s="240"/>
      <c r="J191" s="241">
        <f>ROUND(I191*H191,2)</f>
        <v>0</v>
      </c>
      <c r="K191" s="237" t="s">
        <v>159</v>
      </c>
      <c r="L191" s="72"/>
      <c r="M191" s="242" t="s">
        <v>21</v>
      </c>
      <c r="N191" s="243" t="s">
        <v>42</v>
      </c>
      <c r="O191" s="47"/>
      <c r="P191" s="244">
        <f>O191*H191</f>
        <v>0</v>
      </c>
      <c r="Q191" s="244">
        <v>0</v>
      </c>
      <c r="R191" s="244">
        <f>Q191*H191</f>
        <v>0</v>
      </c>
      <c r="S191" s="244">
        <v>0</v>
      </c>
      <c r="T191" s="245">
        <f>S191*H191</f>
        <v>0</v>
      </c>
      <c r="AR191" s="24" t="s">
        <v>160</v>
      </c>
      <c r="AT191" s="24" t="s">
        <v>155</v>
      </c>
      <c r="AU191" s="24" t="s">
        <v>81</v>
      </c>
      <c r="AY191" s="24" t="s">
        <v>153</v>
      </c>
      <c r="BE191" s="246">
        <f>IF(N191="základní",J191,0)</f>
        <v>0</v>
      </c>
      <c r="BF191" s="246">
        <f>IF(N191="snížená",J191,0)</f>
        <v>0</v>
      </c>
      <c r="BG191" s="246">
        <f>IF(N191="zákl. přenesená",J191,0)</f>
        <v>0</v>
      </c>
      <c r="BH191" s="246">
        <f>IF(N191="sníž. přenesená",J191,0)</f>
        <v>0</v>
      </c>
      <c r="BI191" s="246">
        <f>IF(N191="nulová",J191,0)</f>
        <v>0</v>
      </c>
      <c r="BJ191" s="24" t="s">
        <v>78</v>
      </c>
      <c r="BK191" s="246">
        <f>ROUND(I191*H191,2)</f>
        <v>0</v>
      </c>
      <c r="BL191" s="24" t="s">
        <v>160</v>
      </c>
      <c r="BM191" s="24" t="s">
        <v>802</v>
      </c>
    </row>
    <row r="192" spans="2:51" s="14" customFormat="1" ht="13.5">
      <c r="B192" s="271"/>
      <c r="C192" s="272"/>
      <c r="D192" s="249" t="s">
        <v>162</v>
      </c>
      <c r="E192" s="273" t="s">
        <v>21</v>
      </c>
      <c r="F192" s="274" t="s">
        <v>239</v>
      </c>
      <c r="G192" s="272"/>
      <c r="H192" s="273" t="s">
        <v>21</v>
      </c>
      <c r="I192" s="275"/>
      <c r="J192" s="272"/>
      <c r="K192" s="272"/>
      <c r="L192" s="276"/>
      <c r="M192" s="277"/>
      <c r="N192" s="278"/>
      <c r="O192" s="278"/>
      <c r="P192" s="278"/>
      <c r="Q192" s="278"/>
      <c r="R192" s="278"/>
      <c r="S192" s="278"/>
      <c r="T192" s="279"/>
      <c r="AT192" s="280" t="s">
        <v>162</v>
      </c>
      <c r="AU192" s="280" t="s">
        <v>81</v>
      </c>
      <c r="AV192" s="14" t="s">
        <v>78</v>
      </c>
      <c r="AW192" s="14" t="s">
        <v>35</v>
      </c>
      <c r="AX192" s="14" t="s">
        <v>71</v>
      </c>
      <c r="AY192" s="280" t="s">
        <v>153</v>
      </c>
    </row>
    <row r="193" spans="2:51" s="12" customFormat="1" ht="13.5">
      <c r="B193" s="247"/>
      <c r="C193" s="248"/>
      <c r="D193" s="249" t="s">
        <v>162</v>
      </c>
      <c r="E193" s="250" t="s">
        <v>21</v>
      </c>
      <c r="F193" s="251" t="s">
        <v>803</v>
      </c>
      <c r="G193" s="248"/>
      <c r="H193" s="252">
        <v>0.56</v>
      </c>
      <c r="I193" s="253"/>
      <c r="J193" s="248"/>
      <c r="K193" s="248"/>
      <c r="L193" s="254"/>
      <c r="M193" s="255"/>
      <c r="N193" s="256"/>
      <c r="O193" s="256"/>
      <c r="P193" s="256"/>
      <c r="Q193" s="256"/>
      <c r="R193" s="256"/>
      <c r="S193" s="256"/>
      <c r="T193" s="257"/>
      <c r="AT193" s="258" t="s">
        <v>162</v>
      </c>
      <c r="AU193" s="258" t="s">
        <v>81</v>
      </c>
      <c r="AV193" s="12" t="s">
        <v>81</v>
      </c>
      <c r="AW193" s="12" t="s">
        <v>35</v>
      </c>
      <c r="AX193" s="12" t="s">
        <v>78</v>
      </c>
      <c r="AY193" s="258" t="s">
        <v>153</v>
      </c>
    </row>
    <row r="194" spans="2:63" s="11" customFormat="1" ht="29.85" customHeight="1">
      <c r="B194" s="219"/>
      <c r="C194" s="220"/>
      <c r="D194" s="221" t="s">
        <v>70</v>
      </c>
      <c r="E194" s="233" t="s">
        <v>177</v>
      </c>
      <c r="F194" s="233" t="s">
        <v>413</v>
      </c>
      <c r="G194" s="220"/>
      <c r="H194" s="220"/>
      <c r="I194" s="223"/>
      <c r="J194" s="234">
        <f>BK194</f>
        <v>0</v>
      </c>
      <c r="K194" s="220"/>
      <c r="L194" s="225"/>
      <c r="M194" s="226"/>
      <c r="N194" s="227"/>
      <c r="O194" s="227"/>
      <c r="P194" s="228">
        <f>SUM(P195:P211)</f>
        <v>0</v>
      </c>
      <c r="Q194" s="227"/>
      <c r="R194" s="228">
        <f>SUM(R195:R211)</f>
        <v>11.19519</v>
      </c>
      <c r="S194" s="227"/>
      <c r="T194" s="229">
        <f>SUM(T195:T211)</f>
        <v>0</v>
      </c>
      <c r="AR194" s="230" t="s">
        <v>78</v>
      </c>
      <c r="AT194" s="231" t="s">
        <v>70</v>
      </c>
      <c r="AU194" s="231" t="s">
        <v>78</v>
      </c>
      <c r="AY194" s="230" t="s">
        <v>153</v>
      </c>
      <c r="BK194" s="232">
        <f>SUM(BK195:BK211)</f>
        <v>0</v>
      </c>
    </row>
    <row r="195" spans="2:65" s="1" customFormat="1" ht="25.5" customHeight="1">
      <c r="B195" s="46"/>
      <c r="C195" s="235" t="s">
        <v>387</v>
      </c>
      <c r="D195" s="235" t="s">
        <v>155</v>
      </c>
      <c r="E195" s="236" t="s">
        <v>425</v>
      </c>
      <c r="F195" s="237" t="s">
        <v>426</v>
      </c>
      <c r="G195" s="238" t="s">
        <v>158</v>
      </c>
      <c r="H195" s="239">
        <v>566</v>
      </c>
      <c r="I195" s="240"/>
      <c r="J195" s="241">
        <f>ROUND(I195*H195,2)</f>
        <v>0</v>
      </c>
      <c r="K195" s="237" t="s">
        <v>159</v>
      </c>
      <c r="L195" s="72"/>
      <c r="M195" s="242" t="s">
        <v>21</v>
      </c>
      <c r="N195" s="243" t="s">
        <v>42</v>
      </c>
      <c r="O195" s="47"/>
      <c r="P195" s="244">
        <f>O195*H195</f>
        <v>0</v>
      </c>
      <c r="Q195" s="244">
        <v>0</v>
      </c>
      <c r="R195" s="244">
        <f>Q195*H195</f>
        <v>0</v>
      </c>
      <c r="S195" s="244">
        <v>0</v>
      </c>
      <c r="T195" s="245">
        <f>S195*H195</f>
        <v>0</v>
      </c>
      <c r="AR195" s="24" t="s">
        <v>160</v>
      </c>
      <c r="AT195" s="24" t="s">
        <v>155</v>
      </c>
      <c r="AU195" s="24" t="s">
        <v>81</v>
      </c>
      <c r="AY195" s="24" t="s">
        <v>153</v>
      </c>
      <c r="BE195" s="246">
        <f>IF(N195="základní",J195,0)</f>
        <v>0</v>
      </c>
      <c r="BF195" s="246">
        <f>IF(N195="snížená",J195,0)</f>
        <v>0</v>
      </c>
      <c r="BG195" s="246">
        <f>IF(N195="zákl. přenesená",J195,0)</f>
        <v>0</v>
      </c>
      <c r="BH195" s="246">
        <f>IF(N195="sníž. přenesená",J195,0)</f>
        <v>0</v>
      </c>
      <c r="BI195" s="246">
        <f>IF(N195="nulová",J195,0)</f>
        <v>0</v>
      </c>
      <c r="BJ195" s="24" t="s">
        <v>78</v>
      </c>
      <c r="BK195" s="246">
        <f>ROUND(I195*H195,2)</f>
        <v>0</v>
      </c>
      <c r="BL195" s="24" t="s">
        <v>160</v>
      </c>
      <c r="BM195" s="24" t="s">
        <v>804</v>
      </c>
    </row>
    <row r="196" spans="2:51" s="14" customFormat="1" ht="13.5">
      <c r="B196" s="271"/>
      <c r="C196" s="272"/>
      <c r="D196" s="249" t="s">
        <v>162</v>
      </c>
      <c r="E196" s="273" t="s">
        <v>21</v>
      </c>
      <c r="F196" s="274" t="s">
        <v>428</v>
      </c>
      <c r="G196" s="272"/>
      <c r="H196" s="273" t="s">
        <v>21</v>
      </c>
      <c r="I196" s="275"/>
      <c r="J196" s="272"/>
      <c r="K196" s="272"/>
      <c r="L196" s="276"/>
      <c r="M196" s="277"/>
      <c r="N196" s="278"/>
      <c r="O196" s="278"/>
      <c r="P196" s="278"/>
      <c r="Q196" s="278"/>
      <c r="R196" s="278"/>
      <c r="S196" s="278"/>
      <c r="T196" s="279"/>
      <c r="AT196" s="280" t="s">
        <v>162</v>
      </c>
      <c r="AU196" s="280" t="s">
        <v>81</v>
      </c>
      <c r="AV196" s="14" t="s">
        <v>78</v>
      </c>
      <c r="AW196" s="14" t="s">
        <v>35</v>
      </c>
      <c r="AX196" s="14" t="s">
        <v>71</v>
      </c>
      <c r="AY196" s="280" t="s">
        <v>153</v>
      </c>
    </row>
    <row r="197" spans="2:51" s="12" customFormat="1" ht="13.5">
      <c r="B197" s="247"/>
      <c r="C197" s="248"/>
      <c r="D197" s="249" t="s">
        <v>162</v>
      </c>
      <c r="E197" s="250" t="s">
        <v>21</v>
      </c>
      <c r="F197" s="251" t="s">
        <v>805</v>
      </c>
      <c r="G197" s="248"/>
      <c r="H197" s="252">
        <v>566</v>
      </c>
      <c r="I197" s="253"/>
      <c r="J197" s="248"/>
      <c r="K197" s="248"/>
      <c r="L197" s="254"/>
      <c r="M197" s="255"/>
      <c r="N197" s="256"/>
      <c r="O197" s="256"/>
      <c r="P197" s="256"/>
      <c r="Q197" s="256"/>
      <c r="R197" s="256"/>
      <c r="S197" s="256"/>
      <c r="T197" s="257"/>
      <c r="AT197" s="258" t="s">
        <v>162</v>
      </c>
      <c r="AU197" s="258" t="s">
        <v>81</v>
      </c>
      <c r="AV197" s="12" t="s">
        <v>81</v>
      </c>
      <c r="AW197" s="12" t="s">
        <v>35</v>
      </c>
      <c r="AX197" s="12" t="s">
        <v>78</v>
      </c>
      <c r="AY197" s="258" t="s">
        <v>153</v>
      </c>
    </row>
    <row r="198" spans="2:65" s="1" customFormat="1" ht="25.5" customHeight="1">
      <c r="B198" s="46"/>
      <c r="C198" s="235" t="s">
        <v>392</v>
      </c>
      <c r="D198" s="235" t="s">
        <v>155</v>
      </c>
      <c r="E198" s="236" t="s">
        <v>431</v>
      </c>
      <c r="F198" s="237" t="s">
        <v>432</v>
      </c>
      <c r="G198" s="238" t="s">
        <v>158</v>
      </c>
      <c r="H198" s="239">
        <v>512</v>
      </c>
      <c r="I198" s="240"/>
      <c r="J198" s="241">
        <f>ROUND(I198*H198,2)</f>
        <v>0</v>
      </c>
      <c r="K198" s="237" t="s">
        <v>159</v>
      </c>
      <c r="L198" s="72"/>
      <c r="M198" s="242" t="s">
        <v>21</v>
      </c>
      <c r="N198" s="243" t="s">
        <v>42</v>
      </c>
      <c r="O198" s="47"/>
      <c r="P198" s="244">
        <f>O198*H198</f>
        <v>0</v>
      </c>
      <c r="Q198" s="244">
        <v>0</v>
      </c>
      <c r="R198" s="244">
        <f>Q198*H198</f>
        <v>0</v>
      </c>
      <c r="S198" s="244">
        <v>0</v>
      </c>
      <c r="T198" s="245">
        <f>S198*H198</f>
        <v>0</v>
      </c>
      <c r="AR198" s="24" t="s">
        <v>160</v>
      </c>
      <c r="AT198" s="24" t="s">
        <v>155</v>
      </c>
      <c r="AU198" s="24" t="s">
        <v>81</v>
      </c>
      <c r="AY198" s="24" t="s">
        <v>153</v>
      </c>
      <c r="BE198" s="246">
        <f>IF(N198="základní",J198,0)</f>
        <v>0</v>
      </c>
      <c r="BF198" s="246">
        <f>IF(N198="snížená",J198,0)</f>
        <v>0</v>
      </c>
      <c r="BG198" s="246">
        <f>IF(N198="zákl. přenesená",J198,0)</f>
        <v>0</v>
      </c>
      <c r="BH198" s="246">
        <f>IF(N198="sníž. přenesená",J198,0)</f>
        <v>0</v>
      </c>
      <c r="BI198" s="246">
        <f>IF(N198="nulová",J198,0)</f>
        <v>0</v>
      </c>
      <c r="BJ198" s="24" t="s">
        <v>78</v>
      </c>
      <c r="BK198" s="246">
        <f>ROUND(I198*H198,2)</f>
        <v>0</v>
      </c>
      <c r="BL198" s="24" t="s">
        <v>160</v>
      </c>
      <c r="BM198" s="24" t="s">
        <v>806</v>
      </c>
    </row>
    <row r="199" spans="2:51" s="12" customFormat="1" ht="13.5">
      <c r="B199" s="247"/>
      <c r="C199" s="248"/>
      <c r="D199" s="249" t="s">
        <v>162</v>
      </c>
      <c r="E199" s="250" t="s">
        <v>21</v>
      </c>
      <c r="F199" s="251" t="s">
        <v>807</v>
      </c>
      <c r="G199" s="248"/>
      <c r="H199" s="252">
        <v>512</v>
      </c>
      <c r="I199" s="253"/>
      <c r="J199" s="248"/>
      <c r="K199" s="248"/>
      <c r="L199" s="254"/>
      <c r="M199" s="255"/>
      <c r="N199" s="256"/>
      <c r="O199" s="256"/>
      <c r="P199" s="256"/>
      <c r="Q199" s="256"/>
      <c r="R199" s="256"/>
      <c r="S199" s="256"/>
      <c r="T199" s="257"/>
      <c r="AT199" s="258" t="s">
        <v>162</v>
      </c>
      <c r="AU199" s="258" t="s">
        <v>81</v>
      </c>
      <c r="AV199" s="12" t="s">
        <v>81</v>
      </c>
      <c r="AW199" s="12" t="s">
        <v>35</v>
      </c>
      <c r="AX199" s="12" t="s">
        <v>78</v>
      </c>
      <c r="AY199" s="258" t="s">
        <v>153</v>
      </c>
    </row>
    <row r="200" spans="2:65" s="1" customFormat="1" ht="38.25" customHeight="1">
      <c r="B200" s="46"/>
      <c r="C200" s="235" t="s">
        <v>397</v>
      </c>
      <c r="D200" s="235" t="s">
        <v>155</v>
      </c>
      <c r="E200" s="236" t="s">
        <v>436</v>
      </c>
      <c r="F200" s="237" t="s">
        <v>437</v>
      </c>
      <c r="G200" s="238" t="s">
        <v>158</v>
      </c>
      <c r="H200" s="239">
        <v>512</v>
      </c>
      <c r="I200" s="240"/>
      <c r="J200" s="241">
        <f>ROUND(I200*H200,2)</f>
        <v>0</v>
      </c>
      <c r="K200" s="237" t="s">
        <v>159</v>
      </c>
      <c r="L200" s="72"/>
      <c r="M200" s="242" t="s">
        <v>21</v>
      </c>
      <c r="N200" s="243" t="s">
        <v>42</v>
      </c>
      <c r="O200" s="47"/>
      <c r="P200" s="244">
        <f>O200*H200</f>
        <v>0</v>
      </c>
      <c r="Q200" s="244">
        <v>0</v>
      </c>
      <c r="R200" s="244">
        <f>Q200*H200</f>
        <v>0</v>
      </c>
      <c r="S200" s="244">
        <v>0</v>
      </c>
      <c r="T200" s="245">
        <f>S200*H200</f>
        <v>0</v>
      </c>
      <c r="AR200" s="24" t="s">
        <v>160</v>
      </c>
      <c r="AT200" s="24" t="s">
        <v>155</v>
      </c>
      <c r="AU200" s="24" t="s">
        <v>81</v>
      </c>
      <c r="AY200" s="24" t="s">
        <v>153</v>
      </c>
      <c r="BE200" s="246">
        <f>IF(N200="základní",J200,0)</f>
        <v>0</v>
      </c>
      <c r="BF200" s="246">
        <f>IF(N200="snížená",J200,0)</f>
        <v>0</v>
      </c>
      <c r="BG200" s="246">
        <f>IF(N200="zákl. přenesená",J200,0)</f>
        <v>0</v>
      </c>
      <c r="BH200" s="246">
        <f>IF(N200="sníž. přenesená",J200,0)</f>
        <v>0</v>
      </c>
      <c r="BI200" s="246">
        <f>IF(N200="nulová",J200,0)</f>
        <v>0</v>
      </c>
      <c r="BJ200" s="24" t="s">
        <v>78</v>
      </c>
      <c r="BK200" s="246">
        <f>ROUND(I200*H200,2)</f>
        <v>0</v>
      </c>
      <c r="BL200" s="24" t="s">
        <v>160</v>
      </c>
      <c r="BM200" s="24" t="s">
        <v>808</v>
      </c>
    </row>
    <row r="201" spans="2:51" s="12" customFormat="1" ht="13.5">
      <c r="B201" s="247"/>
      <c r="C201" s="248"/>
      <c r="D201" s="249" t="s">
        <v>162</v>
      </c>
      <c r="E201" s="250" t="s">
        <v>21</v>
      </c>
      <c r="F201" s="251" t="s">
        <v>809</v>
      </c>
      <c r="G201" s="248"/>
      <c r="H201" s="252">
        <v>512</v>
      </c>
      <c r="I201" s="253"/>
      <c r="J201" s="248"/>
      <c r="K201" s="248"/>
      <c r="L201" s="254"/>
      <c r="M201" s="255"/>
      <c r="N201" s="256"/>
      <c r="O201" s="256"/>
      <c r="P201" s="256"/>
      <c r="Q201" s="256"/>
      <c r="R201" s="256"/>
      <c r="S201" s="256"/>
      <c r="T201" s="257"/>
      <c r="AT201" s="258" t="s">
        <v>162</v>
      </c>
      <c r="AU201" s="258" t="s">
        <v>81</v>
      </c>
      <c r="AV201" s="12" t="s">
        <v>81</v>
      </c>
      <c r="AW201" s="12" t="s">
        <v>35</v>
      </c>
      <c r="AX201" s="12" t="s">
        <v>78</v>
      </c>
      <c r="AY201" s="258" t="s">
        <v>153</v>
      </c>
    </row>
    <row r="202" spans="2:65" s="1" customFormat="1" ht="25.5" customHeight="1">
      <c r="B202" s="46"/>
      <c r="C202" s="235" t="s">
        <v>403</v>
      </c>
      <c r="D202" s="235" t="s">
        <v>155</v>
      </c>
      <c r="E202" s="236" t="s">
        <v>442</v>
      </c>
      <c r="F202" s="237" t="s">
        <v>443</v>
      </c>
      <c r="G202" s="238" t="s">
        <v>158</v>
      </c>
      <c r="H202" s="239">
        <v>59.625</v>
      </c>
      <c r="I202" s="240"/>
      <c r="J202" s="241">
        <f>ROUND(I202*H202,2)</f>
        <v>0</v>
      </c>
      <c r="K202" s="237" t="s">
        <v>159</v>
      </c>
      <c r="L202" s="72"/>
      <c r="M202" s="242" t="s">
        <v>21</v>
      </c>
      <c r="N202" s="243" t="s">
        <v>42</v>
      </c>
      <c r="O202" s="47"/>
      <c r="P202" s="244">
        <f>O202*H202</f>
        <v>0</v>
      </c>
      <c r="Q202" s="244">
        <v>0.18776</v>
      </c>
      <c r="R202" s="244">
        <f>Q202*H202</f>
        <v>11.19519</v>
      </c>
      <c r="S202" s="244">
        <v>0</v>
      </c>
      <c r="T202" s="245">
        <f>S202*H202</f>
        <v>0</v>
      </c>
      <c r="AR202" s="24" t="s">
        <v>160</v>
      </c>
      <c r="AT202" s="24" t="s">
        <v>155</v>
      </c>
      <c r="AU202" s="24" t="s">
        <v>81</v>
      </c>
      <c r="AY202" s="24" t="s">
        <v>153</v>
      </c>
      <c r="BE202" s="246">
        <f>IF(N202="základní",J202,0)</f>
        <v>0</v>
      </c>
      <c r="BF202" s="246">
        <f>IF(N202="snížená",J202,0)</f>
        <v>0</v>
      </c>
      <c r="BG202" s="246">
        <f>IF(N202="zákl. přenesená",J202,0)</f>
        <v>0</v>
      </c>
      <c r="BH202" s="246">
        <f>IF(N202="sníž. přenesená",J202,0)</f>
        <v>0</v>
      </c>
      <c r="BI202" s="246">
        <f>IF(N202="nulová",J202,0)</f>
        <v>0</v>
      </c>
      <c r="BJ202" s="24" t="s">
        <v>78</v>
      </c>
      <c r="BK202" s="246">
        <f>ROUND(I202*H202,2)</f>
        <v>0</v>
      </c>
      <c r="BL202" s="24" t="s">
        <v>160</v>
      </c>
      <c r="BM202" s="24" t="s">
        <v>810</v>
      </c>
    </row>
    <row r="203" spans="2:51" s="12" customFormat="1" ht="13.5">
      <c r="B203" s="247"/>
      <c r="C203" s="248"/>
      <c r="D203" s="249" t="s">
        <v>162</v>
      </c>
      <c r="E203" s="250" t="s">
        <v>21</v>
      </c>
      <c r="F203" s="251" t="s">
        <v>811</v>
      </c>
      <c r="G203" s="248"/>
      <c r="H203" s="252">
        <v>59.625</v>
      </c>
      <c r="I203" s="253"/>
      <c r="J203" s="248"/>
      <c r="K203" s="248"/>
      <c r="L203" s="254"/>
      <c r="M203" s="255"/>
      <c r="N203" s="256"/>
      <c r="O203" s="256"/>
      <c r="P203" s="256"/>
      <c r="Q203" s="256"/>
      <c r="R203" s="256"/>
      <c r="S203" s="256"/>
      <c r="T203" s="257"/>
      <c r="AT203" s="258" t="s">
        <v>162</v>
      </c>
      <c r="AU203" s="258" t="s">
        <v>81</v>
      </c>
      <c r="AV203" s="12" t="s">
        <v>81</v>
      </c>
      <c r="AW203" s="12" t="s">
        <v>35</v>
      </c>
      <c r="AX203" s="12" t="s">
        <v>78</v>
      </c>
      <c r="AY203" s="258" t="s">
        <v>153</v>
      </c>
    </row>
    <row r="204" spans="2:65" s="1" customFormat="1" ht="16.5" customHeight="1">
      <c r="B204" s="46"/>
      <c r="C204" s="235" t="s">
        <v>414</v>
      </c>
      <c r="D204" s="235" t="s">
        <v>155</v>
      </c>
      <c r="E204" s="236" t="s">
        <v>448</v>
      </c>
      <c r="F204" s="237" t="s">
        <v>449</v>
      </c>
      <c r="G204" s="238" t="s">
        <v>192</v>
      </c>
      <c r="H204" s="239">
        <v>27</v>
      </c>
      <c r="I204" s="240"/>
      <c r="J204" s="241">
        <f>ROUND(I204*H204,2)</f>
        <v>0</v>
      </c>
      <c r="K204" s="237" t="s">
        <v>159</v>
      </c>
      <c r="L204" s="72"/>
      <c r="M204" s="242" t="s">
        <v>21</v>
      </c>
      <c r="N204" s="243" t="s">
        <v>42</v>
      </c>
      <c r="O204" s="47"/>
      <c r="P204" s="244">
        <f>O204*H204</f>
        <v>0</v>
      </c>
      <c r="Q204" s="244">
        <v>0</v>
      </c>
      <c r="R204" s="244">
        <f>Q204*H204</f>
        <v>0</v>
      </c>
      <c r="S204" s="244">
        <v>0</v>
      </c>
      <c r="T204" s="245">
        <f>S204*H204</f>
        <v>0</v>
      </c>
      <c r="AR204" s="24" t="s">
        <v>160</v>
      </c>
      <c r="AT204" s="24" t="s">
        <v>155</v>
      </c>
      <c r="AU204" s="24" t="s">
        <v>81</v>
      </c>
      <c r="AY204" s="24" t="s">
        <v>153</v>
      </c>
      <c r="BE204" s="246">
        <f>IF(N204="základní",J204,0)</f>
        <v>0</v>
      </c>
      <c r="BF204" s="246">
        <f>IF(N204="snížená",J204,0)</f>
        <v>0</v>
      </c>
      <c r="BG204" s="246">
        <f>IF(N204="zákl. přenesená",J204,0)</f>
        <v>0</v>
      </c>
      <c r="BH204" s="246">
        <f>IF(N204="sníž. přenesená",J204,0)</f>
        <v>0</v>
      </c>
      <c r="BI204" s="246">
        <f>IF(N204="nulová",J204,0)</f>
        <v>0</v>
      </c>
      <c r="BJ204" s="24" t="s">
        <v>78</v>
      </c>
      <c r="BK204" s="246">
        <f>ROUND(I204*H204,2)</f>
        <v>0</v>
      </c>
      <c r="BL204" s="24" t="s">
        <v>160</v>
      </c>
      <c r="BM204" s="24" t="s">
        <v>812</v>
      </c>
    </row>
    <row r="205" spans="2:51" s="12" customFormat="1" ht="13.5">
      <c r="B205" s="247"/>
      <c r="C205" s="248"/>
      <c r="D205" s="249" t="s">
        <v>162</v>
      </c>
      <c r="E205" s="250" t="s">
        <v>21</v>
      </c>
      <c r="F205" s="251" t="s">
        <v>813</v>
      </c>
      <c r="G205" s="248"/>
      <c r="H205" s="252">
        <v>27</v>
      </c>
      <c r="I205" s="253"/>
      <c r="J205" s="248"/>
      <c r="K205" s="248"/>
      <c r="L205" s="254"/>
      <c r="M205" s="255"/>
      <c r="N205" s="256"/>
      <c r="O205" s="256"/>
      <c r="P205" s="256"/>
      <c r="Q205" s="256"/>
      <c r="R205" s="256"/>
      <c r="S205" s="256"/>
      <c r="T205" s="257"/>
      <c r="AT205" s="258" t="s">
        <v>162</v>
      </c>
      <c r="AU205" s="258" t="s">
        <v>81</v>
      </c>
      <c r="AV205" s="12" t="s">
        <v>81</v>
      </c>
      <c r="AW205" s="12" t="s">
        <v>35</v>
      </c>
      <c r="AX205" s="12" t="s">
        <v>78</v>
      </c>
      <c r="AY205" s="258" t="s">
        <v>153</v>
      </c>
    </row>
    <row r="206" spans="2:65" s="1" customFormat="1" ht="16.5" customHeight="1">
      <c r="B206" s="46"/>
      <c r="C206" s="235" t="s">
        <v>419</v>
      </c>
      <c r="D206" s="235" t="s">
        <v>155</v>
      </c>
      <c r="E206" s="236" t="s">
        <v>453</v>
      </c>
      <c r="F206" s="237" t="s">
        <v>454</v>
      </c>
      <c r="G206" s="238" t="s">
        <v>158</v>
      </c>
      <c r="H206" s="239">
        <v>512</v>
      </c>
      <c r="I206" s="240"/>
      <c r="J206" s="241">
        <f>ROUND(I206*H206,2)</f>
        <v>0</v>
      </c>
      <c r="K206" s="237" t="s">
        <v>159</v>
      </c>
      <c r="L206" s="72"/>
      <c r="M206" s="242" t="s">
        <v>21</v>
      </c>
      <c r="N206" s="243" t="s">
        <v>42</v>
      </c>
      <c r="O206" s="47"/>
      <c r="P206" s="244">
        <f>O206*H206</f>
        <v>0</v>
      </c>
      <c r="Q206" s="244">
        <v>0</v>
      </c>
      <c r="R206" s="244">
        <f>Q206*H206</f>
        <v>0</v>
      </c>
      <c r="S206" s="244">
        <v>0</v>
      </c>
      <c r="T206" s="245">
        <f>S206*H206</f>
        <v>0</v>
      </c>
      <c r="AR206" s="24" t="s">
        <v>160</v>
      </c>
      <c r="AT206" s="24" t="s">
        <v>155</v>
      </c>
      <c r="AU206" s="24" t="s">
        <v>81</v>
      </c>
      <c r="AY206" s="24" t="s">
        <v>153</v>
      </c>
      <c r="BE206" s="246">
        <f>IF(N206="základní",J206,0)</f>
        <v>0</v>
      </c>
      <c r="BF206" s="246">
        <f>IF(N206="snížená",J206,0)</f>
        <v>0</v>
      </c>
      <c r="BG206" s="246">
        <f>IF(N206="zákl. přenesená",J206,0)</f>
        <v>0</v>
      </c>
      <c r="BH206" s="246">
        <f>IF(N206="sníž. přenesená",J206,0)</f>
        <v>0</v>
      </c>
      <c r="BI206" s="246">
        <f>IF(N206="nulová",J206,0)</f>
        <v>0</v>
      </c>
      <c r="BJ206" s="24" t="s">
        <v>78</v>
      </c>
      <c r="BK206" s="246">
        <f>ROUND(I206*H206,2)</f>
        <v>0</v>
      </c>
      <c r="BL206" s="24" t="s">
        <v>160</v>
      </c>
      <c r="BM206" s="24" t="s">
        <v>814</v>
      </c>
    </row>
    <row r="207" spans="2:51" s="12" customFormat="1" ht="13.5">
      <c r="B207" s="247"/>
      <c r="C207" s="248"/>
      <c r="D207" s="249" t="s">
        <v>162</v>
      </c>
      <c r="E207" s="250" t="s">
        <v>21</v>
      </c>
      <c r="F207" s="251" t="s">
        <v>809</v>
      </c>
      <c r="G207" s="248"/>
      <c r="H207" s="252">
        <v>512</v>
      </c>
      <c r="I207" s="253"/>
      <c r="J207" s="248"/>
      <c r="K207" s="248"/>
      <c r="L207" s="254"/>
      <c r="M207" s="255"/>
      <c r="N207" s="256"/>
      <c r="O207" s="256"/>
      <c r="P207" s="256"/>
      <c r="Q207" s="256"/>
      <c r="R207" s="256"/>
      <c r="S207" s="256"/>
      <c r="T207" s="257"/>
      <c r="AT207" s="258" t="s">
        <v>162</v>
      </c>
      <c r="AU207" s="258" t="s">
        <v>81</v>
      </c>
      <c r="AV207" s="12" t="s">
        <v>81</v>
      </c>
      <c r="AW207" s="12" t="s">
        <v>35</v>
      </c>
      <c r="AX207" s="12" t="s">
        <v>78</v>
      </c>
      <c r="AY207" s="258" t="s">
        <v>153</v>
      </c>
    </row>
    <row r="208" spans="2:65" s="1" customFormat="1" ht="25.5" customHeight="1">
      <c r="B208" s="46"/>
      <c r="C208" s="235" t="s">
        <v>424</v>
      </c>
      <c r="D208" s="235" t="s">
        <v>155</v>
      </c>
      <c r="E208" s="236" t="s">
        <v>457</v>
      </c>
      <c r="F208" s="237" t="s">
        <v>458</v>
      </c>
      <c r="G208" s="238" t="s">
        <v>158</v>
      </c>
      <c r="H208" s="239">
        <v>512</v>
      </c>
      <c r="I208" s="240"/>
      <c r="J208" s="241">
        <f>ROUND(I208*H208,2)</f>
        <v>0</v>
      </c>
      <c r="K208" s="237" t="s">
        <v>159</v>
      </c>
      <c r="L208" s="72"/>
      <c r="M208" s="242" t="s">
        <v>21</v>
      </c>
      <c r="N208" s="243" t="s">
        <v>42</v>
      </c>
      <c r="O208" s="47"/>
      <c r="P208" s="244">
        <f>O208*H208</f>
        <v>0</v>
      </c>
      <c r="Q208" s="244">
        <v>0</v>
      </c>
      <c r="R208" s="244">
        <f>Q208*H208</f>
        <v>0</v>
      </c>
      <c r="S208" s="244">
        <v>0</v>
      </c>
      <c r="T208" s="245">
        <f>S208*H208</f>
        <v>0</v>
      </c>
      <c r="AR208" s="24" t="s">
        <v>160</v>
      </c>
      <c r="AT208" s="24" t="s">
        <v>155</v>
      </c>
      <c r="AU208" s="24" t="s">
        <v>81</v>
      </c>
      <c r="AY208" s="24" t="s">
        <v>153</v>
      </c>
      <c r="BE208" s="246">
        <f>IF(N208="základní",J208,0)</f>
        <v>0</v>
      </c>
      <c r="BF208" s="246">
        <f>IF(N208="snížená",J208,0)</f>
        <v>0</v>
      </c>
      <c r="BG208" s="246">
        <f>IF(N208="zákl. přenesená",J208,0)</f>
        <v>0</v>
      </c>
      <c r="BH208" s="246">
        <f>IF(N208="sníž. přenesená",J208,0)</f>
        <v>0</v>
      </c>
      <c r="BI208" s="246">
        <f>IF(N208="nulová",J208,0)</f>
        <v>0</v>
      </c>
      <c r="BJ208" s="24" t="s">
        <v>78</v>
      </c>
      <c r="BK208" s="246">
        <f>ROUND(I208*H208,2)</f>
        <v>0</v>
      </c>
      <c r="BL208" s="24" t="s">
        <v>160</v>
      </c>
      <c r="BM208" s="24" t="s">
        <v>815</v>
      </c>
    </row>
    <row r="209" spans="2:51" s="12" customFormat="1" ht="13.5">
      <c r="B209" s="247"/>
      <c r="C209" s="248"/>
      <c r="D209" s="249" t="s">
        <v>162</v>
      </c>
      <c r="E209" s="250" t="s">
        <v>21</v>
      </c>
      <c r="F209" s="251" t="s">
        <v>816</v>
      </c>
      <c r="G209" s="248"/>
      <c r="H209" s="252">
        <v>512</v>
      </c>
      <c r="I209" s="253"/>
      <c r="J209" s="248"/>
      <c r="K209" s="248"/>
      <c r="L209" s="254"/>
      <c r="M209" s="255"/>
      <c r="N209" s="256"/>
      <c r="O209" s="256"/>
      <c r="P209" s="256"/>
      <c r="Q209" s="256"/>
      <c r="R209" s="256"/>
      <c r="S209" s="256"/>
      <c r="T209" s="257"/>
      <c r="AT209" s="258" t="s">
        <v>162</v>
      </c>
      <c r="AU209" s="258" t="s">
        <v>81</v>
      </c>
      <c r="AV209" s="12" t="s">
        <v>81</v>
      </c>
      <c r="AW209" s="12" t="s">
        <v>35</v>
      </c>
      <c r="AX209" s="12" t="s">
        <v>78</v>
      </c>
      <c r="AY209" s="258" t="s">
        <v>153</v>
      </c>
    </row>
    <row r="210" spans="2:65" s="1" customFormat="1" ht="25.5" customHeight="1">
      <c r="B210" s="46"/>
      <c r="C210" s="235" t="s">
        <v>430</v>
      </c>
      <c r="D210" s="235" t="s">
        <v>155</v>
      </c>
      <c r="E210" s="236" t="s">
        <v>464</v>
      </c>
      <c r="F210" s="237" t="s">
        <v>465</v>
      </c>
      <c r="G210" s="238" t="s">
        <v>158</v>
      </c>
      <c r="H210" s="239">
        <v>512</v>
      </c>
      <c r="I210" s="240"/>
      <c r="J210" s="241">
        <f>ROUND(I210*H210,2)</f>
        <v>0</v>
      </c>
      <c r="K210" s="237" t="s">
        <v>159</v>
      </c>
      <c r="L210" s="72"/>
      <c r="M210" s="242" t="s">
        <v>21</v>
      </c>
      <c r="N210" s="243" t="s">
        <v>42</v>
      </c>
      <c r="O210" s="47"/>
      <c r="P210" s="244">
        <f>O210*H210</f>
        <v>0</v>
      </c>
      <c r="Q210" s="244">
        <v>0</v>
      </c>
      <c r="R210" s="244">
        <f>Q210*H210</f>
        <v>0</v>
      </c>
      <c r="S210" s="244">
        <v>0</v>
      </c>
      <c r="T210" s="245">
        <f>S210*H210</f>
        <v>0</v>
      </c>
      <c r="AR210" s="24" t="s">
        <v>160</v>
      </c>
      <c r="AT210" s="24" t="s">
        <v>155</v>
      </c>
      <c r="AU210" s="24" t="s">
        <v>81</v>
      </c>
      <c r="AY210" s="24" t="s">
        <v>153</v>
      </c>
      <c r="BE210" s="246">
        <f>IF(N210="základní",J210,0)</f>
        <v>0</v>
      </c>
      <c r="BF210" s="246">
        <f>IF(N210="snížená",J210,0)</f>
        <v>0</v>
      </c>
      <c r="BG210" s="246">
        <f>IF(N210="zákl. přenesená",J210,0)</f>
        <v>0</v>
      </c>
      <c r="BH210" s="246">
        <f>IF(N210="sníž. přenesená",J210,0)</f>
        <v>0</v>
      </c>
      <c r="BI210" s="246">
        <f>IF(N210="nulová",J210,0)</f>
        <v>0</v>
      </c>
      <c r="BJ210" s="24" t="s">
        <v>78</v>
      </c>
      <c r="BK210" s="246">
        <f>ROUND(I210*H210,2)</f>
        <v>0</v>
      </c>
      <c r="BL210" s="24" t="s">
        <v>160</v>
      </c>
      <c r="BM210" s="24" t="s">
        <v>817</v>
      </c>
    </row>
    <row r="211" spans="2:51" s="12" customFormat="1" ht="13.5">
      <c r="B211" s="247"/>
      <c r="C211" s="248"/>
      <c r="D211" s="249" t="s">
        <v>162</v>
      </c>
      <c r="E211" s="250" t="s">
        <v>21</v>
      </c>
      <c r="F211" s="251" t="s">
        <v>809</v>
      </c>
      <c r="G211" s="248"/>
      <c r="H211" s="252">
        <v>512</v>
      </c>
      <c r="I211" s="253"/>
      <c r="J211" s="248"/>
      <c r="K211" s="248"/>
      <c r="L211" s="254"/>
      <c r="M211" s="255"/>
      <c r="N211" s="256"/>
      <c r="O211" s="256"/>
      <c r="P211" s="256"/>
      <c r="Q211" s="256"/>
      <c r="R211" s="256"/>
      <c r="S211" s="256"/>
      <c r="T211" s="257"/>
      <c r="AT211" s="258" t="s">
        <v>162</v>
      </c>
      <c r="AU211" s="258" t="s">
        <v>81</v>
      </c>
      <c r="AV211" s="12" t="s">
        <v>81</v>
      </c>
      <c r="AW211" s="12" t="s">
        <v>35</v>
      </c>
      <c r="AX211" s="12" t="s">
        <v>78</v>
      </c>
      <c r="AY211" s="258" t="s">
        <v>153</v>
      </c>
    </row>
    <row r="212" spans="2:63" s="11" customFormat="1" ht="29.85" customHeight="1">
      <c r="B212" s="219"/>
      <c r="C212" s="220"/>
      <c r="D212" s="221" t="s">
        <v>70</v>
      </c>
      <c r="E212" s="233" t="s">
        <v>195</v>
      </c>
      <c r="F212" s="233" t="s">
        <v>471</v>
      </c>
      <c r="G212" s="220"/>
      <c r="H212" s="220"/>
      <c r="I212" s="223"/>
      <c r="J212" s="234">
        <f>BK212</f>
        <v>0</v>
      </c>
      <c r="K212" s="220"/>
      <c r="L212" s="225"/>
      <c r="M212" s="226"/>
      <c r="N212" s="227"/>
      <c r="O212" s="227"/>
      <c r="P212" s="228">
        <f>SUM(P213:P249)</f>
        <v>0</v>
      </c>
      <c r="Q212" s="227"/>
      <c r="R212" s="228">
        <f>SUM(R213:R249)</f>
        <v>2.88250048</v>
      </c>
      <c r="S212" s="227"/>
      <c r="T212" s="229">
        <f>SUM(T213:T249)</f>
        <v>0.3</v>
      </c>
      <c r="AR212" s="230" t="s">
        <v>78</v>
      </c>
      <c r="AT212" s="231" t="s">
        <v>70</v>
      </c>
      <c r="AU212" s="231" t="s">
        <v>78</v>
      </c>
      <c r="AY212" s="230" t="s">
        <v>153</v>
      </c>
      <c r="BK212" s="232">
        <f>SUM(BK213:BK249)</f>
        <v>0</v>
      </c>
    </row>
    <row r="213" spans="2:65" s="1" customFormat="1" ht="25.5" customHeight="1">
      <c r="B213" s="46"/>
      <c r="C213" s="235" t="s">
        <v>435</v>
      </c>
      <c r="D213" s="235" t="s">
        <v>155</v>
      </c>
      <c r="E213" s="236" t="s">
        <v>473</v>
      </c>
      <c r="F213" s="237" t="s">
        <v>474</v>
      </c>
      <c r="G213" s="238" t="s">
        <v>184</v>
      </c>
      <c r="H213" s="239">
        <v>7</v>
      </c>
      <c r="I213" s="240"/>
      <c r="J213" s="241">
        <f>ROUND(I213*H213,2)</f>
        <v>0</v>
      </c>
      <c r="K213" s="237" t="s">
        <v>159</v>
      </c>
      <c r="L213" s="72"/>
      <c r="M213" s="242" t="s">
        <v>21</v>
      </c>
      <c r="N213" s="243" t="s">
        <v>42</v>
      </c>
      <c r="O213" s="47"/>
      <c r="P213" s="244">
        <f>O213*H213</f>
        <v>0</v>
      </c>
      <c r="Q213" s="244">
        <v>0.00268</v>
      </c>
      <c r="R213" s="244">
        <f>Q213*H213</f>
        <v>0.01876</v>
      </c>
      <c r="S213" s="244">
        <v>0</v>
      </c>
      <c r="T213" s="245">
        <f>S213*H213</f>
        <v>0</v>
      </c>
      <c r="AR213" s="24" t="s">
        <v>160</v>
      </c>
      <c r="AT213" s="24" t="s">
        <v>155</v>
      </c>
      <c r="AU213" s="24" t="s">
        <v>81</v>
      </c>
      <c r="AY213" s="24" t="s">
        <v>153</v>
      </c>
      <c r="BE213" s="246">
        <f>IF(N213="základní",J213,0)</f>
        <v>0</v>
      </c>
      <c r="BF213" s="246">
        <f>IF(N213="snížená",J213,0)</f>
        <v>0</v>
      </c>
      <c r="BG213" s="246">
        <f>IF(N213="zákl. přenesená",J213,0)</f>
        <v>0</v>
      </c>
      <c r="BH213" s="246">
        <f>IF(N213="sníž. přenesená",J213,0)</f>
        <v>0</v>
      </c>
      <c r="BI213" s="246">
        <f>IF(N213="nulová",J213,0)</f>
        <v>0</v>
      </c>
      <c r="BJ213" s="24" t="s">
        <v>78</v>
      </c>
      <c r="BK213" s="246">
        <f>ROUND(I213*H213,2)</f>
        <v>0</v>
      </c>
      <c r="BL213" s="24" t="s">
        <v>160</v>
      </c>
      <c r="BM213" s="24" t="s">
        <v>818</v>
      </c>
    </row>
    <row r="214" spans="2:51" s="14" customFormat="1" ht="13.5">
      <c r="B214" s="271"/>
      <c r="C214" s="272"/>
      <c r="D214" s="249" t="s">
        <v>162</v>
      </c>
      <c r="E214" s="273" t="s">
        <v>21</v>
      </c>
      <c r="F214" s="274" t="s">
        <v>819</v>
      </c>
      <c r="G214" s="272"/>
      <c r="H214" s="273" t="s">
        <v>21</v>
      </c>
      <c r="I214" s="275"/>
      <c r="J214" s="272"/>
      <c r="K214" s="272"/>
      <c r="L214" s="276"/>
      <c r="M214" s="277"/>
      <c r="N214" s="278"/>
      <c r="O214" s="278"/>
      <c r="P214" s="278"/>
      <c r="Q214" s="278"/>
      <c r="R214" s="278"/>
      <c r="S214" s="278"/>
      <c r="T214" s="279"/>
      <c r="AT214" s="280" t="s">
        <v>162</v>
      </c>
      <c r="AU214" s="280" t="s">
        <v>81</v>
      </c>
      <c r="AV214" s="14" t="s">
        <v>78</v>
      </c>
      <c r="AW214" s="14" t="s">
        <v>35</v>
      </c>
      <c r="AX214" s="14" t="s">
        <v>71</v>
      </c>
      <c r="AY214" s="280" t="s">
        <v>153</v>
      </c>
    </row>
    <row r="215" spans="2:51" s="12" customFormat="1" ht="13.5">
      <c r="B215" s="247"/>
      <c r="C215" s="248"/>
      <c r="D215" s="249" t="s">
        <v>162</v>
      </c>
      <c r="E215" s="250" t="s">
        <v>21</v>
      </c>
      <c r="F215" s="251" t="s">
        <v>820</v>
      </c>
      <c r="G215" s="248"/>
      <c r="H215" s="252">
        <v>7</v>
      </c>
      <c r="I215" s="253"/>
      <c r="J215" s="248"/>
      <c r="K215" s="248"/>
      <c r="L215" s="254"/>
      <c r="M215" s="255"/>
      <c r="N215" s="256"/>
      <c r="O215" s="256"/>
      <c r="P215" s="256"/>
      <c r="Q215" s="256"/>
      <c r="R215" s="256"/>
      <c r="S215" s="256"/>
      <c r="T215" s="257"/>
      <c r="AT215" s="258" t="s">
        <v>162</v>
      </c>
      <c r="AU215" s="258" t="s">
        <v>81</v>
      </c>
      <c r="AV215" s="12" t="s">
        <v>81</v>
      </c>
      <c r="AW215" s="12" t="s">
        <v>35</v>
      </c>
      <c r="AX215" s="12" t="s">
        <v>78</v>
      </c>
      <c r="AY215" s="258" t="s">
        <v>153</v>
      </c>
    </row>
    <row r="216" spans="2:65" s="1" customFormat="1" ht="38.25" customHeight="1">
      <c r="B216" s="46"/>
      <c r="C216" s="235" t="s">
        <v>441</v>
      </c>
      <c r="D216" s="235" t="s">
        <v>155</v>
      </c>
      <c r="E216" s="236" t="s">
        <v>485</v>
      </c>
      <c r="F216" s="237" t="s">
        <v>486</v>
      </c>
      <c r="G216" s="238" t="s">
        <v>487</v>
      </c>
      <c r="H216" s="239">
        <v>9</v>
      </c>
      <c r="I216" s="240"/>
      <c r="J216" s="241">
        <f>ROUND(I216*H216,2)</f>
        <v>0</v>
      </c>
      <c r="K216" s="237" t="s">
        <v>159</v>
      </c>
      <c r="L216" s="72"/>
      <c r="M216" s="242" t="s">
        <v>21</v>
      </c>
      <c r="N216" s="243" t="s">
        <v>42</v>
      </c>
      <c r="O216" s="47"/>
      <c r="P216" s="244">
        <f>O216*H216</f>
        <v>0</v>
      </c>
      <c r="Q216" s="244">
        <v>0</v>
      </c>
      <c r="R216" s="244">
        <f>Q216*H216</f>
        <v>0</v>
      </c>
      <c r="S216" s="244">
        <v>0</v>
      </c>
      <c r="T216" s="245">
        <f>S216*H216</f>
        <v>0</v>
      </c>
      <c r="AR216" s="24" t="s">
        <v>160</v>
      </c>
      <c r="AT216" s="24" t="s">
        <v>155</v>
      </c>
      <c r="AU216" s="24" t="s">
        <v>81</v>
      </c>
      <c r="AY216" s="24" t="s">
        <v>153</v>
      </c>
      <c r="BE216" s="246">
        <f>IF(N216="základní",J216,0)</f>
        <v>0</v>
      </c>
      <c r="BF216" s="246">
        <f>IF(N216="snížená",J216,0)</f>
        <v>0</v>
      </c>
      <c r="BG216" s="246">
        <f>IF(N216="zákl. přenesená",J216,0)</f>
        <v>0</v>
      </c>
      <c r="BH216" s="246">
        <f>IF(N216="sníž. přenesená",J216,0)</f>
        <v>0</v>
      </c>
      <c r="BI216" s="246">
        <f>IF(N216="nulová",J216,0)</f>
        <v>0</v>
      </c>
      <c r="BJ216" s="24" t="s">
        <v>78</v>
      </c>
      <c r="BK216" s="246">
        <f>ROUND(I216*H216,2)</f>
        <v>0</v>
      </c>
      <c r="BL216" s="24" t="s">
        <v>160</v>
      </c>
      <c r="BM216" s="24" t="s">
        <v>821</v>
      </c>
    </row>
    <row r="217" spans="2:51" s="12" customFormat="1" ht="13.5">
      <c r="B217" s="247"/>
      <c r="C217" s="248"/>
      <c r="D217" s="249" t="s">
        <v>162</v>
      </c>
      <c r="E217" s="250" t="s">
        <v>21</v>
      </c>
      <c r="F217" s="251" t="s">
        <v>822</v>
      </c>
      <c r="G217" s="248"/>
      <c r="H217" s="252">
        <v>9</v>
      </c>
      <c r="I217" s="253"/>
      <c r="J217" s="248"/>
      <c r="K217" s="248"/>
      <c r="L217" s="254"/>
      <c r="M217" s="255"/>
      <c r="N217" s="256"/>
      <c r="O217" s="256"/>
      <c r="P217" s="256"/>
      <c r="Q217" s="256"/>
      <c r="R217" s="256"/>
      <c r="S217" s="256"/>
      <c r="T217" s="257"/>
      <c r="AT217" s="258" t="s">
        <v>162</v>
      </c>
      <c r="AU217" s="258" t="s">
        <v>81</v>
      </c>
      <c r="AV217" s="12" t="s">
        <v>81</v>
      </c>
      <c r="AW217" s="12" t="s">
        <v>35</v>
      </c>
      <c r="AX217" s="12" t="s">
        <v>78</v>
      </c>
      <c r="AY217" s="258" t="s">
        <v>153</v>
      </c>
    </row>
    <row r="218" spans="2:65" s="1" customFormat="1" ht="16.5" customHeight="1">
      <c r="B218" s="46"/>
      <c r="C218" s="281" t="s">
        <v>447</v>
      </c>
      <c r="D218" s="281" t="s">
        <v>302</v>
      </c>
      <c r="E218" s="282" t="s">
        <v>491</v>
      </c>
      <c r="F218" s="283" t="s">
        <v>492</v>
      </c>
      <c r="G218" s="284" t="s">
        <v>487</v>
      </c>
      <c r="H218" s="285">
        <v>2</v>
      </c>
      <c r="I218" s="286"/>
      <c r="J218" s="287">
        <f>ROUND(I218*H218,2)</f>
        <v>0</v>
      </c>
      <c r="K218" s="283" t="s">
        <v>159</v>
      </c>
      <c r="L218" s="288"/>
      <c r="M218" s="289" t="s">
        <v>21</v>
      </c>
      <c r="N218" s="290" t="s">
        <v>42</v>
      </c>
      <c r="O218" s="47"/>
      <c r="P218" s="244">
        <f>O218*H218</f>
        <v>0</v>
      </c>
      <c r="Q218" s="244">
        <v>0.00054</v>
      </c>
      <c r="R218" s="244">
        <f>Q218*H218</f>
        <v>0.00108</v>
      </c>
      <c r="S218" s="244">
        <v>0</v>
      </c>
      <c r="T218" s="245">
        <f>S218*H218</f>
        <v>0</v>
      </c>
      <c r="AR218" s="24" t="s">
        <v>195</v>
      </c>
      <c r="AT218" s="24" t="s">
        <v>302</v>
      </c>
      <c r="AU218" s="24" t="s">
        <v>81</v>
      </c>
      <c r="AY218" s="24" t="s">
        <v>153</v>
      </c>
      <c r="BE218" s="246">
        <f>IF(N218="základní",J218,0)</f>
        <v>0</v>
      </c>
      <c r="BF218" s="246">
        <f>IF(N218="snížená",J218,0)</f>
        <v>0</v>
      </c>
      <c r="BG218" s="246">
        <f>IF(N218="zákl. přenesená",J218,0)</f>
        <v>0</v>
      </c>
      <c r="BH218" s="246">
        <f>IF(N218="sníž. přenesená",J218,0)</f>
        <v>0</v>
      </c>
      <c r="BI218" s="246">
        <f>IF(N218="nulová",J218,0)</f>
        <v>0</v>
      </c>
      <c r="BJ218" s="24" t="s">
        <v>78</v>
      </c>
      <c r="BK218" s="246">
        <f>ROUND(I218*H218,2)</f>
        <v>0</v>
      </c>
      <c r="BL218" s="24" t="s">
        <v>160</v>
      </c>
      <c r="BM218" s="24" t="s">
        <v>823</v>
      </c>
    </row>
    <row r="219" spans="2:65" s="1" customFormat="1" ht="16.5" customHeight="1">
      <c r="B219" s="46"/>
      <c r="C219" s="281" t="s">
        <v>452</v>
      </c>
      <c r="D219" s="281" t="s">
        <v>302</v>
      </c>
      <c r="E219" s="282" t="s">
        <v>495</v>
      </c>
      <c r="F219" s="283" t="s">
        <v>496</v>
      </c>
      <c r="G219" s="284" t="s">
        <v>487</v>
      </c>
      <c r="H219" s="285">
        <v>4</v>
      </c>
      <c r="I219" s="286"/>
      <c r="J219" s="287">
        <f>ROUND(I219*H219,2)</f>
        <v>0</v>
      </c>
      <c r="K219" s="283" t="s">
        <v>159</v>
      </c>
      <c r="L219" s="288"/>
      <c r="M219" s="289" t="s">
        <v>21</v>
      </c>
      <c r="N219" s="290" t="s">
        <v>42</v>
      </c>
      <c r="O219" s="47"/>
      <c r="P219" s="244">
        <f>O219*H219</f>
        <v>0</v>
      </c>
      <c r="Q219" s="244">
        <v>0.00064</v>
      </c>
      <c r="R219" s="244">
        <f>Q219*H219</f>
        <v>0.00256</v>
      </c>
      <c r="S219" s="244">
        <v>0</v>
      </c>
      <c r="T219" s="245">
        <f>S219*H219</f>
        <v>0</v>
      </c>
      <c r="AR219" s="24" t="s">
        <v>195</v>
      </c>
      <c r="AT219" s="24" t="s">
        <v>302</v>
      </c>
      <c r="AU219" s="24" t="s">
        <v>81</v>
      </c>
      <c r="AY219" s="24" t="s">
        <v>153</v>
      </c>
      <c r="BE219" s="246">
        <f>IF(N219="základní",J219,0)</f>
        <v>0</v>
      </c>
      <c r="BF219" s="246">
        <f>IF(N219="snížená",J219,0)</f>
        <v>0</v>
      </c>
      <c r="BG219" s="246">
        <f>IF(N219="zákl. přenesená",J219,0)</f>
        <v>0</v>
      </c>
      <c r="BH219" s="246">
        <f>IF(N219="sníž. přenesená",J219,0)</f>
        <v>0</v>
      </c>
      <c r="BI219" s="246">
        <f>IF(N219="nulová",J219,0)</f>
        <v>0</v>
      </c>
      <c r="BJ219" s="24" t="s">
        <v>78</v>
      </c>
      <c r="BK219" s="246">
        <f>ROUND(I219*H219,2)</f>
        <v>0</v>
      </c>
      <c r="BL219" s="24" t="s">
        <v>160</v>
      </c>
      <c r="BM219" s="24" t="s">
        <v>824</v>
      </c>
    </row>
    <row r="220" spans="2:65" s="1" customFormat="1" ht="16.5" customHeight="1">
      <c r="B220" s="46"/>
      <c r="C220" s="281" t="s">
        <v>456</v>
      </c>
      <c r="D220" s="281" t="s">
        <v>302</v>
      </c>
      <c r="E220" s="282" t="s">
        <v>499</v>
      </c>
      <c r="F220" s="283" t="s">
        <v>500</v>
      </c>
      <c r="G220" s="284" t="s">
        <v>487</v>
      </c>
      <c r="H220" s="285">
        <v>3</v>
      </c>
      <c r="I220" s="286"/>
      <c r="J220" s="287">
        <f>ROUND(I220*H220,2)</f>
        <v>0</v>
      </c>
      <c r="K220" s="283" t="s">
        <v>159</v>
      </c>
      <c r="L220" s="288"/>
      <c r="M220" s="289" t="s">
        <v>21</v>
      </c>
      <c r="N220" s="290" t="s">
        <v>42</v>
      </c>
      <c r="O220" s="47"/>
      <c r="P220" s="244">
        <f>O220*H220</f>
        <v>0</v>
      </c>
      <c r="Q220" s="244">
        <v>0.00154</v>
      </c>
      <c r="R220" s="244">
        <f>Q220*H220</f>
        <v>0.00462</v>
      </c>
      <c r="S220" s="244">
        <v>0</v>
      </c>
      <c r="T220" s="245">
        <f>S220*H220</f>
        <v>0</v>
      </c>
      <c r="AR220" s="24" t="s">
        <v>195</v>
      </c>
      <c r="AT220" s="24" t="s">
        <v>302</v>
      </c>
      <c r="AU220" s="24" t="s">
        <v>81</v>
      </c>
      <c r="AY220" s="24" t="s">
        <v>153</v>
      </c>
      <c r="BE220" s="246">
        <f>IF(N220="základní",J220,0)</f>
        <v>0</v>
      </c>
      <c r="BF220" s="246">
        <f>IF(N220="snížená",J220,0)</f>
        <v>0</v>
      </c>
      <c r="BG220" s="246">
        <f>IF(N220="zákl. přenesená",J220,0)</f>
        <v>0</v>
      </c>
      <c r="BH220" s="246">
        <f>IF(N220="sníž. přenesená",J220,0)</f>
        <v>0</v>
      </c>
      <c r="BI220" s="246">
        <f>IF(N220="nulová",J220,0)</f>
        <v>0</v>
      </c>
      <c r="BJ220" s="24" t="s">
        <v>78</v>
      </c>
      <c r="BK220" s="246">
        <f>ROUND(I220*H220,2)</f>
        <v>0</v>
      </c>
      <c r="BL220" s="24" t="s">
        <v>160</v>
      </c>
      <c r="BM220" s="24" t="s">
        <v>825</v>
      </c>
    </row>
    <row r="221" spans="2:51" s="12" customFormat="1" ht="13.5">
      <c r="B221" s="247"/>
      <c r="C221" s="248"/>
      <c r="D221" s="249" t="s">
        <v>162</v>
      </c>
      <c r="E221" s="250" t="s">
        <v>21</v>
      </c>
      <c r="F221" s="251" t="s">
        <v>826</v>
      </c>
      <c r="G221" s="248"/>
      <c r="H221" s="252">
        <v>2</v>
      </c>
      <c r="I221" s="253"/>
      <c r="J221" s="248"/>
      <c r="K221" s="248"/>
      <c r="L221" s="254"/>
      <c r="M221" s="255"/>
      <c r="N221" s="256"/>
      <c r="O221" s="256"/>
      <c r="P221" s="256"/>
      <c r="Q221" s="256"/>
      <c r="R221" s="256"/>
      <c r="S221" s="256"/>
      <c r="T221" s="257"/>
      <c r="AT221" s="258" t="s">
        <v>162</v>
      </c>
      <c r="AU221" s="258" t="s">
        <v>81</v>
      </c>
      <c r="AV221" s="12" t="s">
        <v>81</v>
      </c>
      <c r="AW221" s="12" t="s">
        <v>35</v>
      </c>
      <c r="AX221" s="12" t="s">
        <v>71</v>
      </c>
      <c r="AY221" s="258" t="s">
        <v>153</v>
      </c>
    </row>
    <row r="222" spans="2:51" s="12" customFormat="1" ht="13.5">
      <c r="B222" s="247"/>
      <c r="C222" s="248"/>
      <c r="D222" s="249" t="s">
        <v>162</v>
      </c>
      <c r="E222" s="250" t="s">
        <v>21</v>
      </c>
      <c r="F222" s="251" t="s">
        <v>827</v>
      </c>
      <c r="G222" s="248"/>
      <c r="H222" s="252">
        <v>1</v>
      </c>
      <c r="I222" s="253"/>
      <c r="J222" s="248"/>
      <c r="K222" s="248"/>
      <c r="L222" s="254"/>
      <c r="M222" s="255"/>
      <c r="N222" s="256"/>
      <c r="O222" s="256"/>
      <c r="P222" s="256"/>
      <c r="Q222" s="256"/>
      <c r="R222" s="256"/>
      <c r="S222" s="256"/>
      <c r="T222" s="257"/>
      <c r="AT222" s="258" t="s">
        <v>162</v>
      </c>
      <c r="AU222" s="258" t="s">
        <v>81</v>
      </c>
      <c r="AV222" s="12" t="s">
        <v>81</v>
      </c>
      <c r="AW222" s="12" t="s">
        <v>35</v>
      </c>
      <c r="AX222" s="12" t="s">
        <v>71</v>
      </c>
      <c r="AY222" s="258" t="s">
        <v>153</v>
      </c>
    </row>
    <row r="223" spans="2:51" s="13" customFormat="1" ht="13.5">
      <c r="B223" s="259"/>
      <c r="C223" s="260"/>
      <c r="D223" s="249" t="s">
        <v>162</v>
      </c>
      <c r="E223" s="261" t="s">
        <v>21</v>
      </c>
      <c r="F223" s="262" t="s">
        <v>188</v>
      </c>
      <c r="G223" s="260"/>
      <c r="H223" s="263">
        <v>3</v>
      </c>
      <c r="I223" s="264"/>
      <c r="J223" s="260"/>
      <c r="K223" s="260"/>
      <c r="L223" s="265"/>
      <c r="M223" s="266"/>
      <c r="N223" s="267"/>
      <c r="O223" s="267"/>
      <c r="P223" s="267"/>
      <c r="Q223" s="267"/>
      <c r="R223" s="267"/>
      <c r="S223" s="267"/>
      <c r="T223" s="268"/>
      <c r="AT223" s="269" t="s">
        <v>162</v>
      </c>
      <c r="AU223" s="269" t="s">
        <v>81</v>
      </c>
      <c r="AV223" s="13" t="s">
        <v>160</v>
      </c>
      <c r="AW223" s="13" t="s">
        <v>35</v>
      </c>
      <c r="AX223" s="13" t="s">
        <v>78</v>
      </c>
      <c r="AY223" s="269" t="s">
        <v>153</v>
      </c>
    </row>
    <row r="224" spans="2:65" s="1" customFormat="1" ht="25.5" customHeight="1">
      <c r="B224" s="46"/>
      <c r="C224" s="235" t="s">
        <v>463</v>
      </c>
      <c r="D224" s="235" t="s">
        <v>155</v>
      </c>
      <c r="E224" s="236" t="s">
        <v>512</v>
      </c>
      <c r="F224" s="237" t="s">
        <v>513</v>
      </c>
      <c r="G224" s="238" t="s">
        <v>487</v>
      </c>
      <c r="H224" s="239">
        <v>2</v>
      </c>
      <c r="I224" s="240"/>
      <c r="J224" s="241">
        <f>ROUND(I224*H224,2)</f>
        <v>0</v>
      </c>
      <c r="K224" s="237" t="s">
        <v>159</v>
      </c>
      <c r="L224" s="72"/>
      <c r="M224" s="242" t="s">
        <v>21</v>
      </c>
      <c r="N224" s="243" t="s">
        <v>42</v>
      </c>
      <c r="O224" s="47"/>
      <c r="P224" s="244">
        <f>O224*H224</f>
        <v>0</v>
      </c>
      <c r="Q224" s="244">
        <v>0.00012</v>
      </c>
      <c r="R224" s="244">
        <f>Q224*H224</f>
        <v>0.00024</v>
      </c>
      <c r="S224" s="244">
        <v>0</v>
      </c>
      <c r="T224" s="245">
        <f>S224*H224</f>
        <v>0</v>
      </c>
      <c r="AR224" s="24" t="s">
        <v>160</v>
      </c>
      <c r="AT224" s="24" t="s">
        <v>155</v>
      </c>
      <c r="AU224" s="24" t="s">
        <v>81</v>
      </c>
      <c r="AY224" s="24" t="s">
        <v>153</v>
      </c>
      <c r="BE224" s="246">
        <f>IF(N224="základní",J224,0)</f>
        <v>0</v>
      </c>
      <c r="BF224" s="246">
        <f>IF(N224="snížená",J224,0)</f>
        <v>0</v>
      </c>
      <c r="BG224" s="246">
        <f>IF(N224="zákl. přenesená",J224,0)</f>
        <v>0</v>
      </c>
      <c r="BH224" s="246">
        <f>IF(N224="sníž. přenesená",J224,0)</f>
        <v>0</v>
      </c>
      <c r="BI224" s="246">
        <f>IF(N224="nulová",J224,0)</f>
        <v>0</v>
      </c>
      <c r="BJ224" s="24" t="s">
        <v>78</v>
      </c>
      <c r="BK224" s="246">
        <f>ROUND(I224*H224,2)</f>
        <v>0</v>
      </c>
      <c r="BL224" s="24" t="s">
        <v>160</v>
      </c>
      <c r="BM224" s="24" t="s">
        <v>828</v>
      </c>
    </row>
    <row r="225" spans="2:51" s="14" customFormat="1" ht="13.5">
      <c r="B225" s="271"/>
      <c r="C225" s="272"/>
      <c r="D225" s="249" t="s">
        <v>162</v>
      </c>
      <c r="E225" s="273" t="s">
        <v>21</v>
      </c>
      <c r="F225" s="274" t="s">
        <v>515</v>
      </c>
      <c r="G225" s="272"/>
      <c r="H225" s="273" t="s">
        <v>21</v>
      </c>
      <c r="I225" s="275"/>
      <c r="J225" s="272"/>
      <c r="K225" s="272"/>
      <c r="L225" s="276"/>
      <c r="M225" s="277"/>
      <c r="N225" s="278"/>
      <c r="O225" s="278"/>
      <c r="P225" s="278"/>
      <c r="Q225" s="278"/>
      <c r="R225" s="278"/>
      <c r="S225" s="278"/>
      <c r="T225" s="279"/>
      <c r="AT225" s="280" t="s">
        <v>162</v>
      </c>
      <c r="AU225" s="280" t="s">
        <v>81</v>
      </c>
      <c r="AV225" s="14" t="s">
        <v>78</v>
      </c>
      <c r="AW225" s="14" t="s">
        <v>35</v>
      </c>
      <c r="AX225" s="14" t="s">
        <v>71</v>
      </c>
      <c r="AY225" s="280" t="s">
        <v>153</v>
      </c>
    </row>
    <row r="226" spans="2:51" s="12" customFormat="1" ht="13.5">
      <c r="B226" s="247"/>
      <c r="C226" s="248"/>
      <c r="D226" s="249" t="s">
        <v>162</v>
      </c>
      <c r="E226" s="250" t="s">
        <v>21</v>
      </c>
      <c r="F226" s="251" t="s">
        <v>829</v>
      </c>
      <c r="G226" s="248"/>
      <c r="H226" s="252">
        <v>2</v>
      </c>
      <c r="I226" s="253"/>
      <c r="J226" s="248"/>
      <c r="K226" s="248"/>
      <c r="L226" s="254"/>
      <c r="M226" s="255"/>
      <c r="N226" s="256"/>
      <c r="O226" s="256"/>
      <c r="P226" s="256"/>
      <c r="Q226" s="256"/>
      <c r="R226" s="256"/>
      <c r="S226" s="256"/>
      <c r="T226" s="257"/>
      <c r="AT226" s="258" t="s">
        <v>162</v>
      </c>
      <c r="AU226" s="258" t="s">
        <v>81</v>
      </c>
      <c r="AV226" s="12" t="s">
        <v>81</v>
      </c>
      <c r="AW226" s="12" t="s">
        <v>35</v>
      </c>
      <c r="AX226" s="12" t="s">
        <v>78</v>
      </c>
      <c r="AY226" s="258" t="s">
        <v>153</v>
      </c>
    </row>
    <row r="227" spans="2:65" s="1" customFormat="1" ht="16.5" customHeight="1">
      <c r="B227" s="46"/>
      <c r="C227" s="281" t="s">
        <v>467</v>
      </c>
      <c r="D227" s="281" t="s">
        <v>302</v>
      </c>
      <c r="E227" s="282" t="s">
        <v>518</v>
      </c>
      <c r="F227" s="283" t="s">
        <v>519</v>
      </c>
      <c r="G227" s="284" t="s">
        <v>487</v>
      </c>
      <c r="H227" s="285">
        <v>2</v>
      </c>
      <c r="I227" s="286"/>
      <c r="J227" s="287">
        <f>ROUND(I227*H227,2)</f>
        <v>0</v>
      </c>
      <c r="K227" s="283" t="s">
        <v>21</v>
      </c>
      <c r="L227" s="288"/>
      <c r="M227" s="289" t="s">
        <v>21</v>
      </c>
      <c r="N227" s="290" t="s">
        <v>42</v>
      </c>
      <c r="O227" s="47"/>
      <c r="P227" s="244">
        <f>O227*H227</f>
        <v>0</v>
      </c>
      <c r="Q227" s="244">
        <v>0</v>
      </c>
      <c r="R227" s="244">
        <f>Q227*H227</f>
        <v>0</v>
      </c>
      <c r="S227" s="244">
        <v>0</v>
      </c>
      <c r="T227" s="245">
        <f>S227*H227</f>
        <v>0</v>
      </c>
      <c r="AR227" s="24" t="s">
        <v>195</v>
      </c>
      <c r="AT227" s="24" t="s">
        <v>302</v>
      </c>
      <c r="AU227" s="24" t="s">
        <v>81</v>
      </c>
      <c r="AY227" s="24" t="s">
        <v>153</v>
      </c>
      <c r="BE227" s="246">
        <f>IF(N227="základní",J227,0)</f>
        <v>0</v>
      </c>
      <c r="BF227" s="246">
        <f>IF(N227="snížená",J227,0)</f>
        <v>0</v>
      </c>
      <c r="BG227" s="246">
        <f>IF(N227="zákl. přenesená",J227,0)</f>
        <v>0</v>
      </c>
      <c r="BH227" s="246">
        <f>IF(N227="sníž. přenesená",J227,0)</f>
        <v>0</v>
      </c>
      <c r="BI227" s="246">
        <f>IF(N227="nulová",J227,0)</f>
        <v>0</v>
      </c>
      <c r="BJ227" s="24" t="s">
        <v>78</v>
      </c>
      <c r="BK227" s="246">
        <f>ROUND(I227*H227,2)</f>
        <v>0</v>
      </c>
      <c r="BL227" s="24" t="s">
        <v>160</v>
      </c>
      <c r="BM227" s="24" t="s">
        <v>830</v>
      </c>
    </row>
    <row r="228" spans="2:65" s="1" customFormat="1" ht="16.5" customHeight="1">
      <c r="B228" s="46"/>
      <c r="C228" s="235" t="s">
        <v>472</v>
      </c>
      <c r="D228" s="235" t="s">
        <v>155</v>
      </c>
      <c r="E228" s="236" t="s">
        <v>532</v>
      </c>
      <c r="F228" s="237" t="s">
        <v>533</v>
      </c>
      <c r="G228" s="238" t="s">
        <v>305</v>
      </c>
      <c r="H228" s="239">
        <v>0.047</v>
      </c>
      <c r="I228" s="240"/>
      <c r="J228" s="241">
        <f>ROUND(I228*H228,2)</f>
        <v>0</v>
      </c>
      <c r="K228" s="237" t="s">
        <v>159</v>
      </c>
      <c r="L228" s="72"/>
      <c r="M228" s="242" t="s">
        <v>21</v>
      </c>
      <c r="N228" s="243" t="s">
        <v>42</v>
      </c>
      <c r="O228" s="47"/>
      <c r="P228" s="244">
        <f>O228*H228</f>
        <v>0</v>
      </c>
      <c r="Q228" s="244">
        <v>1.00384</v>
      </c>
      <c r="R228" s="244">
        <f>Q228*H228</f>
        <v>0.047180480000000004</v>
      </c>
      <c r="S228" s="244">
        <v>0</v>
      </c>
      <c r="T228" s="245">
        <f>S228*H228</f>
        <v>0</v>
      </c>
      <c r="AR228" s="24" t="s">
        <v>160</v>
      </c>
      <c r="AT228" s="24" t="s">
        <v>155</v>
      </c>
      <c r="AU228" s="24" t="s">
        <v>81</v>
      </c>
      <c r="AY228" s="24" t="s">
        <v>153</v>
      </c>
      <c r="BE228" s="246">
        <f>IF(N228="základní",J228,0)</f>
        <v>0</v>
      </c>
      <c r="BF228" s="246">
        <f>IF(N228="snížená",J228,0)</f>
        <v>0</v>
      </c>
      <c r="BG228" s="246">
        <f>IF(N228="zákl. přenesená",J228,0)</f>
        <v>0</v>
      </c>
      <c r="BH228" s="246">
        <f>IF(N228="sníž. přenesená",J228,0)</f>
        <v>0</v>
      </c>
      <c r="BI228" s="246">
        <f>IF(N228="nulová",J228,0)</f>
        <v>0</v>
      </c>
      <c r="BJ228" s="24" t="s">
        <v>78</v>
      </c>
      <c r="BK228" s="246">
        <f>ROUND(I228*H228,2)</f>
        <v>0</v>
      </c>
      <c r="BL228" s="24" t="s">
        <v>160</v>
      </c>
      <c r="BM228" s="24" t="s">
        <v>831</v>
      </c>
    </row>
    <row r="229" spans="2:51" s="14" customFormat="1" ht="13.5">
      <c r="B229" s="271"/>
      <c r="C229" s="272"/>
      <c r="D229" s="249" t="s">
        <v>162</v>
      </c>
      <c r="E229" s="273" t="s">
        <v>21</v>
      </c>
      <c r="F229" s="274" t="s">
        <v>535</v>
      </c>
      <c r="G229" s="272"/>
      <c r="H229" s="273" t="s">
        <v>21</v>
      </c>
      <c r="I229" s="275"/>
      <c r="J229" s="272"/>
      <c r="K229" s="272"/>
      <c r="L229" s="276"/>
      <c r="M229" s="277"/>
      <c r="N229" s="278"/>
      <c r="O229" s="278"/>
      <c r="P229" s="278"/>
      <c r="Q229" s="278"/>
      <c r="R229" s="278"/>
      <c r="S229" s="278"/>
      <c r="T229" s="279"/>
      <c r="AT229" s="280" t="s">
        <v>162</v>
      </c>
      <c r="AU229" s="280" t="s">
        <v>81</v>
      </c>
      <c r="AV229" s="14" t="s">
        <v>78</v>
      </c>
      <c r="AW229" s="14" t="s">
        <v>35</v>
      </c>
      <c r="AX229" s="14" t="s">
        <v>71</v>
      </c>
      <c r="AY229" s="280" t="s">
        <v>153</v>
      </c>
    </row>
    <row r="230" spans="2:51" s="12" customFormat="1" ht="13.5">
      <c r="B230" s="247"/>
      <c r="C230" s="248"/>
      <c r="D230" s="249" t="s">
        <v>162</v>
      </c>
      <c r="E230" s="250" t="s">
        <v>21</v>
      </c>
      <c r="F230" s="251" t="s">
        <v>832</v>
      </c>
      <c r="G230" s="248"/>
      <c r="H230" s="252">
        <v>4.9</v>
      </c>
      <c r="I230" s="253"/>
      <c r="J230" s="248"/>
      <c r="K230" s="248"/>
      <c r="L230" s="254"/>
      <c r="M230" s="255"/>
      <c r="N230" s="256"/>
      <c r="O230" s="256"/>
      <c r="P230" s="256"/>
      <c r="Q230" s="256"/>
      <c r="R230" s="256"/>
      <c r="S230" s="256"/>
      <c r="T230" s="257"/>
      <c r="AT230" s="258" t="s">
        <v>162</v>
      </c>
      <c r="AU230" s="258" t="s">
        <v>81</v>
      </c>
      <c r="AV230" s="12" t="s">
        <v>81</v>
      </c>
      <c r="AW230" s="12" t="s">
        <v>35</v>
      </c>
      <c r="AX230" s="12" t="s">
        <v>71</v>
      </c>
      <c r="AY230" s="258" t="s">
        <v>153</v>
      </c>
    </row>
    <row r="231" spans="2:51" s="12" customFormat="1" ht="13.5">
      <c r="B231" s="247"/>
      <c r="C231" s="248"/>
      <c r="D231" s="249" t="s">
        <v>162</v>
      </c>
      <c r="E231" s="250" t="s">
        <v>21</v>
      </c>
      <c r="F231" s="251" t="s">
        <v>833</v>
      </c>
      <c r="G231" s="248"/>
      <c r="H231" s="252">
        <v>0.047</v>
      </c>
      <c r="I231" s="253"/>
      <c r="J231" s="248"/>
      <c r="K231" s="248"/>
      <c r="L231" s="254"/>
      <c r="M231" s="255"/>
      <c r="N231" s="256"/>
      <c r="O231" s="256"/>
      <c r="P231" s="256"/>
      <c r="Q231" s="256"/>
      <c r="R231" s="256"/>
      <c r="S231" s="256"/>
      <c r="T231" s="257"/>
      <c r="AT231" s="258" t="s">
        <v>162</v>
      </c>
      <c r="AU231" s="258" t="s">
        <v>81</v>
      </c>
      <c r="AV231" s="12" t="s">
        <v>81</v>
      </c>
      <c r="AW231" s="12" t="s">
        <v>35</v>
      </c>
      <c r="AX231" s="12" t="s">
        <v>78</v>
      </c>
      <c r="AY231" s="258" t="s">
        <v>153</v>
      </c>
    </row>
    <row r="232" spans="2:65" s="1" customFormat="1" ht="16.5" customHeight="1">
      <c r="B232" s="46"/>
      <c r="C232" s="235" t="s">
        <v>484</v>
      </c>
      <c r="D232" s="235" t="s">
        <v>155</v>
      </c>
      <c r="E232" s="236" t="s">
        <v>545</v>
      </c>
      <c r="F232" s="237" t="s">
        <v>546</v>
      </c>
      <c r="G232" s="238" t="s">
        <v>487</v>
      </c>
      <c r="H232" s="239">
        <v>2</v>
      </c>
      <c r="I232" s="240"/>
      <c r="J232" s="241">
        <f>ROUND(I232*H232,2)</f>
        <v>0</v>
      </c>
      <c r="K232" s="237" t="s">
        <v>159</v>
      </c>
      <c r="L232" s="72"/>
      <c r="M232" s="242" t="s">
        <v>21</v>
      </c>
      <c r="N232" s="243" t="s">
        <v>42</v>
      </c>
      <c r="O232" s="47"/>
      <c r="P232" s="244">
        <f>O232*H232</f>
        <v>0</v>
      </c>
      <c r="Q232" s="244">
        <v>0.3409</v>
      </c>
      <c r="R232" s="244">
        <f>Q232*H232</f>
        <v>0.6818</v>
      </c>
      <c r="S232" s="244">
        <v>0</v>
      </c>
      <c r="T232" s="245">
        <f>S232*H232</f>
        <v>0</v>
      </c>
      <c r="AR232" s="24" t="s">
        <v>160</v>
      </c>
      <c r="AT232" s="24" t="s">
        <v>155</v>
      </c>
      <c r="AU232" s="24" t="s">
        <v>81</v>
      </c>
      <c r="AY232" s="24" t="s">
        <v>153</v>
      </c>
      <c r="BE232" s="246">
        <f>IF(N232="základní",J232,0)</f>
        <v>0</v>
      </c>
      <c r="BF232" s="246">
        <f>IF(N232="snížená",J232,0)</f>
        <v>0</v>
      </c>
      <c r="BG232" s="246">
        <f>IF(N232="zákl. přenesená",J232,0)</f>
        <v>0</v>
      </c>
      <c r="BH232" s="246">
        <f>IF(N232="sníž. přenesená",J232,0)</f>
        <v>0</v>
      </c>
      <c r="BI232" s="246">
        <f>IF(N232="nulová",J232,0)</f>
        <v>0</v>
      </c>
      <c r="BJ232" s="24" t="s">
        <v>78</v>
      </c>
      <c r="BK232" s="246">
        <f>ROUND(I232*H232,2)</f>
        <v>0</v>
      </c>
      <c r="BL232" s="24" t="s">
        <v>160</v>
      </c>
      <c r="BM232" s="24" t="s">
        <v>834</v>
      </c>
    </row>
    <row r="233" spans="2:51" s="12" customFormat="1" ht="13.5">
      <c r="B233" s="247"/>
      <c r="C233" s="248"/>
      <c r="D233" s="249" t="s">
        <v>162</v>
      </c>
      <c r="E233" s="250" t="s">
        <v>21</v>
      </c>
      <c r="F233" s="251" t="s">
        <v>835</v>
      </c>
      <c r="G233" s="248"/>
      <c r="H233" s="252">
        <v>2</v>
      </c>
      <c r="I233" s="253"/>
      <c r="J233" s="248"/>
      <c r="K233" s="248"/>
      <c r="L233" s="254"/>
      <c r="M233" s="255"/>
      <c r="N233" s="256"/>
      <c r="O233" s="256"/>
      <c r="P233" s="256"/>
      <c r="Q233" s="256"/>
      <c r="R233" s="256"/>
      <c r="S233" s="256"/>
      <c r="T233" s="257"/>
      <c r="AT233" s="258" t="s">
        <v>162</v>
      </c>
      <c r="AU233" s="258" t="s">
        <v>81</v>
      </c>
      <c r="AV233" s="12" t="s">
        <v>81</v>
      </c>
      <c r="AW233" s="12" t="s">
        <v>35</v>
      </c>
      <c r="AX233" s="12" t="s">
        <v>78</v>
      </c>
      <c r="AY233" s="258" t="s">
        <v>153</v>
      </c>
    </row>
    <row r="234" spans="2:65" s="1" customFormat="1" ht="16.5" customHeight="1">
      <c r="B234" s="46"/>
      <c r="C234" s="281" t="s">
        <v>490</v>
      </c>
      <c r="D234" s="281" t="s">
        <v>302</v>
      </c>
      <c r="E234" s="282" t="s">
        <v>550</v>
      </c>
      <c r="F234" s="283" t="s">
        <v>551</v>
      </c>
      <c r="G234" s="284" t="s">
        <v>487</v>
      </c>
      <c r="H234" s="285">
        <v>2</v>
      </c>
      <c r="I234" s="286"/>
      <c r="J234" s="287">
        <f>ROUND(I234*H234,2)</f>
        <v>0</v>
      </c>
      <c r="K234" s="283" t="s">
        <v>159</v>
      </c>
      <c r="L234" s="288"/>
      <c r="M234" s="289" t="s">
        <v>21</v>
      </c>
      <c r="N234" s="290" t="s">
        <v>42</v>
      </c>
      <c r="O234" s="47"/>
      <c r="P234" s="244">
        <f>O234*H234</f>
        <v>0</v>
      </c>
      <c r="Q234" s="244">
        <v>0.097</v>
      </c>
      <c r="R234" s="244">
        <f>Q234*H234</f>
        <v>0.194</v>
      </c>
      <c r="S234" s="244">
        <v>0</v>
      </c>
      <c r="T234" s="245">
        <f>S234*H234</f>
        <v>0</v>
      </c>
      <c r="AR234" s="24" t="s">
        <v>195</v>
      </c>
      <c r="AT234" s="24" t="s">
        <v>302</v>
      </c>
      <c r="AU234" s="24" t="s">
        <v>81</v>
      </c>
      <c r="AY234" s="24" t="s">
        <v>153</v>
      </c>
      <c r="BE234" s="246">
        <f>IF(N234="základní",J234,0)</f>
        <v>0</v>
      </c>
      <c r="BF234" s="246">
        <f>IF(N234="snížená",J234,0)</f>
        <v>0</v>
      </c>
      <c r="BG234" s="246">
        <f>IF(N234="zákl. přenesená",J234,0)</f>
        <v>0</v>
      </c>
      <c r="BH234" s="246">
        <f>IF(N234="sníž. přenesená",J234,0)</f>
        <v>0</v>
      </c>
      <c r="BI234" s="246">
        <f>IF(N234="nulová",J234,0)</f>
        <v>0</v>
      </c>
      <c r="BJ234" s="24" t="s">
        <v>78</v>
      </c>
      <c r="BK234" s="246">
        <f>ROUND(I234*H234,2)</f>
        <v>0</v>
      </c>
      <c r="BL234" s="24" t="s">
        <v>160</v>
      </c>
      <c r="BM234" s="24" t="s">
        <v>836</v>
      </c>
    </row>
    <row r="235" spans="2:65" s="1" customFormat="1" ht="16.5" customHeight="1">
      <c r="B235" s="46"/>
      <c r="C235" s="281" t="s">
        <v>494</v>
      </c>
      <c r="D235" s="281" t="s">
        <v>302</v>
      </c>
      <c r="E235" s="282" t="s">
        <v>554</v>
      </c>
      <c r="F235" s="283" t="s">
        <v>555</v>
      </c>
      <c r="G235" s="284" t="s">
        <v>487</v>
      </c>
      <c r="H235" s="285">
        <v>2</v>
      </c>
      <c r="I235" s="286"/>
      <c r="J235" s="287">
        <f>ROUND(I235*H235,2)</f>
        <v>0</v>
      </c>
      <c r="K235" s="283" t="s">
        <v>159</v>
      </c>
      <c r="L235" s="288"/>
      <c r="M235" s="289" t="s">
        <v>21</v>
      </c>
      <c r="N235" s="290" t="s">
        <v>42</v>
      </c>
      <c r="O235" s="47"/>
      <c r="P235" s="244">
        <f>O235*H235</f>
        <v>0</v>
      </c>
      <c r="Q235" s="244">
        <v>0.027</v>
      </c>
      <c r="R235" s="244">
        <f>Q235*H235</f>
        <v>0.054</v>
      </c>
      <c r="S235" s="244">
        <v>0</v>
      </c>
      <c r="T235" s="245">
        <f>S235*H235</f>
        <v>0</v>
      </c>
      <c r="AR235" s="24" t="s">
        <v>195</v>
      </c>
      <c r="AT235" s="24" t="s">
        <v>302</v>
      </c>
      <c r="AU235" s="24" t="s">
        <v>81</v>
      </c>
      <c r="AY235" s="24" t="s">
        <v>153</v>
      </c>
      <c r="BE235" s="246">
        <f>IF(N235="základní",J235,0)</f>
        <v>0</v>
      </c>
      <c r="BF235" s="246">
        <f>IF(N235="snížená",J235,0)</f>
        <v>0</v>
      </c>
      <c r="BG235" s="246">
        <f>IF(N235="zákl. přenesená",J235,0)</f>
        <v>0</v>
      </c>
      <c r="BH235" s="246">
        <f>IF(N235="sníž. přenesená",J235,0)</f>
        <v>0</v>
      </c>
      <c r="BI235" s="246">
        <f>IF(N235="nulová",J235,0)</f>
        <v>0</v>
      </c>
      <c r="BJ235" s="24" t="s">
        <v>78</v>
      </c>
      <c r="BK235" s="246">
        <f>ROUND(I235*H235,2)</f>
        <v>0</v>
      </c>
      <c r="BL235" s="24" t="s">
        <v>160</v>
      </c>
      <c r="BM235" s="24" t="s">
        <v>837</v>
      </c>
    </row>
    <row r="236" spans="2:65" s="1" customFormat="1" ht="16.5" customHeight="1">
      <c r="B236" s="46"/>
      <c r="C236" s="281" t="s">
        <v>498</v>
      </c>
      <c r="D236" s="281" t="s">
        <v>302</v>
      </c>
      <c r="E236" s="282" t="s">
        <v>558</v>
      </c>
      <c r="F236" s="283" t="s">
        <v>559</v>
      </c>
      <c r="G236" s="284" t="s">
        <v>487</v>
      </c>
      <c r="H236" s="285">
        <v>2</v>
      </c>
      <c r="I236" s="286"/>
      <c r="J236" s="287">
        <f>ROUND(I236*H236,2)</f>
        <v>0</v>
      </c>
      <c r="K236" s="283" t="s">
        <v>159</v>
      </c>
      <c r="L236" s="288"/>
      <c r="M236" s="289" t="s">
        <v>21</v>
      </c>
      <c r="N236" s="290" t="s">
        <v>42</v>
      </c>
      <c r="O236" s="47"/>
      <c r="P236" s="244">
        <f>O236*H236</f>
        <v>0</v>
      </c>
      <c r="Q236" s="244">
        <v>0.061</v>
      </c>
      <c r="R236" s="244">
        <f>Q236*H236</f>
        <v>0.122</v>
      </c>
      <c r="S236" s="244">
        <v>0</v>
      </c>
      <c r="T236" s="245">
        <f>S236*H236</f>
        <v>0</v>
      </c>
      <c r="AR236" s="24" t="s">
        <v>195</v>
      </c>
      <c r="AT236" s="24" t="s">
        <v>302</v>
      </c>
      <c r="AU236" s="24" t="s">
        <v>81</v>
      </c>
      <c r="AY236" s="24" t="s">
        <v>153</v>
      </c>
      <c r="BE236" s="246">
        <f>IF(N236="základní",J236,0)</f>
        <v>0</v>
      </c>
      <c r="BF236" s="246">
        <f>IF(N236="snížená",J236,0)</f>
        <v>0</v>
      </c>
      <c r="BG236" s="246">
        <f>IF(N236="zákl. přenesená",J236,0)</f>
        <v>0</v>
      </c>
      <c r="BH236" s="246">
        <f>IF(N236="sníž. přenesená",J236,0)</f>
        <v>0</v>
      </c>
      <c r="BI236" s="246">
        <f>IF(N236="nulová",J236,0)</f>
        <v>0</v>
      </c>
      <c r="BJ236" s="24" t="s">
        <v>78</v>
      </c>
      <c r="BK236" s="246">
        <f>ROUND(I236*H236,2)</f>
        <v>0</v>
      </c>
      <c r="BL236" s="24" t="s">
        <v>160</v>
      </c>
      <c r="BM236" s="24" t="s">
        <v>838</v>
      </c>
    </row>
    <row r="237" spans="2:65" s="1" customFormat="1" ht="16.5" customHeight="1">
      <c r="B237" s="46"/>
      <c r="C237" s="281" t="s">
        <v>502</v>
      </c>
      <c r="D237" s="281" t="s">
        <v>302</v>
      </c>
      <c r="E237" s="282" t="s">
        <v>562</v>
      </c>
      <c r="F237" s="283" t="s">
        <v>563</v>
      </c>
      <c r="G237" s="284" t="s">
        <v>487</v>
      </c>
      <c r="H237" s="285">
        <v>2</v>
      </c>
      <c r="I237" s="286"/>
      <c r="J237" s="287">
        <f>ROUND(I237*H237,2)</f>
        <v>0</v>
      </c>
      <c r="K237" s="283" t="s">
        <v>159</v>
      </c>
      <c r="L237" s="288"/>
      <c r="M237" s="289" t="s">
        <v>21</v>
      </c>
      <c r="N237" s="290" t="s">
        <v>42</v>
      </c>
      <c r="O237" s="47"/>
      <c r="P237" s="244">
        <f>O237*H237</f>
        <v>0</v>
      </c>
      <c r="Q237" s="244">
        <v>0.004</v>
      </c>
      <c r="R237" s="244">
        <f>Q237*H237</f>
        <v>0.008</v>
      </c>
      <c r="S237" s="244">
        <v>0</v>
      </c>
      <c r="T237" s="245">
        <f>S237*H237</f>
        <v>0</v>
      </c>
      <c r="AR237" s="24" t="s">
        <v>195</v>
      </c>
      <c r="AT237" s="24" t="s">
        <v>302</v>
      </c>
      <c r="AU237" s="24" t="s">
        <v>81</v>
      </c>
      <c r="AY237" s="24" t="s">
        <v>153</v>
      </c>
      <c r="BE237" s="246">
        <f>IF(N237="základní",J237,0)</f>
        <v>0</v>
      </c>
      <c r="BF237" s="246">
        <f>IF(N237="snížená",J237,0)</f>
        <v>0</v>
      </c>
      <c r="BG237" s="246">
        <f>IF(N237="zákl. přenesená",J237,0)</f>
        <v>0</v>
      </c>
      <c r="BH237" s="246">
        <f>IF(N237="sníž. přenesená",J237,0)</f>
        <v>0</v>
      </c>
      <c r="BI237" s="246">
        <f>IF(N237="nulová",J237,0)</f>
        <v>0</v>
      </c>
      <c r="BJ237" s="24" t="s">
        <v>78</v>
      </c>
      <c r="BK237" s="246">
        <f>ROUND(I237*H237,2)</f>
        <v>0</v>
      </c>
      <c r="BL237" s="24" t="s">
        <v>160</v>
      </c>
      <c r="BM237" s="24" t="s">
        <v>839</v>
      </c>
    </row>
    <row r="238" spans="2:65" s="1" customFormat="1" ht="16.5" customHeight="1">
      <c r="B238" s="46"/>
      <c r="C238" s="281" t="s">
        <v>506</v>
      </c>
      <c r="D238" s="281" t="s">
        <v>302</v>
      </c>
      <c r="E238" s="282" t="s">
        <v>567</v>
      </c>
      <c r="F238" s="283" t="s">
        <v>568</v>
      </c>
      <c r="G238" s="284" t="s">
        <v>487</v>
      </c>
      <c r="H238" s="285">
        <v>2</v>
      </c>
      <c r="I238" s="286"/>
      <c r="J238" s="287">
        <f>ROUND(I238*H238,2)</f>
        <v>0</v>
      </c>
      <c r="K238" s="283" t="s">
        <v>159</v>
      </c>
      <c r="L238" s="288"/>
      <c r="M238" s="289" t="s">
        <v>21</v>
      </c>
      <c r="N238" s="290" t="s">
        <v>42</v>
      </c>
      <c r="O238" s="47"/>
      <c r="P238" s="244">
        <f>O238*H238</f>
        <v>0</v>
      </c>
      <c r="Q238" s="244">
        <v>0.058</v>
      </c>
      <c r="R238" s="244">
        <f>Q238*H238</f>
        <v>0.116</v>
      </c>
      <c r="S238" s="244">
        <v>0</v>
      </c>
      <c r="T238" s="245">
        <f>S238*H238</f>
        <v>0</v>
      </c>
      <c r="AR238" s="24" t="s">
        <v>195</v>
      </c>
      <c r="AT238" s="24" t="s">
        <v>302</v>
      </c>
      <c r="AU238" s="24" t="s">
        <v>81</v>
      </c>
      <c r="AY238" s="24" t="s">
        <v>153</v>
      </c>
      <c r="BE238" s="246">
        <f>IF(N238="základní",J238,0)</f>
        <v>0</v>
      </c>
      <c r="BF238" s="246">
        <f>IF(N238="snížená",J238,0)</f>
        <v>0</v>
      </c>
      <c r="BG238" s="246">
        <f>IF(N238="zákl. přenesená",J238,0)</f>
        <v>0</v>
      </c>
      <c r="BH238" s="246">
        <f>IF(N238="sníž. přenesená",J238,0)</f>
        <v>0</v>
      </c>
      <c r="BI238" s="246">
        <f>IF(N238="nulová",J238,0)</f>
        <v>0</v>
      </c>
      <c r="BJ238" s="24" t="s">
        <v>78</v>
      </c>
      <c r="BK238" s="246">
        <f>ROUND(I238*H238,2)</f>
        <v>0</v>
      </c>
      <c r="BL238" s="24" t="s">
        <v>160</v>
      </c>
      <c r="BM238" s="24" t="s">
        <v>840</v>
      </c>
    </row>
    <row r="239" spans="2:65" s="1" customFormat="1" ht="16.5" customHeight="1">
      <c r="B239" s="46"/>
      <c r="C239" s="281" t="s">
        <v>511</v>
      </c>
      <c r="D239" s="281" t="s">
        <v>302</v>
      </c>
      <c r="E239" s="282" t="s">
        <v>571</v>
      </c>
      <c r="F239" s="283" t="s">
        <v>572</v>
      </c>
      <c r="G239" s="284" t="s">
        <v>487</v>
      </c>
      <c r="H239" s="285">
        <v>2</v>
      </c>
      <c r="I239" s="286"/>
      <c r="J239" s="287">
        <f>ROUND(I239*H239,2)</f>
        <v>0</v>
      </c>
      <c r="K239" s="283" t="s">
        <v>159</v>
      </c>
      <c r="L239" s="288"/>
      <c r="M239" s="289" t="s">
        <v>21</v>
      </c>
      <c r="N239" s="290" t="s">
        <v>42</v>
      </c>
      <c r="O239" s="47"/>
      <c r="P239" s="244">
        <f>O239*H239</f>
        <v>0</v>
      </c>
      <c r="Q239" s="244">
        <v>0.06</v>
      </c>
      <c r="R239" s="244">
        <f>Q239*H239</f>
        <v>0.12</v>
      </c>
      <c r="S239" s="244">
        <v>0</v>
      </c>
      <c r="T239" s="245">
        <f>S239*H239</f>
        <v>0</v>
      </c>
      <c r="AR239" s="24" t="s">
        <v>195</v>
      </c>
      <c r="AT239" s="24" t="s">
        <v>302</v>
      </c>
      <c r="AU239" s="24" t="s">
        <v>81</v>
      </c>
      <c r="AY239" s="24" t="s">
        <v>153</v>
      </c>
      <c r="BE239" s="246">
        <f>IF(N239="základní",J239,0)</f>
        <v>0</v>
      </c>
      <c r="BF239" s="246">
        <f>IF(N239="snížená",J239,0)</f>
        <v>0</v>
      </c>
      <c r="BG239" s="246">
        <f>IF(N239="zákl. přenesená",J239,0)</f>
        <v>0</v>
      </c>
      <c r="BH239" s="246">
        <f>IF(N239="sníž. přenesená",J239,0)</f>
        <v>0</v>
      </c>
      <c r="BI239" s="246">
        <f>IF(N239="nulová",J239,0)</f>
        <v>0</v>
      </c>
      <c r="BJ239" s="24" t="s">
        <v>78</v>
      </c>
      <c r="BK239" s="246">
        <f>ROUND(I239*H239,2)</f>
        <v>0</v>
      </c>
      <c r="BL239" s="24" t="s">
        <v>160</v>
      </c>
      <c r="BM239" s="24" t="s">
        <v>841</v>
      </c>
    </row>
    <row r="240" spans="2:65" s="1" customFormat="1" ht="25.5" customHeight="1">
      <c r="B240" s="46"/>
      <c r="C240" s="235" t="s">
        <v>517</v>
      </c>
      <c r="D240" s="235" t="s">
        <v>155</v>
      </c>
      <c r="E240" s="236" t="s">
        <v>575</v>
      </c>
      <c r="F240" s="237" t="s">
        <v>576</v>
      </c>
      <c r="G240" s="238" t="s">
        <v>487</v>
      </c>
      <c r="H240" s="239">
        <v>2</v>
      </c>
      <c r="I240" s="240"/>
      <c r="J240" s="241">
        <f>ROUND(I240*H240,2)</f>
        <v>0</v>
      </c>
      <c r="K240" s="237" t="s">
        <v>159</v>
      </c>
      <c r="L240" s="72"/>
      <c r="M240" s="242" t="s">
        <v>21</v>
      </c>
      <c r="N240" s="243" t="s">
        <v>42</v>
      </c>
      <c r="O240" s="47"/>
      <c r="P240" s="244">
        <f>O240*H240</f>
        <v>0</v>
      </c>
      <c r="Q240" s="244">
        <v>0</v>
      </c>
      <c r="R240" s="244">
        <f>Q240*H240</f>
        <v>0</v>
      </c>
      <c r="S240" s="244">
        <v>0.15</v>
      </c>
      <c r="T240" s="245">
        <f>S240*H240</f>
        <v>0.3</v>
      </c>
      <c r="AR240" s="24" t="s">
        <v>160</v>
      </c>
      <c r="AT240" s="24" t="s">
        <v>155</v>
      </c>
      <c r="AU240" s="24" t="s">
        <v>81</v>
      </c>
      <c r="AY240" s="24" t="s">
        <v>153</v>
      </c>
      <c r="BE240" s="246">
        <f>IF(N240="základní",J240,0)</f>
        <v>0</v>
      </c>
      <c r="BF240" s="246">
        <f>IF(N240="snížená",J240,0)</f>
        <v>0</v>
      </c>
      <c r="BG240" s="246">
        <f>IF(N240="zákl. přenesená",J240,0)</f>
        <v>0</v>
      </c>
      <c r="BH240" s="246">
        <f>IF(N240="sníž. přenesená",J240,0)</f>
        <v>0</v>
      </c>
      <c r="BI240" s="246">
        <f>IF(N240="nulová",J240,0)</f>
        <v>0</v>
      </c>
      <c r="BJ240" s="24" t="s">
        <v>78</v>
      </c>
      <c r="BK240" s="246">
        <f>ROUND(I240*H240,2)</f>
        <v>0</v>
      </c>
      <c r="BL240" s="24" t="s">
        <v>160</v>
      </c>
      <c r="BM240" s="24" t="s">
        <v>842</v>
      </c>
    </row>
    <row r="241" spans="2:65" s="1" customFormat="1" ht="16.5" customHeight="1">
      <c r="B241" s="46"/>
      <c r="C241" s="235" t="s">
        <v>521</v>
      </c>
      <c r="D241" s="235" t="s">
        <v>155</v>
      </c>
      <c r="E241" s="236" t="s">
        <v>579</v>
      </c>
      <c r="F241" s="237" t="s">
        <v>580</v>
      </c>
      <c r="G241" s="238" t="s">
        <v>487</v>
      </c>
      <c r="H241" s="239">
        <v>1</v>
      </c>
      <c r="I241" s="240"/>
      <c r="J241" s="241">
        <f>ROUND(I241*H241,2)</f>
        <v>0</v>
      </c>
      <c r="K241" s="237" t="s">
        <v>159</v>
      </c>
      <c r="L241" s="72"/>
      <c r="M241" s="242" t="s">
        <v>21</v>
      </c>
      <c r="N241" s="243" t="s">
        <v>42</v>
      </c>
      <c r="O241" s="47"/>
      <c r="P241" s="244">
        <f>O241*H241</f>
        <v>0</v>
      </c>
      <c r="Q241" s="244">
        <v>0.42368</v>
      </c>
      <c r="R241" s="244">
        <f>Q241*H241</f>
        <v>0.42368</v>
      </c>
      <c r="S241" s="244">
        <v>0</v>
      </c>
      <c r="T241" s="245">
        <f>S241*H241</f>
        <v>0</v>
      </c>
      <c r="AR241" s="24" t="s">
        <v>160</v>
      </c>
      <c r="AT241" s="24" t="s">
        <v>155</v>
      </c>
      <c r="AU241" s="24" t="s">
        <v>81</v>
      </c>
      <c r="AY241" s="24" t="s">
        <v>153</v>
      </c>
      <c r="BE241" s="246">
        <f>IF(N241="základní",J241,0)</f>
        <v>0</v>
      </c>
      <c r="BF241" s="246">
        <f>IF(N241="snížená",J241,0)</f>
        <v>0</v>
      </c>
      <c r="BG241" s="246">
        <f>IF(N241="zákl. přenesená",J241,0)</f>
        <v>0</v>
      </c>
      <c r="BH241" s="246">
        <f>IF(N241="sníž. přenesená",J241,0)</f>
        <v>0</v>
      </c>
      <c r="BI241" s="246">
        <f>IF(N241="nulová",J241,0)</f>
        <v>0</v>
      </c>
      <c r="BJ241" s="24" t="s">
        <v>78</v>
      </c>
      <c r="BK241" s="246">
        <f>ROUND(I241*H241,2)</f>
        <v>0</v>
      </c>
      <c r="BL241" s="24" t="s">
        <v>160</v>
      </c>
      <c r="BM241" s="24" t="s">
        <v>843</v>
      </c>
    </row>
    <row r="242" spans="2:65" s="1" customFormat="1" ht="25.5" customHeight="1">
      <c r="B242" s="46"/>
      <c r="C242" s="235" t="s">
        <v>526</v>
      </c>
      <c r="D242" s="235" t="s">
        <v>155</v>
      </c>
      <c r="E242" s="236" t="s">
        <v>583</v>
      </c>
      <c r="F242" s="237" t="s">
        <v>584</v>
      </c>
      <c r="G242" s="238" t="s">
        <v>487</v>
      </c>
      <c r="H242" s="239">
        <v>2</v>
      </c>
      <c r="I242" s="240"/>
      <c r="J242" s="241">
        <f>ROUND(I242*H242,2)</f>
        <v>0</v>
      </c>
      <c r="K242" s="237" t="s">
        <v>159</v>
      </c>
      <c r="L242" s="72"/>
      <c r="M242" s="242" t="s">
        <v>21</v>
      </c>
      <c r="N242" s="243" t="s">
        <v>42</v>
      </c>
      <c r="O242" s="47"/>
      <c r="P242" s="244">
        <f>O242*H242</f>
        <v>0</v>
      </c>
      <c r="Q242" s="244">
        <v>0.00702</v>
      </c>
      <c r="R242" s="244">
        <f>Q242*H242</f>
        <v>0.01404</v>
      </c>
      <c r="S242" s="244">
        <v>0</v>
      </c>
      <c r="T242" s="245">
        <f>S242*H242</f>
        <v>0</v>
      </c>
      <c r="AR242" s="24" t="s">
        <v>160</v>
      </c>
      <c r="AT242" s="24" t="s">
        <v>155</v>
      </c>
      <c r="AU242" s="24" t="s">
        <v>81</v>
      </c>
      <c r="AY242" s="24" t="s">
        <v>153</v>
      </c>
      <c r="BE242" s="246">
        <f>IF(N242="základní",J242,0)</f>
        <v>0</v>
      </c>
      <c r="BF242" s="246">
        <f>IF(N242="snížená",J242,0)</f>
        <v>0</v>
      </c>
      <c r="BG242" s="246">
        <f>IF(N242="zákl. přenesená",J242,0)</f>
        <v>0</v>
      </c>
      <c r="BH242" s="246">
        <f>IF(N242="sníž. přenesená",J242,0)</f>
        <v>0</v>
      </c>
      <c r="BI242" s="246">
        <f>IF(N242="nulová",J242,0)</f>
        <v>0</v>
      </c>
      <c r="BJ242" s="24" t="s">
        <v>78</v>
      </c>
      <c r="BK242" s="246">
        <f>ROUND(I242*H242,2)</f>
        <v>0</v>
      </c>
      <c r="BL242" s="24" t="s">
        <v>160</v>
      </c>
      <c r="BM242" s="24" t="s">
        <v>844</v>
      </c>
    </row>
    <row r="243" spans="2:51" s="12" customFormat="1" ht="13.5">
      <c r="B243" s="247"/>
      <c r="C243" s="248"/>
      <c r="D243" s="249" t="s">
        <v>162</v>
      </c>
      <c r="E243" s="250" t="s">
        <v>21</v>
      </c>
      <c r="F243" s="251" t="s">
        <v>586</v>
      </c>
      <c r="G243" s="248"/>
      <c r="H243" s="252">
        <v>2</v>
      </c>
      <c r="I243" s="253"/>
      <c r="J243" s="248"/>
      <c r="K243" s="248"/>
      <c r="L243" s="254"/>
      <c r="M243" s="255"/>
      <c r="N243" s="256"/>
      <c r="O243" s="256"/>
      <c r="P243" s="256"/>
      <c r="Q243" s="256"/>
      <c r="R243" s="256"/>
      <c r="S243" s="256"/>
      <c r="T243" s="257"/>
      <c r="AT243" s="258" t="s">
        <v>162</v>
      </c>
      <c r="AU243" s="258" t="s">
        <v>81</v>
      </c>
      <c r="AV243" s="12" t="s">
        <v>81</v>
      </c>
      <c r="AW243" s="12" t="s">
        <v>35</v>
      </c>
      <c r="AX243" s="12" t="s">
        <v>78</v>
      </c>
      <c r="AY243" s="258" t="s">
        <v>153</v>
      </c>
    </row>
    <row r="244" spans="2:65" s="1" customFormat="1" ht="16.5" customHeight="1">
      <c r="B244" s="46"/>
      <c r="C244" s="281" t="s">
        <v>531</v>
      </c>
      <c r="D244" s="281" t="s">
        <v>302</v>
      </c>
      <c r="E244" s="282" t="s">
        <v>588</v>
      </c>
      <c r="F244" s="283" t="s">
        <v>589</v>
      </c>
      <c r="G244" s="284" t="s">
        <v>487</v>
      </c>
      <c r="H244" s="285">
        <v>2</v>
      </c>
      <c r="I244" s="286"/>
      <c r="J244" s="287">
        <f>ROUND(I244*H244,2)</f>
        <v>0</v>
      </c>
      <c r="K244" s="283" t="s">
        <v>159</v>
      </c>
      <c r="L244" s="288"/>
      <c r="M244" s="289" t="s">
        <v>21</v>
      </c>
      <c r="N244" s="290" t="s">
        <v>42</v>
      </c>
      <c r="O244" s="47"/>
      <c r="P244" s="244">
        <f>O244*H244</f>
        <v>0</v>
      </c>
      <c r="Q244" s="244">
        <v>0.162</v>
      </c>
      <c r="R244" s="244">
        <f>Q244*H244</f>
        <v>0.324</v>
      </c>
      <c r="S244" s="244">
        <v>0</v>
      </c>
      <c r="T244" s="245">
        <f>S244*H244</f>
        <v>0</v>
      </c>
      <c r="AR244" s="24" t="s">
        <v>195</v>
      </c>
      <c r="AT244" s="24" t="s">
        <v>302</v>
      </c>
      <c r="AU244" s="24" t="s">
        <v>81</v>
      </c>
      <c r="AY244" s="24" t="s">
        <v>153</v>
      </c>
      <c r="BE244" s="246">
        <f>IF(N244="základní",J244,0)</f>
        <v>0</v>
      </c>
      <c r="BF244" s="246">
        <f>IF(N244="snížená",J244,0)</f>
        <v>0</v>
      </c>
      <c r="BG244" s="246">
        <f>IF(N244="zákl. přenesená",J244,0)</f>
        <v>0</v>
      </c>
      <c r="BH244" s="246">
        <f>IF(N244="sníž. přenesená",J244,0)</f>
        <v>0</v>
      </c>
      <c r="BI244" s="246">
        <f>IF(N244="nulová",J244,0)</f>
        <v>0</v>
      </c>
      <c r="BJ244" s="24" t="s">
        <v>78</v>
      </c>
      <c r="BK244" s="246">
        <f>ROUND(I244*H244,2)</f>
        <v>0</v>
      </c>
      <c r="BL244" s="24" t="s">
        <v>160</v>
      </c>
      <c r="BM244" s="24" t="s">
        <v>845</v>
      </c>
    </row>
    <row r="245" spans="2:65" s="1" customFormat="1" ht="16.5" customHeight="1">
      <c r="B245" s="46"/>
      <c r="C245" s="235" t="s">
        <v>544</v>
      </c>
      <c r="D245" s="235" t="s">
        <v>155</v>
      </c>
      <c r="E245" s="236" t="s">
        <v>592</v>
      </c>
      <c r="F245" s="237" t="s">
        <v>593</v>
      </c>
      <c r="G245" s="238" t="s">
        <v>487</v>
      </c>
      <c r="H245" s="239">
        <v>1</v>
      </c>
      <c r="I245" s="240"/>
      <c r="J245" s="241">
        <f>ROUND(I245*H245,2)</f>
        <v>0</v>
      </c>
      <c r="K245" s="237" t="s">
        <v>159</v>
      </c>
      <c r="L245" s="72"/>
      <c r="M245" s="242" t="s">
        <v>21</v>
      </c>
      <c r="N245" s="243" t="s">
        <v>42</v>
      </c>
      <c r="O245" s="47"/>
      <c r="P245" s="244">
        <f>O245*H245</f>
        <v>0</v>
      </c>
      <c r="Q245" s="244">
        <v>0.4208</v>
      </c>
      <c r="R245" s="244">
        <f>Q245*H245</f>
        <v>0.4208</v>
      </c>
      <c r="S245" s="244">
        <v>0</v>
      </c>
      <c r="T245" s="245">
        <f>S245*H245</f>
        <v>0</v>
      </c>
      <c r="AR245" s="24" t="s">
        <v>160</v>
      </c>
      <c r="AT245" s="24" t="s">
        <v>155</v>
      </c>
      <c r="AU245" s="24" t="s">
        <v>81</v>
      </c>
      <c r="AY245" s="24" t="s">
        <v>153</v>
      </c>
      <c r="BE245" s="246">
        <f>IF(N245="základní",J245,0)</f>
        <v>0</v>
      </c>
      <c r="BF245" s="246">
        <f>IF(N245="snížená",J245,0)</f>
        <v>0</v>
      </c>
      <c r="BG245" s="246">
        <f>IF(N245="zákl. přenesená",J245,0)</f>
        <v>0</v>
      </c>
      <c r="BH245" s="246">
        <f>IF(N245="sníž. přenesená",J245,0)</f>
        <v>0</v>
      </c>
      <c r="BI245" s="246">
        <f>IF(N245="nulová",J245,0)</f>
        <v>0</v>
      </c>
      <c r="BJ245" s="24" t="s">
        <v>78</v>
      </c>
      <c r="BK245" s="246">
        <f>ROUND(I245*H245,2)</f>
        <v>0</v>
      </c>
      <c r="BL245" s="24" t="s">
        <v>160</v>
      </c>
      <c r="BM245" s="24" t="s">
        <v>846</v>
      </c>
    </row>
    <row r="246" spans="2:65" s="1" customFormat="1" ht="16.5" customHeight="1">
      <c r="B246" s="46"/>
      <c r="C246" s="235" t="s">
        <v>549</v>
      </c>
      <c r="D246" s="235" t="s">
        <v>155</v>
      </c>
      <c r="E246" s="236" t="s">
        <v>596</v>
      </c>
      <c r="F246" s="237" t="s">
        <v>597</v>
      </c>
      <c r="G246" s="238" t="s">
        <v>487</v>
      </c>
      <c r="H246" s="239">
        <v>1</v>
      </c>
      <c r="I246" s="240"/>
      <c r="J246" s="241">
        <f>ROUND(I246*H246,2)</f>
        <v>0</v>
      </c>
      <c r="K246" s="237" t="s">
        <v>159</v>
      </c>
      <c r="L246" s="72"/>
      <c r="M246" s="242" t="s">
        <v>21</v>
      </c>
      <c r="N246" s="243" t="s">
        <v>42</v>
      </c>
      <c r="O246" s="47"/>
      <c r="P246" s="244">
        <f>O246*H246</f>
        <v>0</v>
      </c>
      <c r="Q246" s="244">
        <v>0.32974</v>
      </c>
      <c r="R246" s="244">
        <f>Q246*H246</f>
        <v>0.32974</v>
      </c>
      <c r="S246" s="244">
        <v>0</v>
      </c>
      <c r="T246" s="245">
        <f>S246*H246</f>
        <v>0</v>
      </c>
      <c r="AR246" s="24" t="s">
        <v>160</v>
      </c>
      <c r="AT246" s="24" t="s">
        <v>155</v>
      </c>
      <c r="AU246" s="24" t="s">
        <v>81</v>
      </c>
      <c r="AY246" s="24" t="s">
        <v>153</v>
      </c>
      <c r="BE246" s="246">
        <f>IF(N246="základní",J246,0)</f>
        <v>0</v>
      </c>
      <c r="BF246" s="246">
        <f>IF(N246="snížená",J246,0)</f>
        <v>0</v>
      </c>
      <c r="BG246" s="246">
        <f>IF(N246="zákl. přenesená",J246,0)</f>
        <v>0</v>
      </c>
      <c r="BH246" s="246">
        <f>IF(N246="sníž. přenesená",J246,0)</f>
        <v>0</v>
      </c>
      <c r="BI246" s="246">
        <f>IF(N246="nulová",J246,0)</f>
        <v>0</v>
      </c>
      <c r="BJ246" s="24" t="s">
        <v>78</v>
      </c>
      <c r="BK246" s="246">
        <f>ROUND(I246*H246,2)</f>
        <v>0</v>
      </c>
      <c r="BL246" s="24" t="s">
        <v>160</v>
      </c>
      <c r="BM246" s="24" t="s">
        <v>847</v>
      </c>
    </row>
    <row r="247" spans="2:65" s="1" customFormat="1" ht="25.5" customHeight="1">
      <c r="B247" s="46"/>
      <c r="C247" s="235" t="s">
        <v>553</v>
      </c>
      <c r="D247" s="235" t="s">
        <v>155</v>
      </c>
      <c r="E247" s="236" t="s">
        <v>613</v>
      </c>
      <c r="F247" s="237" t="s">
        <v>614</v>
      </c>
      <c r="G247" s="238" t="s">
        <v>192</v>
      </c>
      <c r="H247" s="239">
        <v>2.016</v>
      </c>
      <c r="I247" s="240"/>
      <c r="J247" s="241">
        <f>ROUND(I247*H247,2)</f>
        <v>0</v>
      </c>
      <c r="K247" s="237" t="s">
        <v>159</v>
      </c>
      <c r="L247" s="72"/>
      <c r="M247" s="242" t="s">
        <v>21</v>
      </c>
      <c r="N247" s="243" t="s">
        <v>42</v>
      </c>
      <c r="O247" s="47"/>
      <c r="P247" s="244">
        <f>O247*H247</f>
        <v>0</v>
      </c>
      <c r="Q247" s="244">
        <v>0</v>
      </c>
      <c r="R247" s="244">
        <f>Q247*H247</f>
        <v>0</v>
      </c>
      <c r="S247" s="244">
        <v>0</v>
      </c>
      <c r="T247" s="245">
        <f>S247*H247</f>
        <v>0</v>
      </c>
      <c r="AR247" s="24" t="s">
        <v>160</v>
      </c>
      <c r="AT247" s="24" t="s">
        <v>155</v>
      </c>
      <c r="AU247" s="24" t="s">
        <v>81</v>
      </c>
      <c r="AY247" s="24" t="s">
        <v>153</v>
      </c>
      <c r="BE247" s="246">
        <f>IF(N247="základní",J247,0)</f>
        <v>0</v>
      </c>
      <c r="BF247" s="246">
        <f>IF(N247="snížená",J247,0)</f>
        <v>0</v>
      </c>
      <c r="BG247" s="246">
        <f>IF(N247="zákl. přenesená",J247,0)</f>
        <v>0</v>
      </c>
      <c r="BH247" s="246">
        <f>IF(N247="sníž. přenesená",J247,0)</f>
        <v>0</v>
      </c>
      <c r="BI247" s="246">
        <f>IF(N247="nulová",J247,0)</f>
        <v>0</v>
      </c>
      <c r="BJ247" s="24" t="s">
        <v>78</v>
      </c>
      <c r="BK247" s="246">
        <f>ROUND(I247*H247,2)</f>
        <v>0</v>
      </c>
      <c r="BL247" s="24" t="s">
        <v>160</v>
      </c>
      <c r="BM247" s="24" t="s">
        <v>848</v>
      </c>
    </row>
    <row r="248" spans="2:51" s="14" customFormat="1" ht="13.5">
      <c r="B248" s="271"/>
      <c r="C248" s="272"/>
      <c r="D248" s="249" t="s">
        <v>162</v>
      </c>
      <c r="E248" s="273" t="s">
        <v>21</v>
      </c>
      <c r="F248" s="274" t="s">
        <v>616</v>
      </c>
      <c r="G248" s="272"/>
      <c r="H248" s="273" t="s">
        <v>21</v>
      </c>
      <c r="I248" s="275"/>
      <c r="J248" s="272"/>
      <c r="K248" s="272"/>
      <c r="L248" s="276"/>
      <c r="M248" s="277"/>
      <c r="N248" s="278"/>
      <c r="O248" s="278"/>
      <c r="P248" s="278"/>
      <c r="Q248" s="278"/>
      <c r="R248" s="278"/>
      <c r="S248" s="278"/>
      <c r="T248" s="279"/>
      <c r="AT248" s="280" t="s">
        <v>162</v>
      </c>
      <c r="AU248" s="280" t="s">
        <v>81</v>
      </c>
      <c r="AV248" s="14" t="s">
        <v>78</v>
      </c>
      <c r="AW248" s="14" t="s">
        <v>35</v>
      </c>
      <c r="AX248" s="14" t="s">
        <v>71</v>
      </c>
      <c r="AY248" s="280" t="s">
        <v>153</v>
      </c>
    </row>
    <row r="249" spans="2:51" s="12" customFormat="1" ht="13.5">
      <c r="B249" s="247"/>
      <c r="C249" s="248"/>
      <c r="D249" s="249" t="s">
        <v>162</v>
      </c>
      <c r="E249" s="250" t="s">
        <v>21</v>
      </c>
      <c r="F249" s="251" t="s">
        <v>849</v>
      </c>
      <c r="G249" s="248"/>
      <c r="H249" s="252">
        <v>2.016</v>
      </c>
      <c r="I249" s="253"/>
      <c r="J249" s="248"/>
      <c r="K249" s="248"/>
      <c r="L249" s="254"/>
      <c r="M249" s="255"/>
      <c r="N249" s="256"/>
      <c r="O249" s="256"/>
      <c r="P249" s="256"/>
      <c r="Q249" s="256"/>
      <c r="R249" s="256"/>
      <c r="S249" s="256"/>
      <c r="T249" s="257"/>
      <c r="AT249" s="258" t="s">
        <v>162</v>
      </c>
      <c r="AU249" s="258" t="s">
        <v>81</v>
      </c>
      <c r="AV249" s="12" t="s">
        <v>81</v>
      </c>
      <c r="AW249" s="12" t="s">
        <v>35</v>
      </c>
      <c r="AX249" s="12" t="s">
        <v>78</v>
      </c>
      <c r="AY249" s="258" t="s">
        <v>153</v>
      </c>
    </row>
    <row r="250" spans="2:63" s="11" customFormat="1" ht="29.85" customHeight="1">
      <c r="B250" s="219"/>
      <c r="C250" s="220"/>
      <c r="D250" s="221" t="s">
        <v>70</v>
      </c>
      <c r="E250" s="233" t="s">
        <v>200</v>
      </c>
      <c r="F250" s="233" t="s">
        <v>624</v>
      </c>
      <c r="G250" s="220"/>
      <c r="H250" s="220"/>
      <c r="I250" s="223"/>
      <c r="J250" s="234">
        <f>BK250</f>
        <v>0</v>
      </c>
      <c r="K250" s="220"/>
      <c r="L250" s="225"/>
      <c r="M250" s="226"/>
      <c r="N250" s="227"/>
      <c r="O250" s="227"/>
      <c r="P250" s="228">
        <f>SUM(P251:P263)</f>
        <v>0</v>
      </c>
      <c r="Q250" s="227"/>
      <c r="R250" s="228">
        <f>SUM(R251:R263)</f>
        <v>13.135525</v>
      </c>
      <c r="S250" s="227"/>
      <c r="T250" s="229">
        <f>SUM(T251:T263)</f>
        <v>0</v>
      </c>
      <c r="AR250" s="230" t="s">
        <v>78</v>
      </c>
      <c r="AT250" s="231" t="s">
        <v>70</v>
      </c>
      <c r="AU250" s="231" t="s">
        <v>78</v>
      </c>
      <c r="AY250" s="230" t="s">
        <v>153</v>
      </c>
      <c r="BK250" s="232">
        <f>SUM(BK251:BK263)</f>
        <v>0</v>
      </c>
    </row>
    <row r="251" spans="2:65" s="1" customFormat="1" ht="51" customHeight="1">
      <c r="B251" s="46"/>
      <c r="C251" s="235" t="s">
        <v>557</v>
      </c>
      <c r="D251" s="235" t="s">
        <v>155</v>
      </c>
      <c r="E251" s="236" t="s">
        <v>626</v>
      </c>
      <c r="F251" s="237" t="s">
        <v>627</v>
      </c>
      <c r="G251" s="238" t="s">
        <v>184</v>
      </c>
      <c r="H251" s="239">
        <v>108</v>
      </c>
      <c r="I251" s="240"/>
      <c r="J251" s="241">
        <f>ROUND(I251*H251,2)</f>
        <v>0</v>
      </c>
      <c r="K251" s="237" t="s">
        <v>159</v>
      </c>
      <c r="L251" s="72"/>
      <c r="M251" s="242" t="s">
        <v>21</v>
      </c>
      <c r="N251" s="243" t="s">
        <v>42</v>
      </c>
      <c r="O251" s="47"/>
      <c r="P251" s="244">
        <f>O251*H251</f>
        <v>0</v>
      </c>
      <c r="Q251" s="244">
        <v>0.08978</v>
      </c>
      <c r="R251" s="244">
        <f>Q251*H251</f>
        <v>9.69624</v>
      </c>
      <c r="S251" s="244">
        <v>0</v>
      </c>
      <c r="T251" s="245">
        <f>S251*H251</f>
        <v>0</v>
      </c>
      <c r="AR251" s="24" t="s">
        <v>160</v>
      </c>
      <c r="AT251" s="24" t="s">
        <v>155</v>
      </c>
      <c r="AU251" s="24" t="s">
        <v>81</v>
      </c>
      <c r="AY251" s="24" t="s">
        <v>153</v>
      </c>
      <c r="BE251" s="246">
        <f>IF(N251="základní",J251,0)</f>
        <v>0</v>
      </c>
      <c r="BF251" s="246">
        <f>IF(N251="snížená",J251,0)</f>
        <v>0</v>
      </c>
      <c r="BG251" s="246">
        <f>IF(N251="zákl. přenesená",J251,0)</f>
        <v>0</v>
      </c>
      <c r="BH251" s="246">
        <f>IF(N251="sníž. přenesená",J251,0)</f>
        <v>0</v>
      </c>
      <c r="BI251" s="246">
        <f>IF(N251="nulová",J251,0)</f>
        <v>0</v>
      </c>
      <c r="BJ251" s="24" t="s">
        <v>78</v>
      </c>
      <c r="BK251" s="246">
        <f>ROUND(I251*H251,2)</f>
        <v>0</v>
      </c>
      <c r="BL251" s="24" t="s">
        <v>160</v>
      </c>
      <c r="BM251" s="24" t="s">
        <v>850</v>
      </c>
    </row>
    <row r="252" spans="2:51" s="14" customFormat="1" ht="13.5">
      <c r="B252" s="271"/>
      <c r="C252" s="272"/>
      <c r="D252" s="249" t="s">
        <v>162</v>
      </c>
      <c r="E252" s="273" t="s">
        <v>21</v>
      </c>
      <c r="F252" s="274" t="s">
        <v>629</v>
      </c>
      <c r="G252" s="272"/>
      <c r="H252" s="273" t="s">
        <v>21</v>
      </c>
      <c r="I252" s="275"/>
      <c r="J252" s="272"/>
      <c r="K252" s="272"/>
      <c r="L252" s="276"/>
      <c r="M252" s="277"/>
      <c r="N252" s="278"/>
      <c r="O252" s="278"/>
      <c r="P252" s="278"/>
      <c r="Q252" s="278"/>
      <c r="R252" s="278"/>
      <c r="S252" s="278"/>
      <c r="T252" s="279"/>
      <c r="AT252" s="280" t="s">
        <v>162</v>
      </c>
      <c r="AU252" s="280" t="s">
        <v>81</v>
      </c>
      <c r="AV252" s="14" t="s">
        <v>78</v>
      </c>
      <c r="AW252" s="14" t="s">
        <v>35</v>
      </c>
      <c r="AX252" s="14" t="s">
        <v>71</v>
      </c>
      <c r="AY252" s="280" t="s">
        <v>153</v>
      </c>
    </row>
    <row r="253" spans="2:51" s="12" customFormat="1" ht="13.5">
      <c r="B253" s="247"/>
      <c r="C253" s="248"/>
      <c r="D253" s="249" t="s">
        <v>162</v>
      </c>
      <c r="E253" s="250" t="s">
        <v>21</v>
      </c>
      <c r="F253" s="251" t="s">
        <v>851</v>
      </c>
      <c r="G253" s="248"/>
      <c r="H253" s="252">
        <v>108</v>
      </c>
      <c r="I253" s="253"/>
      <c r="J253" s="248"/>
      <c r="K253" s="248"/>
      <c r="L253" s="254"/>
      <c r="M253" s="255"/>
      <c r="N253" s="256"/>
      <c r="O253" s="256"/>
      <c r="P253" s="256"/>
      <c r="Q253" s="256"/>
      <c r="R253" s="256"/>
      <c r="S253" s="256"/>
      <c r="T253" s="257"/>
      <c r="AT253" s="258" t="s">
        <v>162</v>
      </c>
      <c r="AU253" s="258" t="s">
        <v>81</v>
      </c>
      <c r="AV253" s="12" t="s">
        <v>81</v>
      </c>
      <c r="AW253" s="12" t="s">
        <v>35</v>
      </c>
      <c r="AX253" s="12" t="s">
        <v>78</v>
      </c>
      <c r="AY253" s="258" t="s">
        <v>153</v>
      </c>
    </row>
    <row r="254" spans="2:65" s="1" customFormat="1" ht="16.5" customHeight="1">
      <c r="B254" s="46"/>
      <c r="C254" s="281" t="s">
        <v>561</v>
      </c>
      <c r="D254" s="281" t="s">
        <v>302</v>
      </c>
      <c r="E254" s="282" t="s">
        <v>632</v>
      </c>
      <c r="F254" s="283" t="s">
        <v>633</v>
      </c>
      <c r="G254" s="284" t="s">
        <v>158</v>
      </c>
      <c r="H254" s="285">
        <v>13.5</v>
      </c>
      <c r="I254" s="286"/>
      <c r="J254" s="287">
        <f>ROUND(I254*H254,2)</f>
        <v>0</v>
      </c>
      <c r="K254" s="283" t="s">
        <v>159</v>
      </c>
      <c r="L254" s="288"/>
      <c r="M254" s="289" t="s">
        <v>21</v>
      </c>
      <c r="N254" s="290" t="s">
        <v>42</v>
      </c>
      <c r="O254" s="47"/>
      <c r="P254" s="244">
        <f>O254*H254</f>
        <v>0</v>
      </c>
      <c r="Q254" s="244">
        <v>0.225</v>
      </c>
      <c r="R254" s="244">
        <f>Q254*H254</f>
        <v>3.0375</v>
      </c>
      <c r="S254" s="244">
        <v>0</v>
      </c>
      <c r="T254" s="245">
        <f>S254*H254</f>
        <v>0</v>
      </c>
      <c r="AR254" s="24" t="s">
        <v>195</v>
      </c>
      <c r="AT254" s="24" t="s">
        <v>302</v>
      </c>
      <c r="AU254" s="24" t="s">
        <v>81</v>
      </c>
      <c r="AY254" s="24" t="s">
        <v>153</v>
      </c>
      <c r="BE254" s="246">
        <f>IF(N254="základní",J254,0)</f>
        <v>0</v>
      </c>
      <c r="BF254" s="246">
        <f>IF(N254="snížená",J254,0)</f>
        <v>0</v>
      </c>
      <c r="BG254" s="246">
        <f>IF(N254="zákl. přenesená",J254,0)</f>
        <v>0</v>
      </c>
      <c r="BH254" s="246">
        <f>IF(N254="sníž. přenesená",J254,0)</f>
        <v>0</v>
      </c>
      <c r="BI254" s="246">
        <f>IF(N254="nulová",J254,0)</f>
        <v>0</v>
      </c>
      <c r="BJ254" s="24" t="s">
        <v>78</v>
      </c>
      <c r="BK254" s="246">
        <f>ROUND(I254*H254,2)</f>
        <v>0</v>
      </c>
      <c r="BL254" s="24" t="s">
        <v>160</v>
      </c>
      <c r="BM254" s="24" t="s">
        <v>852</v>
      </c>
    </row>
    <row r="255" spans="2:51" s="12" customFormat="1" ht="13.5">
      <c r="B255" s="247"/>
      <c r="C255" s="248"/>
      <c r="D255" s="249" t="s">
        <v>162</v>
      </c>
      <c r="E255" s="250" t="s">
        <v>21</v>
      </c>
      <c r="F255" s="251" t="s">
        <v>853</v>
      </c>
      <c r="G255" s="248"/>
      <c r="H255" s="252">
        <v>13.5</v>
      </c>
      <c r="I255" s="253"/>
      <c r="J255" s="248"/>
      <c r="K255" s="248"/>
      <c r="L255" s="254"/>
      <c r="M255" s="255"/>
      <c r="N255" s="256"/>
      <c r="O255" s="256"/>
      <c r="P255" s="256"/>
      <c r="Q255" s="256"/>
      <c r="R255" s="256"/>
      <c r="S255" s="256"/>
      <c r="T255" s="257"/>
      <c r="AT255" s="258" t="s">
        <v>162</v>
      </c>
      <c r="AU255" s="258" t="s">
        <v>81</v>
      </c>
      <c r="AV255" s="12" t="s">
        <v>81</v>
      </c>
      <c r="AW255" s="12" t="s">
        <v>35</v>
      </c>
      <c r="AX255" s="12" t="s">
        <v>78</v>
      </c>
      <c r="AY255" s="258" t="s">
        <v>153</v>
      </c>
    </row>
    <row r="256" spans="2:65" s="1" customFormat="1" ht="25.5" customHeight="1">
      <c r="B256" s="46"/>
      <c r="C256" s="235" t="s">
        <v>566</v>
      </c>
      <c r="D256" s="235" t="s">
        <v>155</v>
      </c>
      <c r="E256" s="236" t="s">
        <v>659</v>
      </c>
      <c r="F256" s="237" t="s">
        <v>660</v>
      </c>
      <c r="G256" s="238" t="s">
        <v>184</v>
      </c>
      <c r="H256" s="239">
        <v>222.5</v>
      </c>
      <c r="I256" s="240"/>
      <c r="J256" s="241">
        <f>ROUND(I256*H256,2)</f>
        <v>0</v>
      </c>
      <c r="K256" s="237" t="s">
        <v>159</v>
      </c>
      <c r="L256" s="72"/>
      <c r="M256" s="242" t="s">
        <v>21</v>
      </c>
      <c r="N256" s="243" t="s">
        <v>42</v>
      </c>
      <c r="O256" s="47"/>
      <c r="P256" s="244">
        <f>O256*H256</f>
        <v>0</v>
      </c>
      <c r="Q256" s="244">
        <v>1E-05</v>
      </c>
      <c r="R256" s="244">
        <f>Q256*H256</f>
        <v>0.002225</v>
      </c>
      <c r="S256" s="244">
        <v>0</v>
      </c>
      <c r="T256" s="245">
        <f>S256*H256</f>
        <v>0</v>
      </c>
      <c r="AR256" s="24" t="s">
        <v>160</v>
      </c>
      <c r="AT256" s="24" t="s">
        <v>155</v>
      </c>
      <c r="AU256" s="24" t="s">
        <v>81</v>
      </c>
      <c r="AY256" s="24" t="s">
        <v>153</v>
      </c>
      <c r="BE256" s="246">
        <f>IF(N256="základní",J256,0)</f>
        <v>0</v>
      </c>
      <c r="BF256" s="246">
        <f>IF(N256="snížená",J256,0)</f>
        <v>0</v>
      </c>
      <c r="BG256" s="246">
        <f>IF(N256="zákl. přenesená",J256,0)</f>
        <v>0</v>
      </c>
      <c r="BH256" s="246">
        <f>IF(N256="sníž. přenesená",J256,0)</f>
        <v>0</v>
      </c>
      <c r="BI256" s="246">
        <f>IF(N256="nulová",J256,0)</f>
        <v>0</v>
      </c>
      <c r="BJ256" s="24" t="s">
        <v>78</v>
      </c>
      <c r="BK256" s="246">
        <f>ROUND(I256*H256,2)</f>
        <v>0</v>
      </c>
      <c r="BL256" s="24" t="s">
        <v>160</v>
      </c>
      <c r="BM256" s="24" t="s">
        <v>854</v>
      </c>
    </row>
    <row r="257" spans="2:51" s="12" customFormat="1" ht="13.5">
      <c r="B257" s="247"/>
      <c r="C257" s="248"/>
      <c r="D257" s="249" t="s">
        <v>162</v>
      </c>
      <c r="E257" s="250" t="s">
        <v>21</v>
      </c>
      <c r="F257" s="251" t="s">
        <v>855</v>
      </c>
      <c r="G257" s="248"/>
      <c r="H257" s="252">
        <v>222.5</v>
      </c>
      <c r="I257" s="253"/>
      <c r="J257" s="248"/>
      <c r="K257" s="248"/>
      <c r="L257" s="254"/>
      <c r="M257" s="255"/>
      <c r="N257" s="256"/>
      <c r="O257" s="256"/>
      <c r="P257" s="256"/>
      <c r="Q257" s="256"/>
      <c r="R257" s="256"/>
      <c r="S257" s="256"/>
      <c r="T257" s="257"/>
      <c r="AT257" s="258" t="s">
        <v>162</v>
      </c>
      <c r="AU257" s="258" t="s">
        <v>81</v>
      </c>
      <c r="AV257" s="12" t="s">
        <v>81</v>
      </c>
      <c r="AW257" s="12" t="s">
        <v>35</v>
      </c>
      <c r="AX257" s="12" t="s">
        <v>78</v>
      </c>
      <c r="AY257" s="258" t="s">
        <v>153</v>
      </c>
    </row>
    <row r="258" spans="2:65" s="1" customFormat="1" ht="38.25" customHeight="1">
      <c r="B258" s="46"/>
      <c r="C258" s="235" t="s">
        <v>570</v>
      </c>
      <c r="D258" s="235" t="s">
        <v>155</v>
      </c>
      <c r="E258" s="236" t="s">
        <v>664</v>
      </c>
      <c r="F258" s="237" t="s">
        <v>665</v>
      </c>
      <c r="G258" s="238" t="s">
        <v>184</v>
      </c>
      <c r="H258" s="239">
        <v>222.5</v>
      </c>
      <c r="I258" s="240"/>
      <c r="J258" s="241">
        <f>ROUND(I258*H258,2)</f>
        <v>0</v>
      </c>
      <c r="K258" s="237" t="s">
        <v>159</v>
      </c>
      <c r="L258" s="72"/>
      <c r="M258" s="242" t="s">
        <v>21</v>
      </c>
      <c r="N258" s="243" t="s">
        <v>42</v>
      </c>
      <c r="O258" s="47"/>
      <c r="P258" s="244">
        <f>O258*H258</f>
        <v>0</v>
      </c>
      <c r="Q258" s="244">
        <v>0.00088</v>
      </c>
      <c r="R258" s="244">
        <f>Q258*H258</f>
        <v>0.1958</v>
      </c>
      <c r="S258" s="244">
        <v>0</v>
      </c>
      <c r="T258" s="245">
        <f>S258*H258</f>
        <v>0</v>
      </c>
      <c r="AR258" s="24" t="s">
        <v>160</v>
      </c>
      <c r="AT258" s="24" t="s">
        <v>155</v>
      </c>
      <c r="AU258" s="24" t="s">
        <v>81</v>
      </c>
      <c r="AY258" s="24" t="s">
        <v>153</v>
      </c>
      <c r="BE258" s="246">
        <f>IF(N258="základní",J258,0)</f>
        <v>0</v>
      </c>
      <c r="BF258" s="246">
        <f>IF(N258="snížená",J258,0)</f>
        <v>0</v>
      </c>
      <c r="BG258" s="246">
        <f>IF(N258="zákl. přenesená",J258,0)</f>
        <v>0</v>
      </c>
      <c r="BH258" s="246">
        <f>IF(N258="sníž. přenesená",J258,0)</f>
        <v>0</v>
      </c>
      <c r="BI258" s="246">
        <f>IF(N258="nulová",J258,0)</f>
        <v>0</v>
      </c>
      <c r="BJ258" s="24" t="s">
        <v>78</v>
      </c>
      <c r="BK258" s="246">
        <f>ROUND(I258*H258,2)</f>
        <v>0</v>
      </c>
      <c r="BL258" s="24" t="s">
        <v>160</v>
      </c>
      <c r="BM258" s="24" t="s">
        <v>856</v>
      </c>
    </row>
    <row r="259" spans="2:51" s="12" customFormat="1" ht="13.5">
      <c r="B259" s="247"/>
      <c r="C259" s="248"/>
      <c r="D259" s="249" t="s">
        <v>162</v>
      </c>
      <c r="E259" s="250" t="s">
        <v>21</v>
      </c>
      <c r="F259" s="251" t="s">
        <v>857</v>
      </c>
      <c r="G259" s="248"/>
      <c r="H259" s="252">
        <v>222.5</v>
      </c>
      <c r="I259" s="253"/>
      <c r="J259" s="248"/>
      <c r="K259" s="248"/>
      <c r="L259" s="254"/>
      <c r="M259" s="255"/>
      <c r="N259" s="256"/>
      <c r="O259" s="256"/>
      <c r="P259" s="256"/>
      <c r="Q259" s="256"/>
      <c r="R259" s="256"/>
      <c r="S259" s="256"/>
      <c r="T259" s="257"/>
      <c r="AT259" s="258" t="s">
        <v>162</v>
      </c>
      <c r="AU259" s="258" t="s">
        <v>81</v>
      </c>
      <c r="AV259" s="12" t="s">
        <v>81</v>
      </c>
      <c r="AW259" s="12" t="s">
        <v>35</v>
      </c>
      <c r="AX259" s="12" t="s">
        <v>78</v>
      </c>
      <c r="AY259" s="258" t="s">
        <v>153</v>
      </c>
    </row>
    <row r="260" spans="2:65" s="1" customFormat="1" ht="25.5" customHeight="1">
      <c r="B260" s="46"/>
      <c r="C260" s="235" t="s">
        <v>574</v>
      </c>
      <c r="D260" s="235" t="s">
        <v>155</v>
      </c>
      <c r="E260" s="236" t="s">
        <v>668</v>
      </c>
      <c r="F260" s="237" t="s">
        <v>669</v>
      </c>
      <c r="G260" s="238" t="s">
        <v>158</v>
      </c>
      <c r="H260" s="239">
        <v>566</v>
      </c>
      <c r="I260" s="240"/>
      <c r="J260" s="241">
        <f>ROUND(I260*H260,2)</f>
        <v>0</v>
      </c>
      <c r="K260" s="237" t="s">
        <v>159</v>
      </c>
      <c r="L260" s="72"/>
      <c r="M260" s="242" t="s">
        <v>21</v>
      </c>
      <c r="N260" s="243" t="s">
        <v>42</v>
      </c>
      <c r="O260" s="47"/>
      <c r="P260" s="244">
        <f>O260*H260</f>
        <v>0</v>
      </c>
      <c r="Q260" s="244">
        <v>0.00036</v>
      </c>
      <c r="R260" s="244">
        <f>Q260*H260</f>
        <v>0.20376000000000002</v>
      </c>
      <c r="S260" s="244">
        <v>0</v>
      </c>
      <c r="T260" s="245">
        <f>S260*H260</f>
        <v>0</v>
      </c>
      <c r="AR260" s="24" t="s">
        <v>160</v>
      </c>
      <c r="AT260" s="24" t="s">
        <v>155</v>
      </c>
      <c r="AU260" s="24" t="s">
        <v>81</v>
      </c>
      <c r="AY260" s="24" t="s">
        <v>153</v>
      </c>
      <c r="BE260" s="246">
        <f>IF(N260="základní",J260,0)</f>
        <v>0</v>
      </c>
      <c r="BF260" s="246">
        <f>IF(N260="snížená",J260,0)</f>
        <v>0</v>
      </c>
      <c r="BG260" s="246">
        <f>IF(N260="zákl. přenesená",J260,0)</f>
        <v>0</v>
      </c>
      <c r="BH260" s="246">
        <f>IF(N260="sníž. přenesená",J260,0)</f>
        <v>0</v>
      </c>
      <c r="BI260" s="246">
        <f>IF(N260="nulová",J260,0)</f>
        <v>0</v>
      </c>
      <c r="BJ260" s="24" t="s">
        <v>78</v>
      </c>
      <c r="BK260" s="246">
        <f>ROUND(I260*H260,2)</f>
        <v>0</v>
      </c>
      <c r="BL260" s="24" t="s">
        <v>160</v>
      </c>
      <c r="BM260" s="24" t="s">
        <v>858</v>
      </c>
    </row>
    <row r="261" spans="2:51" s="12" customFormat="1" ht="13.5">
      <c r="B261" s="247"/>
      <c r="C261" s="248"/>
      <c r="D261" s="249" t="s">
        <v>162</v>
      </c>
      <c r="E261" s="250" t="s">
        <v>21</v>
      </c>
      <c r="F261" s="251" t="s">
        <v>785</v>
      </c>
      <c r="G261" s="248"/>
      <c r="H261" s="252">
        <v>566</v>
      </c>
      <c r="I261" s="253"/>
      <c r="J261" s="248"/>
      <c r="K261" s="248"/>
      <c r="L261" s="254"/>
      <c r="M261" s="255"/>
      <c r="N261" s="256"/>
      <c r="O261" s="256"/>
      <c r="P261" s="256"/>
      <c r="Q261" s="256"/>
      <c r="R261" s="256"/>
      <c r="S261" s="256"/>
      <c r="T261" s="257"/>
      <c r="AT261" s="258" t="s">
        <v>162</v>
      </c>
      <c r="AU261" s="258" t="s">
        <v>81</v>
      </c>
      <c r="AV261" s="12" t="s">
        <v>81</v>
      </c>
      <c r="AW261" s="12" t="s">
        <v>35</v>
      </c>
      <c r="AX261" s="12" t="s">
        <v>78</v>
      </c>
      <c r="AY261" s="258" t="s">
        <v>153</v>
      </c>
    </row>
    <row r="262" spans="2:65" s="1" customFormat="1" ht="25.5" customHeight="1">
      <c r="B262" s="46"/>
      <c r="C262" s="235" t="s">
        <v>578</v>
      </c>
      <c r="D262" s="235" t="s">
        <v>155</v>
      </c>
      <c r="E262" s="236" t="s">
        <v>673</v>
      </c>
      <c r="F262" s="237" t="s">
        <v>674</v>
      </c>
      <c r="G262" s="238" t="s">
        <v>184</v>
      </c>
      <c r="H262" s="239">
        <v>113.5</v>
      </c>
      <c r="I262" s="240"/>
      <c r="J262" s="241">
        <f>ROUND(I262*H262,2)</f>
        <v>0</v>
      </c>
      <c r="K262" s="237" t="s">
        <v>159</v>
      </c>
      <c r="L262" s="72"/>
      <c r="M262" s="242" t="s">
        <v>21</v>
      </c>
      <c r="N262" s="243" t="s">
        <v>42</v>
      </c>
      <c r="O262" s="47"/>
      <c r="P262" s="244">
        <f>O262*H262</f>
        <v>0</v>
      </c>
      <c r="Q262" s="244">
        <v>0</v>
      </c>
      <c r="R262" s="244">
        <f>Q262*H262</f>
        <v>0</v>
      </c>
      <c r="S262" s="244">
        <v>0</v>
      </c>
      <c r="T262" s="245">
        <f>S262*H262</f>
        <v>0</v>
      </c>
      <c r="AR262" s="24" t="s">
        <v>160</v>
      </c>
      <c r="AT262" s="24" t="s">
        <v>155</v>
      </c>
      <c r="AU262" s="24" t="s">
        <v>81</v>
      </c>
      <c r="AY262" s="24" t="s">
        <v>153</v>
      </c>
      <c r="BE262" s="246">
        <f>IF(N262="základní",J262,0)</f>
        <v>0</v>
      </c>
      <c r="BF262" s="246">
        <f>IF(N262="snížená",J262,0)</f>
        <v>0</v>
      </c>
      <c r="BG262" s="246">
        <f>IF(N262="zákl. přenesená",J262,0)</f>
        <v>0</v>
      </c>
      <c r="BH262" s="246">
        <f>IF(N262="sníž. přenesená",J262,0)</f>
        <v>0</v>
      </c>
      <c r="BI262" s="246">
        <f>IF(N262="nulová",J262,0)</f>
        <v>0</v>
      </c>
      <c r="BJ262" s="24" t="s">
        <v>78</v>
      </c>
      <c r="BK262" s="246">
        <f>ROUND(I262*H262,2)</f>
        <v>0</v>
      </c>
      <c r="BL262" s="24" t="s">
        <v>160</v>
      </c>
      <c r="BM262" s="24" t="s">
        <v>859</v>
      </c>
    </row>
    <row r="263" spans="2:51" s="12" customFormat="1" ht="13.5">
      <c r="B263" s="247"/>
      <c r="C263" s="248"/>
      <c r="D263" s="249" t="s">
        <v>162</v>
      </c>
      <c r="E263" s="250" t="s">
        <v>21</v>
      </c>
      <c r="F263" s="251" t="s">
        <v>860</v>
      </c>
      <c r="G263" s="248"/>
      <c r="H263" s="252">
        <v>113.5</v>
      </c>
      <c r="I263" s="253"/>
      <c r="J263" s="248"/>
      <c r="K263" s="248"/>
      <c r="L263" s="254"/>
      <c r="M263" s="255"/>
      <c r="N263" s="256"/>
      <c r="O263" s="256"/>
      <c r="P263" s="256"/>
      <c r="Q263" s="256"/>
      <c r="R263" s="256"/>
      <c r="S263" s="256"/>
      <c r="T263" s="257"/>
      <c r="AT263" s="258" t="s">
        <v>162</v>
      </c>
      <c r="AU263" s="258" t="s">
        <v>81</v>
      </c>
      <c r="AV263" s="12" t="s">
        <v>81</v>
      </c>
      <c r="AW263" s="12" t="s">
        <v>35</v>
      </c>
      <c r="AX263" s="12" t="s">
        <v>78</v>
      </c>
      <c r="AY263" s="258" t="s">
        <v>153</v>
      </c>
    </row>
    <row r="264" spans="2:63" s="11" customFormat="1" ht="29.85" customHeight="1">
      <c r="B264" s="219"/>
      <c r="C264" s="220"/>
      <c r="D264" s="221" t="s">
        <v>70</v>
      </c>
      <c r="E264" s="233" t="s">
        <v>681</v>
      </c>
      <c r="F264" s="233" t="s">
        <v>682</v>
      </c>
      <c r="G264" s="220"/>
      <c r="H264" s="220"/>
      <c r="I264" s="223"/>
      <c r="J264" s="234">
        <f>BK264</f>
        <v>0</v>
      </c>
      <c r="K264" s="220"/>
      <c r="L264" s="225"/>
      <c r="M264" s="226"/>
      <c r="N264" s="227"/>
      <c r="O264" s="227"/>
      <c r="P264" s="228">
        <f>SUM(P265:P275)</f>
        <v>0</v>
      </c>
      <c r="Q264" s="227"/>
      <c r="R264" s="228">
        <f>SUM(R265:R275)</f>
        <v>0</v>
      </c>
      <c r="S264" s="227"/>
      <c r="T264" s="229">
        <f>SUM(T265:T275)</f>
        <v>0</v>
      </c>
      <c r="AR264" s="230" t="s">
        <v>78</v>
      </c>
      <c r="AT264" s="231" t="s">
        <v>70</v>
      </c>
      <c r="AU264" s="231" t="s">
        <v>78</v>
      </c>
      <c r="AY264" s="230" t="s">
        <v>153</v>
      </c>
      <c r="BK264" s="232">
        <f>SUM(BK265:BK275)</f>
        <v>0</v>
      </c>
    </row>
    <row r="265" spans="2:65" s="1" customFormat="1" ht="25.5" customHeight="1">
      <c r="B265" s="46"/>
      <c r="C265" s="235" t="s">
        <v>582</v>
      </c>
      <c r="D265" s="235" t="s">
        <v>155</v>
      </c>
      <c r="E265" s="236" t="s">
        <v>684</v>
      </c>
      <c r="F265" s="237" t="s">
        <v>685</v>
      </c>
      <c r="G265" s="238" t="s">
        <v>305</v>
      </c>
      <c r="H265" s="239">
        <v>241.12</v>
      </c>
      <c r="I265" s="240"/>
      <c r="J265" s="241">
        <f>ROUND(I265*H265,2)</f>
        <v>0</v>
      </c>
      <c r="K265" s="237" t="s">
        <v>159</v>
      </c>
      <c r="L265" s="72"/>
      <c r="M265" s="242" t="s">
        <v>21</v>
      </c>
      <c r="N265" s="243" t="s">
        <v>42</v>
      </c>
      <c r="O265" s="47"/>
      <c r="P265" s="244">
        <f>O265*H265</f>
        <v>0</v>
      </c>
      <c r="Q265" s="244">
        <v>0</v>
      </c>
      <c r="R265" s="244">
        <f>Q265*H265</f>
        <v>0</v>
      </c>
      <c r="S265" s="244">
        <v>0</v>
      </c>
      <c r="T265" s="245">
        <f>S265*H265</f>
        <v>0</v>
      </c>
      <c r="AR265" s="24" t="s">
        <v>160</v>
      </c>
      <c r="AT265" s="24" t="s">
        <v>155</v>
      </c>
      <c r="AU265" s="24" t="s">
        <v>81</v>
      </c>
      <c r="AY265" s="24" t="s">
        <v>153</v>
      </c>
      <c r="BE265" s="246">
        <f>IF(N265="základní",J265,0)</f>
        <v>0</v>
      </c>
      <c r="BF265" s="246">
        <f>IF(N265="snížená",J265,0)</f>
        <v>0</v>
      </c>
      <c r="BG265" s="246">
        <f>IF(N265="zákl. přenesená",J265,0)</f>
        <v>0</v>
      </c>
      <c r="BH265" s="246">
        <f>IF(N265="sníž. přenesená",J265,0)</f>
        <v>0</v>
      </c>
      <c r="BI265" s="246">
        <f>IF(N265="nulová",J265,0)</f>
        <v>0</v>
      </c>
      <c r="BJ265" s="24" t="s">
        <v>78</v>
      </c>
      <c r="BK265" s="246">
        <f>ROUND(I265*H265,2)</f>
        <v>0</v>
      </c>
      <c r="BL265" s="24" t="s">
        <v>160</v>
      </c>
      <c r="BM265" s="24" t="s">
        <v>861</v>
      </c>
    </row>
    <row r="266" spans="2:51" s="12" customFormat="1" ht="13.5">
      <c r="B266" s="247"/>
      <c r="C266" s="248"/>
      <c r="D266" s="249" t="s">
        <v>162</v>
      </c>
      <c r="E266" s="250" t="s">
        <v>21</v>
      </c>
      <c r="F266" s="251" t="s">
        <v>862</v>
      </c>
      <c r="G266" s="248"/>
      <c r="H266" s="252">
        <v>241.12</v>
      </c>
      <c r="I266" s="253"/>
      <c r="J266" s="248"/>
      <c r="K266" s="248"/>
      <c r="L266" s="254"/>
      <c r="M266" s="255"/>
      <c r="N266" s="256"/>
      <c r="O266" s="256"/>
      <c r="P266" s="256"/>
      <c r="Q266" s="256"/>
      <c r="R266" s="256"/>
      <c r="S266" s="256"/>
      <c r="T266" s="257"/>
      <c r="AT266" s="258" t="s">
        <v>162</v>
      </c>
      <c r="AU266" s="258" t="s">
        <v>81</v>
      </c>
      <c r="AV266" s="12" t="s">
        <v>81</v>
      </c>
      <c r="AW266" s="12" t="s">
        <v>35</v>
      </c>
      <c r="AX266" s="12" t="s">
        <v>78</v>
      </c>
      <c r="AY266" s="258" t="s">
        <v>153</v>
      </c>
    </row>
    <row r="267" spans="2:65" s="1" customFormat="1" ht="25.5" customHeight="1">
      <c r="B267" s="46"/>
      <c r="C267" s="235" t="s">
        <v>587</v>
      </c>
      <c r="D267" s="235" t="s">
        <v>155</v>
      </c>
      <c r="E267" s="236" t="s">
        <v>689</v>
      </c>
      <c r="F267" s="237" t="s">
        <v>690</v>
      </c>
      <c r="G267" s="238" t="s">
        <v>305</v>
      </c>
      <c r="H267" s="239">
        <v>5786.88</v>
      </c>
      <c r="I267" s="240"/>
      <c r="J267" s="241">
        <f>ROUND(I267*H267,2)</f>
        <v>0</v>
      </c>
      <c r="K267" s="237" t="s">
        <v>159</v>
      </c>
      <c r="L267" s="72"/>
      <c r="M267" s="242" t="s">
        <v>21</v>
      </c>
      <c r="N267" s="243" t="s">
        <v>42</v>
      </c>
      <c r="O267" s="47"/>
      <c r="P267" s="244">
        <f>O267*H267</f>
        <v>0</v>
      </c>
      <c r="Q267" s="244">
        <v>0</v>
      </c>
      <c r="R267" s="244">
        <f>Q267*H267</f>
        <v>0</v>
      </c>
      <c r="S267" s="244">
        <v>0</v>
      </c>
      <c r="T267" s="245">
        <f>S267*H267</f>
        <v>0</v>
      </c>
      <c r="AR267" s="24" t="s">
        <v>160</v>
      </c>
      <c r="AT267" s="24" t="s">
        <v>155</v>
      </c>
      <c r="AU267" s="24" t="s">
        <v>81</v>
      </c>
      <c r="AY267" s="24" t="s">
        <v>153</v>
      </c>
      <c r="BE267" s="246">
        <f>IF(N267="základní",J267,0)</f>
        <v>0</v>
      </c>
      <c r="BF267" s="246">
        <f>IF(N267="snížená",J267,0)</f>
        <v>0</v>
      </c>
      <c r="BG267" s="246">
        <f>IF(N267="zákl. přenesená",J267,0)</f>
        <v>0</v>
      </c>
      <c r="BH267" s="246">
        <f>IF(N267="sníž. přenesená",J267,0)</f>
        <v>0</v>
      </c>
      <c r="BI267" s="246">
        <f>IF(N267="nulová",J267,0)</f>
        <v>0</v>
      </c>
      <c r="BJ267" s="24" t="s">
        <v>78</v>
      </c>
      <c r="BK267" s="246">
        <f>ROUND(I267*H267,2)</f>
        <v>0</v>
      </c>
      <c r="BL267" s="24" t="s">
        <v>160</v>
      </c>
      <c r="BM267" s="24" t="s">
        <v>863</v>
      </c>
    </row>
    <row r="268" spans="2:51" s="14" customFormat="1" ht="13.5">
      <c r="B268" s="271"/>
      <c r="C268" s="272"/>
      <c r="D268" s="249" t="s">
        <v>162</v>
      </c>
      <c r="E268" s="273" t="s">
        <v>21</v>
      </c>
      <c r="F268" s="274" t="s">
        <v>692</v>
      </c>
      <c r="G268" s="272"/>
      <c r="H268" s="273" t="s">
        <v>21</v>
      </c>
      <c r="I268" s="275"/>
      <c r="J268" s="272"/>
      <c r="K268" s="272"/>
      <c r="L268" s="276"/>
      <c r="M268" s="277"/>
      <c r="N268" s="278"/>
      <c r="O268" s="278"/>
      <c r="P268" s="278"/>
      <c r="Q268" s="278"/>
      <c r="R268" s="278"/>
      <c r="S268" s="278"/>
      <c r="T268" s="279"/>
      <c r="AT268" s="280" t="s">
        <v>162</v>
      </c>
      <c r="AU268" s="280" t="s">
        <v>81</v>
      </c>
      <c r="AV268" s="14" t="s">
        <v>78</v>
      </c>
      <c r="AW268" s="14" t="s">
        <v>35</v>
      </c>
      <c r="AX268" s="14" t="s">
        <v>71</v>
      </c>
      <c r="AY268" s="280" t="s">
        <v>153</v>
      </c>
    </row>
    <row r="269" spans="2:51" s="12" customFormat="1" ht="13.5">
      <c r="B269" s="247"/>
      <c r="C269" s="248"/>
      <c r="D269" s="249" t="s">
        <v>162</v>
      </c>
      <c r="E269" s="250" t="s">
        <v>21</v>
      </c>
      <c r="F269" s="251" t="s">
        <v>864</v>
      </c>
      <c r="G269" s="248"/>
      <c r="H269" s="252">
        <v>5786.88</v>
      </c>
      <c r="I269" s="253"/>
      <c r="J269" s="248"/>
      <c r="K269" s="248"/>
      <c r="L269" s="254"/>
      <c r="M269" s="255"/>
      <c r="N269" s="256"/>
      <c r="O269" s="256"/>
      <c r="P269" s="256"/>
      <c r="Q269" s="256"/>
      <c r="R269" s="256"/>
      <c r="S269" s="256"/>
      <c r="T269" s="257"/>
      <c r="AT269" s="258" t="s">
        <v>162</v>
      </c>
      <c r="AU269" s="258" t="s">
        <v>81</v>
      </c>
      <c r="AV269" s="12" t="s">
        <v>81</v>
      </c>
      <c r="AW269" s="12" t="s">
        <v>35</v>
      </c>
      <c r="AX269" s="12" t="s">
        <v>78</v>
      </c>
      <c r="AY269" s="258" t="s">
        <v>153</v>
      </c>
    </row>
    <row r="270" spans="2:65" s="1" customFormat="1" ht="25.5" customHeight="1">
      <c r="B270" s="46"/>
      <c r="C270" s="235" t="s">
        <v>591</v>
      </c>
      <c r="D270" s="235" t="s">
        <v>155</v>
      </c>
      <c r="E270" s="236" t="s">
        <v>695</v>
      </c>
      <c r="F270" s="237" t="s">
        <v>696</v>
      </c>
      <c r="G270" s="238" t="s">
        <v>305</v>
      </c>
      <c r="H270" s="239">
        <v>0.3</v>
      </c>
      <c r="I270" s="240"/>
      <c r="J270" s="241">
        <f>ROUND(I270*H270,2)</f>
        <v>0</v>
      </c>
      <c r="K270" s="237" t="s">
        <v>159</v>
      </c>
      <c r="L270" s="72"/>
      <c r="M270" s="242" t="s">
        <v>21</v>
      </c>
      <c r="N270" s="243" t="s">
        <v>42</v>
      </c>
      <c r="O270" s="47"/>
      <c r="P270" s="244">
        <f>O270*H270</f>
        <v>0</v>
      </c>
      <c r="Q270" s="244">
        <v>0</v>
      </c>
      <c r="R270" s="244">
        <f>Q270*H270</f>
        <v>0</v>
      </c>
      <c r="S270" s="244">
        <v>0</v>
      </c>
      <c r="T270" s="245">
        <f>S270*H270</f>
        <v>0</v>
      </c>
      <c r="AR270" s="24" t="s">
        <v>160</v>
      </c>
      <c r="AT270" s="24" t="s">
        <v>155</v>
      </c>
      <c r="AU270" s="24" t="s">
        <v>81</v>
      </c>
      <c r="AY270" s="24" t="s">
        <v>153</v>
      </c>
      <c r="BE270" s="246">
        <f>IF(N270="základní",J270,0)</f>
        <v>0</v>
      </c>
      <c r="BF270" s="246">
        <f>IF(N270="snížená",J270,0)</f>
        <v>0</v>
      </c>
      <c r="BG270" s="246">
        <f>IF(N270="zákl. přenesená",J270,0)</f>
        <v>0</v>
      </c>
      <c r="BH270" s="246">
        <f>IF(N270="sníž. přenesená",J270,0)</f>
        <v>0</v>
      </c>
      <c r="BI270" s="246">
        <f>IF(N270="nulová",J270,0)</f>
        <v>0</v>
      </c>
      <c r="BJ270" s="24" t="s">
        <v>78</v>
      </c>
      <c r="BK270" s="246">
        <f>ROUND(I270*H270,2)</f>
        <v>0</v>
      </c>
      <c r="BL270" s="24" t="s">
        <v>160</v>
      </c>
      <c r="BM270" s="24" t="s">
        <v>865</v>
      </c>
    </row>
    <row r="271" spans="2:51" s="12" customFormat="1" ht="13.5">
      <c r="B271" s="247"/>
      <c r="C271" s="248"/>
      <c r="D271" s="249" t="s">
        <v>162</v>
      </c>
      <c r="E271" s="250" t="s">
        <v>21</v>
      </c>
      <c r="F271" s="251" t="s">
        <v>699</v>
      </c>
      <c r="G271" s="248"/>
      <c r="H271" s="252">
        <v>0.3</v>
      </c>
      <c r="I271" s="253"/>
      <c r="J271" s="248"/>
      <c r="K271" s="248"/>
      <c r="L271" s="254"/>
      <c r="M271" s="255"/>
      <c r="N271" s="256"/>
      <c r="O271" s="256"/>
      <c r="P271" s="256"/>
      <c r="Q271" s="256"/>
      <c r="R271" s="256"/>
      <c r="S271" s="256"/>
      <c r="T271" s="257"/>
      <c r="AT271" s="258" t="s">
        <v>162</v>
      </c>
      <c r="AU271" s="258" t="s">
        <v>81</v>
      </c>
      <c r="AV271" s="12" t="s">
        <v>81</v>
      </c>
      <c r="AW271" s="12" t="s">
        <v>35</v>
      </c>
      <c r="AX271" s="12" t="s">
        <v>78</v>
      </c>
      <c r="AY271" s="258" t="s">
        <v>153</v>
      </c>
    </row>
    <row r="272" spans="2:65" s="1" customFormat="1" ht="38.25" customHeight="1">
      <c r="B272" s="46"/>
      <c r="C272" s="235" t="s">
        <v>595</v>
      </c>
      <c r="D272" s="235" t="s">
        <v>155</v>
      </c>
      <c r="E272" s="236" t="s">
        <v>701</v>
      </c>
      <c r="F272" s="237" t="s">
        <v>702</v>
      </c>
      <c r="G272" s="238" t="s">
        <v>305</v>
      </c>
      <c r="H272" s="239">
        <v>7.2</v>
      </c>
      <c r="I272" s="240"/>
      <c r="J272" s="241">
        <f>ROUND(I272*H272,2)</f>
        <v>0</v>
      </c>
      <c r="K272" s="237" t="s">
        <v>159</v>
      </c>
      <c r="L272" s="72"/>
      <c r="M272" s="242" t="s">
        <v>21</v>
      </c>
      <c r="N272" s="243" t="s">
        <v>42</v>
      </c>
      <c r="O272" s="47"/>
      <c r="P272" s="244">
        <f>O272*H272</f>
        <v>0</v>
      </c>
      <c r="Q272" s="244">
        <v>0</v>
      </c>
      <c r="R272" s="244">
        <f>Q272*H272</f>
        <v>0</v>
      </c>
      <c r="S272" s="244">
        <v>0</v>
      </c>
      <c r="T272" s="245">
        <f>S272*H272</f>
        <v>0</v>
      </c>
      <c r="AR272" s="24" t="s">
        <v>160</v>
      </c>
      <c r="AT272" s="24" t="s">
        <v>155</v>
      </c>
      <c r="AU272" s="24" t="s">
        <v>81</v>
      </c>
      <c r="AY272" s="24" t="s">
        <v>153</v>
      </c>
      <c r="BE272" s="246">
        <f>IF(N272="základní",J272,0)</f>
        <v>0</v>
      </c>
      <c r="BF272" s="246">
        <f>IF(N272="snížená",J272,0)</f>
        <v>0</v>
      </c>
      <c r="BG272" s="246">
        <f>IF(N272="zákl. přenesená",J272,0)</f>
        <v>0</v>
      </c>
      <c r="BH272" s="246">
        <f>IF(N272="sníž. přenesená",J272,0)</f>
        <v>0</v>
      </c>
      <c r="BI272" s="246">
        <f>IF(N272="nulová",J272,0)</f>
        <v>0</v>
      </c>
      <c r="BJ272" s="24" t="s">
        <v>78</v>
      </c>
      <c r="BK272" s="246">
        <f>ROUND(I272*H272,2)</f>
        <v>0</v>
      </c>
      <c r="BL272" s="24" t="s">
        <v>160</v>
      </c>
      <c r="BM272" s="24" t="s">
        <v>866</v>
      </c>
    </row>
    <row r="273" spans="2:51" s="12" customFormat="1" ht="13.5">
      <c r="B273" s="247"/>
      <c r="C273" s="248"/>
      <c r="D273" s="249" t="s">
        <v>162</v>
      </c>
      <c r="E273" s="250" t="s">
        <v>21</v>
      </c>
      <c r="F273" s="251" t="s">
        <v>867</v>
      </c>
      <c r="G273" s="248"/>
      <c r="H273" s="252">
        <v>7.2</v>
      </c>
      <c r="I273" s="253"/>
      <c r="J273" s="248"/>
      <c r="K273" s="248"/>
      <c r="L273" s="254"/>
      <c r="M273" s="255"/>
      <c r="N273" s="256"/>
      <c r="O273" s="256"/>
      <c r="P273" s="256"/>
      <c r="Q273" s="256"/>
      <c r="R273" s="256"/>
      <c r="S273" s="256"/>
      <c r="T273" s="257"/>
      <c r="AT273" s="258" t="s">
        <v>162</v>
      </c>
      <c r="AU273" s="258" t="s">
        <v>81</v>
      </c>
      <c r="AV273" s="12" t="s">
        <v>81</v>
      </c>
      <c r="AW273" s="12" t="s">
        <v>35</v>
      </c>
      <c r="AX273" s="12" t="s">
        <v>78</v>
      </c>
      <c r="AY273" s="258" t="s">
        <v>153</v>
      </c>
    </row>
    <row r="274" spans="2:65" s="1" customFormat="1" ht="16.5" customHeight="1">
      <c r="B274" s="46"/>
      <c r="C274" s="235" t="s">
        <v>599</v>
      </c>
      <c r="D274" s="235" t="s">
        <v>155</v>
      </c>
      <c r="E274" s="236" t="s">
        <v>710</v>
      </c>
      <c r="F274" s="237" t="s">
        <v>711</v>
      </c>
      <c r="G274" s="238" t="s">
        <v>305</v>
      </c>
      <c r="H274" s="239">
        <v>241.12</v>
      </c>
      <c r="I274" s="240"/>
      <c r="J274" s="241">
        <f>ROUND(I274*H274,2)</f>
        <v>0</v>
      </c>
      <c r="K274" s="237" t="s">
        <v>159</v>
      </c>
      <c r="L274" s="72"/>
      <c r="M274" s="242" t="s">
        <v>21</v>
      </c>
      <c r="N274" s="243" t="s">
        <v>42</v>
      </c>
      <c r="O274" s="47"/>
      <c r="P274" s="244">
        <f>O274*H274</f>
        <v>0</v>
      </c>
      <c r="Q274" s="244">
        <v>0</v>
      </c>
      <c r="R274" s="244">
        <f>Q274*H274</f>
        <v>0</v>
      </c>
      <c r="S274" s="244">
        <v>0</v>
      </c>
      <c r="T274" s="245">
        <f>S274*H274</f>
        <v>0</v>
      </c>
      <c r="AR274" s="24" t="s">
        <v>160</v>
      </c>
      <c r="AT274" s="24" t="s">
        <v>155</v>
      </c>
      <c r="AU274" s="24" t="s">
        <v>81</v>
      </c>
      <c r="AY274" s="24" t="s">
        <v>153</v>
      </c>
      <c r="BE274" s="246">
        <f>IF(N274="základní",J274,0)</f>
        <v>0</v>
      </c>
      <c r="BF274" s="246">
        <f>IF(N274="snížená",J274,0)</f>
        <v>0</v>
      </c>
      <c r="BG274" s="246">
        <f>IF(N274="zákl. přenesená",J274,0)</f>
        <v>0</v>
      </c>
      <c r="BH274" s="246">
        <f>IF(N274="sníž. přenesená",J274,0)</f>
        <v>0</v>
      </c>
      <c r="BI274" s="246">
        <f>IF(N274="nulová",J274,0)</f>
        <v>0</v>
      </c>
      <c r="BJ274" s="24" t="s">
        <v>78</v>
      </c>
      <c r="BK274" s="246">
        <f>ROUND(I274*H274,2)</f>
        <v>0</v>
      </c>
      <c r="BL274" s="24" t="s">
        <v>160</v>
      </c>
      <c r="BM274" s="24" t="s">
        <v>868</v>
      </c>
    </row>
    <row r="275" spans="2:51" s="12" customFormat="1" ht="13.5">
      <c r="B275" s="247"/>
      <c r="C275" s="248"/>
      <c r="D275" s="249" t="s">
        <v>162</v>
      </c>
      <c r="E275" s="250" t="s">
        <v>21</v>
      </c>
      <c r="F275" s="251" t="s">
        <v>862</v>
      </c>
      <c r="G275" s="248"/>
      <c r="H275" s="252">
        <v>241.12</v>
      </c>
      <c r="I275" s="253"/>
      <c r="J275" s="248"/>
      <c r="K275" s="248"/>
      <c r="L275" s="254"/>
      <c r="M275" s="255"/>
      <c r="N275" s="256"/>
      <c r="O275" s="256"/>
      <c r="P275" s="256"/>
      <c r="Q275" s="256"/>
      <c r="R275" s="256"/>
      <c r="S275" s="256"/>
      <c r="T275" s="257"/>
      <c r="AT275" s="258" t="s">
        <v>162</v>
      </c>
      <c r="AU275" s="258" t="s">
        <v>81</v>
      </c>
      <c r="AV275" s="12" t="s">
        <v>81</v>
      </c>
      <c r="AW275" s="12" t="s">
        <v>35</v>
      </c>
      <c r="AX275" s="12" t="s">
        <v>78</v>
      </c>
      <c r="AY275" s="258" t="s">
        <v>153</v>
      </c>
    </row>
    <row r="276" spans="2:63" s="11" customFormat="1" ht="29.85" customHeight="1">
      <c r="B276" s="219"/>
      <c r="C276" s="220"/>
      <c r="D276" s="221" t="s">
        <v>70</v>
      </c>
      <c r="E276" s="233" t="s">
        <v>713</v>
      </c>
      <c r="F276" s="233" t="s">
        <v>714</v>
      </c>
      <c r="G276" s="220"/>
      <c r="H276" s="220"/>
      <c r="I276" s="223"/>
      <c r="J276" s="234">
        <f>BK276</f>
        <v>0</v>
      </c>
      <c r="K276" s="220"/>
      <c r="L276" s="225"/>
      <c r="M276" s="226"/>
      <c r="N276" s="227"/>
      <c r="O276" s="227"/>
      <c r="P276" s="228">
        <f>P277</f>
        <v>0</v>
      </c>
      <c r="Q276" s="227"/>
      <c r="R276" s="228">
        <f>R277</f>
        <v>0</v>
      </c>
      <c r="S276" s="227"/>
      <c r="T276" s="229">
        <f>T277</f>
        <v>0</v>
      </c>
      <c r="AR276" s="230" t="s">
        <v>78</v>
      </c>
      <c r="AT276" s="231" t="s">
        <v>70</v>
      </c>
      <c r="AU276" s="231" t="s">
        <v>78</v>
      </c>
      <c r="AY276" s="230" t="s">
        <v>153</v>
      </c>
      <c r="BK276" s="232">
        <f>BK277</f>
        <v>0</v>
      </c>
    </row>
    <row r="277" spans="2:65" s="1" customFormat="1" ht="25.5" customHeight="1">
      <c r="B277" s="46"/>
      <c r="C277" s="235" t="s">
        <v>606</v>
      </c>
      <c r="D277" s="235" t="s">
        <v>155</v>
      </c>
      <c r="E277" s="236" t="s">
        <v>716</v>
      </c>
      <c r="F277" s="237" t="s">
        <v>717</v>
      </c>
      <c r="G277" s="238" t="s">
        <v>305</v>
      </c>
      <c r="H277" s="239">
        <v>63.395</v>
      </c>
      <c r="I277" s="240"/>
      <c r="J277" s="241">
        <f>ROUND(I277*H277,2)</f>
        <v>0</v>
      </c>
      <c r="K277" s="237" t="s">
        <v>159</v>
      </c>
      <c r="L277" s="72"/>
      <c r="M277" s="242" t="s">
        <v>21</v>
      </c>
      <c r="N277" s="291" t="s">
        <v>42</v>
      </c>
      <c r="O277" s="292"/>
      <c r="P277" s="293">
        <f>O277*H277</f>
        <v>0</v>
      </c>
      <c r="Q277" s="293">
        <v>0</v>
      </c>
      <c r="R277" s="293">
        <f>Q277*H277</f>
        <v>0</v>
      </c>
      <c r="S277" s="293">
        <v>0</v>
      </c>
      <c r="T277" s="294">
        <f>S277*H277</f>
        <v>0</v>
      </c>
      <c r="AR277" s="24" t="s">
        <v>160</v>
      </c>
      <c r="AT277" s="24" t="s">
        <v>155</v>
      </c>
      <c r="AU277" s="24" t="s">
        <v>81</v>
      </c>
      <c r="AY277" s="24" t="s">
        <v>153</v>
      </c>
      <c r="BE277" s="246">
        <f>IF(N277="základní",J277,0)</f>
        <v>0</v>
      </c>
      <c r="BF277" s="246">
        <f>IF(N277="snížená",J277,0)</f>
        <v>0</v>
      </c>
      <c r="BG277" s="246">
        <f>IF(N277="zákl. přenesená",J277,0)</f>
        <v>0</v>
      </c>
      <c r="BH277" s="246">
        <f>IF(N277="sníž. přenesená",J277,0)</f>
        <v>0</v>
      </c>
      <c r="BI277" s="246">
        <f>IF(N277="nulová",J277,0)</f>
        <v>0</v>
      </c>
      <c r="BJ277" s="24" t="s">
        <v>78</v>
      </c>
      <c r="BK277" s="246">
        <f>ROUND(I277*H277,2)</f>
        <v>0</v>
      </c>
      <c r="BL277" s="24" t="s">
        <v>160</v>
      </c>
      <c r="BM277" s="24" t="s">
        <v>869</v>
      </c>
    </row>
    <row r="278" spans="2:12" s="1" customFormat="1" ht="6.95" customHeight="1">
      <c r="B278" s="67"/>
      <c r="C278" s="68"/>
      <c r="D278" s="68"/>
      <c r="E278" s="68"/>
      <c r="F278" s="68"/>
      <c r="G278" s="68"/>
      <c r="H278" s="68"/>
      <c r="I278" s="178"/>
      <c r="J278" s="68"/>
      <c r="K278" s="68"/>
      <c r="L278" s="72"/>
    </row>
  </sheetData>
  <sheetProtection password="CC35" sheet="1" objects="1" scenarios="1" formatColumns="0" formatRows="0" autoFilter="0"/>
  <autoFilter ref="C90:K277"/>
  <mergeCells count="13">
    <mergeCell ref="E7:H7"/>
    <mergeCell ref="E9:H9"/>
    <mergeCell ref="E11:H11"/>
    <mergeCell ref="E26:H26"/>
    <mergeCell ref="E47:H47"/>
    <mergeCell ref="E49:H49"/>
    <mergeCell ref="E51:H51"/>
    <mergeCell ref="J55:J56"/>
    <mergeCell ref="E79:H79"/>
    <mergeCell ref="E81:H81"/>
    <mergeCell ref="E83:H83"/>
    <mergeCell ref="G1:H1"/>
    <mergeCell ref="L2:V2"/>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7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9"/>
      <c r="C1" s="149"/>
      <c r="D1" s="150" t="s">
        <v>1</v>
      </c>
      <c r="E1" s="149"/>
      <c r="F1" s="151" t="s">
        <v>113</v>
      </c>
      <c r="G1" s="151" t="s">
        <v>114</v>
      </c>
      <c r="H1" s="151"/>
      <c r="I1" s="152"/>
      <c r="J1" s="151" t="s">
        <v>115</v>
      </c>
      <c r="K1" s="150" t="s">
        <v>116</v>
      </c>
      <c r="L1" s="151" t="s">
        <v>117</v>
      </c>
      <c r="M1" s="151"/>
      <c r="N1" s="151"/>
      <c r="O1" s="151"/>
      <c r="P1" s="151"/>
      <c r="Q1" s="151"/>
      <c r="R1" s="151"/>
      <c r="S1" s="151"/>
      <c r="T1" s="15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94</v>
      </c>
    </row>
    <row r="3" spans="2:46" ht="6.95" customHeight="1">
      <c r="B3" s="25"/>
      <c r="C3" s="26"/>
      <c r="D3" s="26"/>
      <c r="E3" s="26"/>
      <c r="F3" s="26"/>
      <c r="G3" s="26"/>
      <c r="H3" s="26"/>
      <c r="I3" s="153"/>
      <c r="J3" s="26"/>
      <c r="K3" s="27"/>
      <c r="AT3" s="24" t="s">
        <v>81</v>
      </c>
    </row>
    <row r="4" spans="2:46" ht="36.95" customHeight="1">
      <c r="B4" s="28"/>
      <c r="C4" s="29"/>
      <c r="D4" s="30" t="s">
        <v>118</v>
      </c>
      <c r="E4" s="29"/>
      <c r="F4" s="29"/>
      <c r="G4" s="29"/>
      <c r="H4" s="29"/>
      <c r="I4" s="154"/>
      <c r="J4" s="29"/>
      <c r="K4" s="31"/>
      <c r="M4" s="32" t="s">
        <v>12</v>
      </c>
      <c r="AT4" s="24" t="s">
        <v>6</v>
      </c>
    </row>
    <row r="5" spans="2:11" ht="6.95" customHeight="1">
      <c r="B5" s="28"/>
      <c r="C5" s="29"/>
      <c r="D5" s="29"/>
      <c r="E5" s="29"/>
      <c r="F5" s="29"/>
      <c r="G5" s="29"/>
      <c r="H5" s="29"/>
      <c r="I5" s="154"/>
      <c r="J5" s="29"/>
      <c r="K5" s="31"/>
    </row>
    <row r="6" spans="2:11" ht="13.5">
      <c r="B6" s="28"/>
      <c r="C6" s="29"/>
      <c r="D6" s="40" t="s">
        <v>18</v>
      </c>
      <c r="E6" s="29"/>
      <c r="F6" s="29"/>
      <c r="G6" s="29"/>
      <c r="H6" s="29"/>
      <c r="I6" s="154"/>
      <c r="J6" s="29"/>
      <c r="K6" s="31"/>
    </row>
    <row r="7" spans="2:11" ht="16.5" customHeight="1">
      <c r="B7" s="28"/>
      <c r="C7" s="29"/>
      <c r="D7" s="29"/>
      <c r="E7" s="155" t="str">
        <f>'Rekapitulace stavby'!K6</f>
        <v>II/117 Letiny - průtah (SÚS)</v>
      </c>
      <c r="F7" s="40"/>
      <c r="G7" s="40"/>
      <c r="H7" s="40"/>
      <c r="I7" s="154"/>
      <c r="J7" s="29"/>
      <c r="K7" s="31"/>
    </row>
    <row r="8" spans="2:11" ht="13.5">
      <c r="B8" s="28"/>
      <c r="C8" s="29"/>
      <c r="D8" s="40" t="s">
        <v>119</v>
      </c>
      <c r="E8" s="29"/>
      <c r="F8" s="29"/>
      <c r="G8" s="29"/>
      <c r="H8" s="29"/>
      <c r="I8" s="154"/>
      <c r="J8" s="29"/>
      <c r="K8" s="31"/>
    </row>
    <row r="9" spans="2:11" s="1" customFormat="1" ht="16.5" customHeight="1">
      <c r="B9" s="46"/>
      <c r="C9" s="47"/>
      <c r="D9" s="47"/>
      <c r="E9" s="155" t="s">
        <v>870</v>
      </c>
      <c r="F9" s="47"/>
      <c r="G9" s="47"/>
      <c r="H9" s="47"/>
      <c r="I9" s="156"/>
      <c r="J9" s="47"/>
      <c r="K9" s="51"/>
    </row>
    <row r="10" spans="2:11" s="1" customFormat="1" ht="13.5">
      <c r="B10" s="46"/>
      <c r="C10" s="47"/>
      <c r="D10" s="40" t="s">
        <v>121</v>
      </c>
      <c r="E10" s="47"/>
      <c r="F10" s="47"/>
      <c r="G10" s="47"/>
      <c r="H10" s="47"/>
      <c r="I10" s="156"/>
      <c r="J10" s="47"/>
      <c r="K10" s="51"/>
    </row>
    <row r="11" spans="2:11" s="1" customFormat="1" ht="36.95" customHeight="1">
      <c r="B11" s="46"/>
      <c r="C11" s="47"/>
      <c r="D11" s="47"/>
      <c r="E11" s="157" t="s">
        <v>870</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40" t="s">
        <v>20</v>
      </c>
      <c r="E13" s="47"/>
      <c r="F13" s="35" t="s">
        <v>21</v>
      </c>
      <c r="G13" s="47"/>
      <c r="H13" s="47"/>
      <c r="I13" s="158" t="s">
        <v>22</v>
      </c>
      <c r="J13" s="35" t="s">
        <v>21</v>
      </c>
      <c r="K13" s="51"/>
    </row>
    <row r="14" spans="2:11" s="1" customFormat="1" ht="14.4" customHeight="1">
      <c r="B14" s="46"/>
      <c r="C14" s="47"/>
      <c r="D14" s="40" t="s">
        <v>23</v>
      </c>
      <c r="E14" s="47"/>
      <c r="F14" s="35" t="s">
        <v>24</v>
      </c>
      <c r="G14" s="47"/>
      <c r="H14" s="47"/>
      <c r="I14" s="158" t="s">
        <v>25</v>
      </c>
      <c r="J14" s="159" t="str">
        <f>'Rekapitulace stavby'!AN8</f>
        <v>18. 4. 2017</v>
      </c>
      <c r="K14" s="51"/>
    </row>
    <row r="15" spans="2:11" s="1" customFormat="1" ht="10.8" customHeight="1">
      <c r="B15" s="46"/>
      <c r="C15" s="47"/>
      <c r="D15" s="47"/>
      <c r="E15" s="47"/>
      <c r="F15" s="47"/>
      <c r="G15" s="47"/>
      <c r="H15" s="47"/>
      <c r="I15" s="156"/>
      <c r="J15" s="47"/>
      <c r="K15" s="51"/>
    </row>
    <row r="16" spans="2:11" s="1" customFormat="1" ht="14.4" customHeight="1">
      <c r="B16" s="46"/>
      <c r="C16" s="47"/>
      <c r="D16" s="40" t="s">
        <v>27</v>
      </c>
      <c r="E16" s="47"/>
      <c r="F16" s="47"/>
      <c r="G16" s="47"/>
      <c r="H16" s="47"/>
      <c r="I16" s="158" t="s">
        <v>28</v>
      </c>
      <c r="J16" s="35" t="s">
        <v>21</v>
      </c>
      <c r="K16" s="51"/>
    </row>
    <row r="17" spans="2:11" s="1" customFormat="1" ht="18" customHeight="1">
      <c r="B17" s="46"/>
      <c r="C17" s="47"/>
      <c r="D17" s="47"/>
      <c r="E17" s="35" t="s">
        <v>122</v>
      </c>
      <c r="F17" s="47"/>
      <c r="G17" s="47"/>
      <c r="H17" s="47"/>
      <c r="I17" s="158" t="s">
        <v>30</v>
      </c>
      <c r="J17" s="35" t="s">
        <v>21</v>
      </c>
      <c r="K17" s="51"/>
    </row>
    <row r="18" spans="2:11" s="1" customFormat="1" ht="6.95" customHeight="1">
      <c r="B18" s="46"/>
      <c r="C18" s="47"/>
      <c r="D18" s="47"/>
      <c r="E18" s="47"/>
      <c r="F18" s="47"/>
      <c r="G18" s="47"/>
      <c r="H18" s="47"/>
      <c r="I18" s="156"/>
      <c r="J18" s="47"/>
      <c r="K18" s="51"/>
    </row>
    <row r="19" spans="2:11" s="1" customFormat="1" ht="14.4" customHeight="1">
      <c r="B19" s="46"/>
      <c r="C19" s="47"/>
      <c r="D19" s="40" t="s">
        <v>31</v>
      </c>
      <c r="E19" s="47"/>
      <c r="F19" s="47"/>
      <c r="G19" s="47"/>
      <c r="H19" s="47"/>
      <c r="I19" s="158" t="s">
        <v>28</v>
      </c>
      <c r="J19" s="35" t="str">
        <f>IF('Rekapitulace stavby'!AN13="Vyplň údaj","",IF('Rekapitulace stavby'!AN13="","",'Rekapitulace stavby'!AN13))</f>
        <v/>
      </c>
      <c r="K19" s="51"/>
    </row>
    <row r="20" spans="2:11" s="1" customFormat="1" ht="18" customHeight="1">
      <c r="B20" s="46"/>
      <c r="C20" s="47"/>
      <c r="D20" s="47"/>
      <c r="E20" s="35" t="str">
        <f>IF('Rekapitulace stavby'!E14="Vyplň údaj","",IF('Rekapitulace stavby'!E14="","",'Rekapitulace stavby'!E14))</f>
        <v/>
      </c>
      <c r="F20" s="47"/>
      <c r="G20" s="47"/>
      <c r="H20" s="47"/>
      <c r="I20" s="158" t="s">
        <v>30</v>
      </c>
      <c r="J20" s="35"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40" t="s">
        <v>33</v>
      </c>
      <c r="E22" s="47"/>
      <c r="F22" s="47"/>
      <c r="G22" s="47"/>
      <c r="H22" s="47"/>
      <c r="I22" s="158" t="s">
        <v>28</v>
      </c>
      <c r="J22" s="35" t="s">
        <v>21</v>
      </c>
      <c r="K22" s="51"/>
    </row>
    <row r="23" spans="2:11" s="1" customFormat="1" ht="18" customHeight="1">
      <c r="B23" s="46"/>
      <c r="C23" s="47"/>
      <c r="D23" s="47"/>
      <c r="E23" s="35" t="s">
        <v>34</v>
      </c>
      <c r="F23" s="47"/>
      <c r="G23" s="47"/>
      <c r="H23" s="47"/>
      <c r="I23" s="158" t="s">
        <v>30</v>
      </c>
      <c r="J23" s="35" t="s">
        <v>21</v>
      </c>
      <c r="K23" s="51"/>
    </row>
    <row r="24" spans="2:11" s="1" customFormat="1" ht="6.95" customHeight="1">
      <c r="B24" s="46"/>
      <c r="C24" s="47"/>
      <c r="D24" s="47"/>
      <c r="E24" s="47"/>
      <c r="F24" s="47"/>
      <c r="G24" s="47"/>
      <c r="H24" s="47"/>
      <c r="I24" s="156"/>
      <c r="J24" s="47"/>
      <c r="K24" s="51"/>
    </row>
    <row r="25" spans="2:11" s="1" customFormat="1" ht="14.4" customHeight="1">
      <c r="B25" s="46"/>
      <c r="C25" s="47"/>
      <c r="D25" s="40" t="s">
        <v>36</v>
      </c>
      <c r="E25" s="47"/>
      <c r="F25" s="47"/>
      <c r="G25" s="47"/>
      <c r="H25" s="47"/>
      <c r="I25" s="156"/>
      <c r="J25" s="47"/>
      <c r="K25" s="51"/>
    </row>
    <row r="26" spans="2:11" s="7" customFormat="1" ht="16.5" customHeight="1">
      <c r="B26" s="160"/>
      <c r="C26" s="161"/>
      <c r="D26" s="161"/>
      <c r="E26" s="44" t="s">
        <v>21</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37</v>
      </c>
      <c r="E29" s="47"/>
      <c r="F29" s="47"/>
      <c r="G29" s="47"/>
      <c r="H29" s="47"/>
      <c r="I29" s="156"/>
      <c r="J29" s="167">
        <f>ROUND(J89,2)</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39</v>
      </c>
      <c r="G31" s="47"/>
      <c r="H31" s="47"/>
      <c r="I31" s="168" t="s">
        <v>38</v>
      </c>
      <c r="J31" s="52" t="s">
        <v>40</v>
      </c>
      <c r="K31" s="51"/>
    </row>
    <row r="32" spans="2:11" s="1" customFormat="1" ht="14.4" customHeight="1">
      <c r="B32" s="46"/>
      <c r="C32" s="47"/>
      <c r="D32" s="55" t="s">
        <v>41</v>
      </c>
      <c r="E32" s="55" t="s">
        <v>42</v>
      </c>
      <c r="F32" s="169">
        <f>ROUND(SUM(BE89:BE173),2)</f>
        <v>0</v>
      </c>
      <c r="G32" s="47"/>
      <c r="H32" s="47"/>
      <c r="I32" s="170">
        <v>0.21</v>
      </c>
      <c r="J32" s="169">
        <f>ROUND(ROUND((SUM(BE89:BE173)),2)*I32,2)</f>
        <v>0</v>
      </c>
      <c r="K32" s="51"/>
    </row>
    <row r="33" spans="2:11" s="1" customFormat="1" ht="14.4" customHeight="1">
      <c r="B33" s="46"/>
      <c r="C33" s="47"/>
      <c r="D33" s="47"/>
      <c r="E33" s="55" t="s">
        <v>43</v>
      </c>
      <c r="F33" s="169">
        <f>ROUND(SUM(BF89:BF173),2)</f>
        <v>0</v>
      </c>
      <c r="G33" s="47"/>
      <c r="H33" s="47"/>
      <c r="I33" s="170">
        <v>0.15</v>
      </c>
      <c r="J33" s="169">
        <f>ROUND(ROUND((SUM(BF89:BF173)),2)*I33,2)</f>
        <v>0</v>
      </c>
      <c r="K33" s="51"/>
    </row>
    <row r="34" spans="2:11" s="1" customFormat="1" ht="14.4" customHeight="1" hidden="1">
      <c r="B34" s="46"/>
      <c r="C34" s="47"/>
      <c r="D34" s="47"/>
      <c r="E34" s="55" t="s">
        <v>44</v>
      </c>
      <c r="F34" s="169">
        <f>ROUND(SUM(BG89:BG173),2)</f>
        <v>0</v>
      </c>
      <c r="G34" s="47"/>
      <c r="H34" s="47"/>
      <c r="I34" s="170">
        <v>0.21</v>
      </c>
      <c r="J34" s="169">
        <v>0</v>
      </c>
      <c r="K34" s="51"/>
    </row>
    <row r="35" spans="2:11" s="1" customFormat="1" ht="14.4" customHeight="1" hidden="1">
      <c r="B35" s="46"/>
      <c r="C35" s="47"/>
      <c r="D35" s="47"/>
      <c r="E35" s="55" t="s">
        <v>45</v>
      </c>
      <c r="F35" s="169">
        <f>ROUND(SUM(BH89:BH173),2)</f>
        <v>0</v>
      </c>
      <c r="G35" s="47"/>
      <c r="H35" s="47"/>
      <c r="I35" s="170">
        <v>0.15</v>
      </c>
      <c r="J35" s="169">
        <v>0</v>
      </c>
      <c r="K35" s="51"/>
    </row>
    <row r="36" spans="2:11" s="1" customFormat="1" ht="14.4" customHeight="1" hidden="1">
      <c r="B36" s="46"/>
      <c r="C36" s="47"/>
      <c r="D36" s="47"/>
      <c r="E36" s="55" t="s">
        <v>46</v>
      </c>
      <c r="F36" s="169">
        <f>ROUND(SUM(BI89:BI173),2)</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47</v>
      </c>
      <c r="E38" s="98"/>
      <c r="F38" s="98"/>
      <c r="G38" s="173" t="s">
        <v>48</v>
      </c>
      <c r="H38" s="174" t="s">
        <v>49</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30" t="s">
        <v>123</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40" t="s">
        <v>18</v>
      </c>
      <c r="D46" s="47"/>
      <c r="E46" s="47"/>
      <c r="F46" s="47"/>
      <c r="G46" s="47"/>
      <c r="H46" s="47"/>
      <c r="I46" s="156"/>
      <c r="J46" s="47"/>
      <c r="K46" s="51"/>
    </row>
    <row r="47" spans="2:11" s="1" customFormat="1" ht="16.5" customHeight="1">
      <c r="B47" s="46"/>
      <c r="C47" s="47"/>
      <c r="D47" s="47"/>
      <c r="E47" s="155" t="str">
        <f>E7</f>
        <v>II/117 Letiny - průtah (SÚS)</v>
      </c>
      <c r="F47" s="40"/>
      <c r="G47" s="40"/>
      <c r="H47" s="40"/>
      <c r="I47" s="156"/>
      <c r="J47" s="47"/>
      <c r="K47" s="51"/>
    </row>
    <row r="48" spans="2:11" ht="13.5">
      <c r="B48" s="28"/>
      <c r="C48" s="40" t="s">
        <v>119</v>
      </c>
      <c r="D48" s="29"/>
      <c r="E48" s="29"/>
      <c r="F48" s="29"/>
      <c r="G48" s="29"/>
      <c r="H48" s="29"/>
      <c r="I48" s="154"/>
      <c r="J48" s="29"/>
      <c r="K48" s="31"/>
    </row>
    <row r="49" spans="2:11" s="1" customFormat="1" ht="16.5" customHeight="1">
      <c r="B49" s="46"/>
      <c r="C49" s="47"/>
      <c r="D49" s="47"/>
      <c r="E49" s="155" t="s">
        <v>870</v>
      </c>
      <c r="F49" s="47"/>
      <c r="G49" s="47"/>
      <c r="H49" s="47"/>
      <c r="I49" s="156"/>
      <c r="J49" s="47"/>
      <c r="K49" s="51"/>
    </row>
    <row r="50" spans="2:11" s="1" customFormat="1" ht="14.4" customHeight="1">
      <c r="B50" s="46"/>
      <c r="C50" s="40" t="s">
        <v>121</v>
      </c>
      <c r="D50" s="47"/>
      <c r="E50" s="47"/>
      <c r="F50" s="47"/>
      <c r="G50" s="47"/>
      <c r="H50" s="47"/>
      <c r="I50" s="156"/>
      <c r="J50" s="47"/>
      <c r="K50" s="51"/>
    </row>
    <row r="51" spans="2:11" s="1" customFormat="1" ht="17.25" customHeight="1">
      <c r="B51" s="46"/>
      <c r="C51" s="47"/>
      <c r="D51" s="47"/>
      <c r="E51" s="157" t="str">
        <f>E11</f>
        <v>SO 103A - SO 103A - Rekonstrukce dešťových řadů A až D (61,4% SÚS, 38,6% obec)- neuznatelné</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40" t="s">
        <v>23</v>
      </c>
      <c r="D53" s="47"/>
      <c r="E53" s="47"/>
      <c r="F53" s="35" t="str">
        <f>F14</f>
        <v xml:space="preserve"> </v>
      </c>
      <c r="G53" s="47"/>
      <c r="H53" s="47"/>
      <c r="I53" s="158" t="s">
        <v>25</v>
      </c>
      <c r="J53" s="159" t="str">
        <f>IF(J14="","",J14)</f>
        <v>18. 4. 2017</v>
      </c>
      <c r="K53" s="51"/>
    </row>
    <row r="54" spans="2:11" s="1" customFormat="1" ht="6.95" customHeight="1">
      <c r="B54" s="46"/>
      <c r="C54" s="47"/>
      <c r="D54" s="47"/>
      <c r="E54" s="47"/>
      <c r="F54" s="47"/>
      <c r="G54" s="47"/>
      <c r="H54" s="47"/>
      <c r="I54" s="156"/>
      <c r="J54" s="47"/>
      <c r="K54" s="51"/>
    </row>
    <row r="55" spans="2:11" s="1" customFormat="1" ht="13.5">
      <c r="B55" s="46"/>
      <c r="C55" s="40" t="s">
        <v>27</v>
      </c>
      <c r="D55" s="47"/>
      <c r="E55" s="47"/>
      <c r="F55" s="35" t="str">
        <f>E17</f>
        <v>Správa a údržba silnic Plzeńského kraje a obec Let</v>
      </c>
      <c r="G55" s="47"/>
      <c r="H55" s="47"/>
      <c r="I55" s="158" t="s">
        <v>33</v>
      </c>
      <c r="J55" s="44" t="str">
        <f>E23</f>
        <v>Pontex.s.r.o.</v>
      </c>
      <c r="K55" s="51"/>
    </row>
    <row r="56" spans="2:11" s="1" customFormat="1" ht="14.4" customHeight="1">
      <c r="B56" s="46"/>
      <c r="C56" s="40" t="s">
        <v>31</v>
      </c>
      <c r="D56" s="47"/>
      <c r="E56" s="47"/>
      <c r="F56" s="35"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124</v>
      </c>
      <c r="D58" s="171"/>
      <c r="E58" s="171"/>
      <c r="F58" s="171"/>
      <c r="G58" s="171"/>
      <c r="H58" s="171"/>
      <c r="I58" s="185"/>
      <c r="J58" s="186" t="s">
        <v>125</v>
      </c>
      <c r="K58" s="187"/>
    </row>
    <row r="59" spans="2:11" s="1" customFormat="1" ht="10.3" customHeight="1">
      <c r="B59" s="46"/>
      <c r="C59" s="47"/>
      <c r="D59" s="47"/>
      <c r="E59" s="47"/>
      <c r="F59" s="47"/>
      <c r="G59" s="47"/>
      <c r="H59" s="47"/>
      <c r="I59" s="156"/>
      <c r="J59" s="47"/>
      <c r="K59" s="51"/>
    </row>
    <row r="60" spans="2:47" s="1" customFormat="1" ht="29.25" customHeight="1">
      <c r="B60" s="46"/>
      <c r="C60" s="188" t="s">
        <v>126</v>
      </c>
      <c r="D60" s="47"/>
      <c r="E60" s="47"/>
      <c r="F60" s="47"/>
      <c r="G60" s="47"/>
      <c r="H60" s="47"/>
      <c r="I60" s="156"/>
      <c r="J60" s="167">
        <f>J89</f>
        <v>0</v>
      </c>
      <c r="K60" s="51"/>
      <c r="AU60" s="24" t="s">
        <v>127</v>
      </c>
    </row>
    <row r="61" spans="2:11" s="8" customFormat="1" ht="24.95" customHeight="1">
      <c r="B61" s="189"/>
      <c r="C61" s="190"/>
      <c r="D61" s="191" t="s">
        <v>128</v>
      </c>
      <c r="E61" s="192"/>
      <c r="F61" s="192"/>
      <c r="G61" s="192"/>
      <c r="H61" s="192"/>
      <c r="I61" s="193"/>
      <c r="J61" s="194">
        <f>J90</f>
        <v>0</v>
      </c>
      <c r="K61" s="195"/>
    </row>
    <row r="62" spans="2:11" s="9" customFormat="1" ht="19.9" customHeight="1">
      <c r="B62" s="196"/>
      <c r="C62" s="197"/>
      <c r="D62" s="198" t="s">
        <v>129</v>
      </c>
      <c r="E62" s="199"/>
      <c r="F62" s="199"/>
      <c r="G62" s="199"/>
      <c r="H62" s="199"/>
      <c r="I62" s="200"/>
      <c r="J62" s="201">
        <f>J91</f>
        <v>0</v>
      </c>
      <c r="K62" s="202"/>
    </row>
    <row r="63" spans="2:11" s="9" customFormat="1" ht="19.9" customHeight="1">
      <c r="B63" s="196"/>
      <c r="C63" s="197"/>
      <c r="D63" s="198" t="s">
        <v>871</v>
      </c>
      <c r="E63" s="199"/>
      <c r="F63" s="199"/>
      <c r="G63" s="199"/>
      <c r="H63" s="199"/>
      <c r="I63" s="200"/>
      <c r="J63" s="201">
        <f>J130</f>
        <v>0</v>
      </c>
      <c r="K63" s="202"/>
    </row>
    <row r="64" spans="2:11" s="9" customFormat="1" ht="19.9" customHeight="1">
      <c r="B64" s="196"/>
      <c r="C64" s="197"/>
      <c r="D64" s="198" t="s">
        <v>131</v>
      </c>
      <c r="E64" s="199"/>
      <c r="F64" s="199"/>
      <c r="G64" s="199"/>
      <c r="H64" s="199"/>
      <c r="I64" s="200"/>
      <c r="J64" s="201">
        <f>J133</f>
        <v>0</v>
      </c>
      <c r="K64" s="202"/>
    </row>
    <row r="65" spans="2:11" s="9" customFormat="1" ht="19.9" customHeight="1">
      <c r="B65" s="196"/>
      <c r="C65" s="197"/>
      <c r="D65" s="198" t="s">
        <v>133</v>
      </c>
      <c r="E65" s="199"/>
      <c r="F65" s="199"/>
      <c r="G65" s="199"/>
      <c r="H65" s="199"/>
      <c r="I65" s="200"/>
      <c r="J65" s="201">
        <f>J141</f>
        <v>0</v>
      </c>
      <c r="K65" s="202"/>
    </row>
    <row r="66" spans="2:11" s="9" customFormat="1" ht="19.9" customHeight="1">
      <c r="B66" s="196"/>
      <c r="C66" s="197"/>
      <c r="D66" s="198" t="s">
        <v>135</v>
      </c>
      <c r="E66" s="199"/>
      <c r="F66" s="199"/>
      <c r="G66" s="199"/>
      <c r="H66" s="199"/>
      <c r="I66" s="200"/>
      <c r="J66" s="201">
        <f>J165</f>
        <v>0</v>
      </c>
      <c r="K66" s="202"/>
    </row>
    <row r="67" spans="2:11" s="9" customFormat="1" ht="19.9" customHeight="1">
      <c r="B67" s="196"/>
      <c r="C67" s="197"/>
      <c r="D67" s="198" t="s">
        <v>136</v>
      </c>
      <c r="E67" s="199"/>
      <c r="F67" s="199"/>
      <c r="G67" s="199"/>
      <c r="H67" s="199"/>
      <c r="I67" s="200"/>
      <c r="J67" s="201">
        <f>J172</f>
        <v>0</v>
      </c>
      <c r="K67" s="202"/>
    </row>
    <row r="68" spans="2:11" s="1" customFormat="1" ht="21.8" customHeight="1">
      <c r="B68" s="46"/>
      <c r="C68" s="47"/>
      <c r="D68" s="47"/>
      <c r="E68" s="47"/>
      <c r="F68" s="47"/>
      <c r="G68" s="47"/>
      <c r="H68" s="47"/>
      <c r="I68" s="156"/>
      <c r="J68" s="47"/>
      <c r="K68" s="51"/>
    </row>
    <row r="69" spans="2:11" s="1" customFormat="1" ht="6.95" customHeight="1">
      <c r="B69" s="67"/>
      <c r="C69" s="68"/>
      <c r="D69" s="68"/>
      <c r="E69" s="68"/>
      <c r="F69" s="68"/>
      <c r="G69" s="68"/>
      <c r="H69" s="68"/>
      <c r="I69" s="178"/>
      <c r="J69" s="68"/>
      <c r="K69" s="69"/>
    </row>
    <row r="73" spans="2:12" s="1" customFormat="1" ht="6.95" customHeight="1">
      <c r="B73" s="70"/>
      <c r="C73" s="71"/>
      <c r="D73" s="71"/>
      <c r="E73" s="71"/>
      <c r="F73" s="71"/>
      <c r="G73" s="71"/>
      <c r="H73" s="71"/>
      <c r="I73" s="181"/>
      <c r="J73" s="71"/>
      <c r="K73" s="71"/>
      <c r="L73" s="72"/>
    </row>
    <row r="74" spans="2:12" s="1" customFormat="1" ht="36.95" customHeight="1">
      <c r="B74" s="46"/>
      <c r="C74" s="73" t="s">
        <v>137</v>
      </c>
      <c r="D74" s="74"/>
      <c r="E74" s="74"/>
      <c r="F74" s="74"/>
      <c r="G74" s="74"/>
      <c r="H74" s="74"/>
      <c r="I74" s="203"/>
      <c r="J74" s="74"/>
      <c r="K74" s="74"/>
      <c r="L74" s="72"/>
    </row>
    <row r="75" spans="2:12" s="1" customFormat="1" ht="6.95" customHeight="1">
      <c r="B75" s="46"/>
      <c r="C75" s="74"/>
      <c r="D75" s="74"/>
      <c r="E75" s="74"/>
      <c r="F75" s="74"/>
      <c r="G75" s="74"/>
      <c r="H75" s="74"/>
      <c r="I75" s="203"/>
      <c r="J75" s="74"/>
      <c r="K75" s="74"/>
      <c r="L75" s="72"/>
    </row>
    <row r="76" spans="2:12" s="1" customFormat="1" ht="14.4" customHeight="1">
      <c r="B76" s="46"/>
      <c r="C76" s="76" t="s">
        <v>18</v>
      </c>
      <c r="D76" s="74"/>
      <c r="E76" s="74"/>
      <c r="F76" s="74"/>
      <c r="G76" s="74"/>
      <c r="H76" s="74"/>
      <c r="I76" s="203"/>
      <c r="J76" s="74"/>
      <c r="K76" s="74"/>
      <c r="L76" s="72"/>
    </row>
    <row r="77" spans="2:12" s="1" customFormat="1" ht="16.5" customHeight="1">
      <c r="B77" s="46"/>
      <c r="C77" s="74"/>
      <c r="D77" s="74"/>
      <c r="E77" s="204" t="str">
        <f>E7</f>
        <v>II/117 Letiny - průtah (SÚS)</v>
      </c>
      <c r="F77" s="76"/>
      <c r="G77" s="76"/>
      <c r="H77" s="76"/>
      <c r="I77" s="203"/>
      <c r="J77" s="74"/>
      <c r="K77" s="74"/>
      <c r="L77" s="72"/>
    </row>
    <row r="78" spans="2:12" ht="13.5">
      <c r="B78" s="28"/>
      <c r="C78" s="76" t="s">
        <v>119</v>
      </c>
      <c r="D78" s="205"/>
      <c r="E78" s="205"/>
      <c r="F78" s="205"/>
      <c r="G78" s="205"/>
      <c r="H78" s="205"/>
      <c r="I78" s="148"/>
      <c r="J78" s="205"/>
      <c r="K78" s="205"/>
      <c r="L78" s="206"/>
    </row>
    <row r="79" spans="2:12" s="1" customFormat="1" ht="16.5" customHeight="1">
      <c r="B79" s="46"/>
      <c r="C79" s="74"/>
      <c r="D79" s="74"/>
      <c r="E79" s="204" t="s">
        <v>870</v>
      </c>
      <c r="F79" s="74"/>
      <c r="G79" s="74"/>
      <c r="H79" s="74"/>
      <c r="I79" s="203"/>
      <c r="J79" s="74"/>
      <c r="K79" s="74"/>
      <c r="L79" s="72"/>
    </row>
    <row r="80" spans="2:12" s="1" customFormat="1" ht="14.4" customHeight="1">
      <c r="B80" s="46"/>
      <c r="C80" s="76" t="s">
        <v>121</v>
      </c>
      <c r="D80" s="74"/>
      <c r="E80" s="74"/>
      <c r="F80" s="74"/>
      <c r="G80" s="74"/>
      <c r="H80" s="74"/>
      <c r="I80" s="203"/>
      <c r="J80" s="74"/>
      <c r="K80" s="74"/>
      <c r="L80" s="72"/>
    </row>
    <row r="81" spans="2:12" s="1" customFormat="1" ht="17.25" customHeight="1">
      <c r="B81" s="46"/>
      <c r="C81" s="74"/>
      <c r="D81" s="74"/>
      <c r="E81" s="82" t="str">
        <f>E11</f>
        <v>SO 103A - SO 103A - Rekonstrukce dešťových řadů A až D (61,4% SÚS, 38,6% obec)- neuznatelné</v>
      </c>
      <c r="F81" s="74"/>
      <c r="G81" s="74"/>
      <c r="H81" s="74"/>
      <c r="I81" s="203"/>
      <c r="J81" s="74"/>
      <c r="K81" s="74"/>
      <c r="L81" s="72"/>
    </row>
    <row r="82" spans="2:12" s="1" customFormat="1" ht="6.95" customHeight="1">
      <c r="B82" s="46"/>
      <c r="C82" s="74"/>
      <c r="D82" s="74"/>
      <c r="E82" s="74"/>
      <c r="F82" s="74"/>
      <c r="G82" s="74"/>
      <c r="H82" s="74"/>
      <c r="I82" s="203"/>
      <c r="J82" s="74"/>
      <c r="K82" s="74"/>
      <c r="L82" s="72"/>
    </row>
    <row r="83" spans="2:12" s="1" customFormat="1" ht="18" customHeight="1">
      <c r="B83" s="46"/>
      <c r="C83" s="76" t="s">
        <v>23</v>
      </c>
      <c r="D83" s="74"/>
      <c r="E83" s="74"/>
      <c r="F83" s="207" t="str">
        <f>F14</f>
        <v xml:space="preserve"> </v>
      </c>
      <c r="G83" s="74"/>
      <c r="H83" s="74"/>
      <c r="I83" s="208" t="s">
        <v>25</v>
      </c>
      <c r="J83" s="85" t="str">
        <f>IF(J14="","",J14)</f>
        <v>18. 4. 2017</v>
      </c>
      <c r="K83" s="74"/>
      <c r="L83" s="72"/>
    </row>
    <row r="84" spans="2:12" s="1" customFormat="1" ht="6.95" customHeight="1">
      <c r="B84" s="46"/>
      <c r="C84" s="74"/>
      <c r="D84" s="74"/>
      <c r="E84" s="74"/>
      <c r="F84" s="74"/>
      <c r="G84" s="74"/>
      <c r="H84" s="74"/>
      <c r="I84" s="203"/>
      <c r="J84" s="74"/>
      <c r="K84" s="74"/>
      <c r="L84" s="72"/>
    </row>
    <row r="85" spans="2:12" s="1" customFormat="1" ht="13.5">
      <c r="B85" s="46"/>
      <c r="C85" s="76" t="s">
        <v>27</v>
      </c>
      <c r="D85" s="74"/>
      <c r="E85" s="74"/>
      <c r="F85" s="207" t="str">
        <f>E17</f>
        <v>Správa a údržba silnic Plzeńského kraje a obec Let</v>
      </c>
      <c r="G85" s="74"/>
      <c r="H85" s="74"/>
      <c r="I85" s="208" t="s">
        <v>33</v>
      </c>
      <c r="J85" s="207" t="str">
        <f>E23</f>
        <v>Pontex.s.r.o.</v>
      </c>
      <c r="K85" s="74"/>
      <c r="L85" s="72"/>
    </row>
    <row r="86" spans="2:12" s="1" customFormat="1" ht="14.4" customHeight="1">
      <c r="B86" s="46"/>
      <c r="C86" s="76" t="s">
        <v>31</v>
      </c>
      <c r="D86" s="74"/>
      <c r="E86" s="74"/>
      <c r="F86" s="207" t="str">
        <f>IF(E20="","",E20)</f>
        <v/>
      </c>
      <c r="G86" s="74"/>
      <c r="H86" s="74"/>
      <c r="I86" s="203"/>
      <c r="J86" s="74"/>
      <c r="K86" s="74"/>
      <c r="L86" s="72"/>
    </row>
    <row r="87" spans="2:12" s="1" customFormat="1" ht="10.3" customHeight="1">
      <c r="B87" s="46"/>
      <c r="C87" s="74"/>
      <c r="D87" s="74"/>
      <c r="E87" s="74"/>
      <c r="F87" s="74"/>
      <c r="G87" s="74"/>
      <c r="H87" s="74"/>
      <c r="I87" s="203"/>
      <c r="J87" s="74"/>
      <c r="K87" s="74"/>
      <c r="L87" s="72"/>
    </row>
    <row r="88" spans="2:20" s="10" customFormat="1" ht="29.25" customHeight="1">
      <c r="B88" s="209"/>
      <c r="C88" s="210" t="s">
        <v>138</v>
      </c>
      <c r="D88" s="211" t="s">
        <v>56</v>
      </c>
      <c r="E88" s="211" t="s">
        <v>52</v>
      </c>
      <c r="F88" s="211" t="s">
        <v>139</v>
      </c>
      <c r="G88" s="211" t="s">
        <v>140</v>
      </c>
      <c r="H88" s="211" t="s">
        <v>141</v>
      </c>
      <c r="I88" s="212" t="s">
        <v>142</v>
      </c>
      <c r="J88" s="211" t="s">
        <v>125</v>
      </c>
      <c r="K88" s="213" t="s">
        <v>143</v>
      </c>
      <c r="L88" s="214"/>
      <c r="M88" s="102" t="s">
        <v>144</v>
      </c>
      <c r="N88" s="103" t="s">
        <v>41</v>
      </c>
      <c r="O88" s="103" t="s">
        <v>145</v>
      </c>
      <c r="P88" s="103" t="s">
        <v>146</v>
      </c>
      <c r="Q88" s="103" t="s">
        <v>147</v>
      </c>
      <c r="R88" s="103" t="s">
        <v>148</v>
      </c>
      <c r="S88" s="103" t="s">
        <v>149</v>
      </c>
      <c r="T88" s="104" t="s">
        <v>150</v>
      </c>
    </row>
    <row r="89" spans="2:63" s="1" customFormat="1" ht="29.25" customHeight="1">
      <c r="B89" s="46"/>
      <c r="C89" s="108" t="s">
        <v>126</v>
      </c>
      <c r="D89" s="74"/>
      <c r="E89" s="74"/>
      <c r="F89" s="74"/>
      <c r="G89" s="74"/>
      <c r="H89" s="74"/>
      <c r="I89" s="203"/>
      <c r="J89" s="215">
        <f>BK89</f>
        <v>0</v>
      </c>
      <c r="K89" s="74"/>
      <c r="L89" s="72"/>
      <c r="M89" s="105"/>
      <c r="N89" s="106"/>
      <c r="O89" s="106"/>
      <c r="P89" s="216">
        <f>P90</f>
        <v>0</v>
      </c>
      <c r="Q89" s="106"/>
      <c r="R89" s="216">
        <f>R90</f>
        <v>108.1809561</v>
      </c>
      <c r="S89" s="106"/>
      <c r="T89" s="217">
        <f>T90</f>
        <v>9.6</v>
      </c>
      <c r="AT89" s="24" t="s">
        <v>70</v>
      </c>
      <c r="AU89" s="24" t="s">
        <v>127</v>
      </c>
      <c r="BK89" s="218">
        <f>BK90</f>
        <v>0</v>
      </c>
    </row>
    <row r="90" spans="2:63" s="11" customFormat="1" ht="37.4" customHeight="1">
      <c r="B90" s="219"/>
      <c r="C90" s="220"/>
      <c r="D90" s="221" t="s">
        <v>70</v>
      </c>
      <c r="E90" s="222" t="s">
        <v>151</v>
      </c>
      <c r="F90" s="222" t="s">
        <v>152</v>
      </c>
      <c r="G90" s="220"/>
      <c r="H90" s="220"/>
      <c r="I90" s="223"/>
      <c r="J90" s="224">
        <f>BK90</f>
        <v>0</v>
      </c>
      <c r="K90" s="220"/>
      <c r="L90" s="225"/>
      <c r="M90" s="226"/>
      <c r="N90" s="227"/>
      <c r="O90" s="227"/>
      <c r="P90" s="228">
        <f>P91+P130+P133+P141+P165+P172</f>
        <v>0</v>
      </c>
      <c r="Q90" s="227"/>
      <c r="R90" s="228">
        <f>R91+R130+R133+R141+R165+R172</f>
        <v>108.1809561</v>
      </c>
      <c r="S90" s="227"/>
      <c r="T90" s="229">
        <f>T91+T130+T133+T141+T165+T172</f>
        <v>9.6</v>
      </c>
      <c r="AR90" s="230" t="s">
        <v>78</v>
      </c>
      <c r="AT90" s="231" t="s">
        <v>70</v>
      </c>
      <c r="AU90" s="231" t="s">
        <v>71</v>
      </c>
      <c r="AY90" s="230" t="s">
        <v>153</v>
      </c>
      <c r="BK90" s="232">
        <f>BK91+BK130+BK133+BK141+BK165+BK172</f>
        <v>0</v>
      </c>
    </row>
    <row r="91" spans="2:63" s="11" customFormat="1" ht="19.9" customHeight="1">
      <c r="B91" s="219"/>
      <c r="C91" s="220"/>
      <c r="D91" s="221" t="s">
        <v>70</v>
      </c>
      <c r="E91" s="233" t="s">
        <v>78</v>
      </c>
      <c r="F91" s="233" t="s">
        <v>154</v>
      </c>
      <c r="G91" s="220"/>
      <c r="H91" s="220"/>
      <c r="I91" s="223"/>
      <c r="J91" s="234">
        <f>BK91</f>
        <v>0</v>
      </c>
      <c r="K91" s="220"/>
      <c r="L91" s="225"/>
      <c r="M91" s="226"/>
      <c r="N91" s="227"/>
      <c r="O91" s="227"/>
      <c r="P91" s="228">
        <f>SUM(P92:P129)</f>
        <v>0</v>
      </c>
      <c r="Q91" s="227"/>
      <c r="R91" s="228">
        <f>SUM(R92:R129)</f>
        <v>105.62312328</v>
      </c>
      <c r="S91" s="227"/>
      <c r="T91" s="229">
        <f>SUM(T92:T129)</f>
        <v>0</v>
      </c>
      <c r="AR91" s="230" t="s">
        <v>78</v>
      </c>
      <c r="AT91" s="231" t="s">
        <v>70</v>
      </c>
      <c r="AU91" s="231" t="s">
        <v>78</v>
      </c>
      <c r="AY91" s="230" t="s">
        <v>153</v>
      </c>
      <c r="BK91" s="232">
        <f>SUM(BK92:BK129)</f>
        <v>0</v>
      </c>
    </row>
    <row r="92" spans="2:65" s="1" customFormat="1" ht="25.5" customHeight="1">
      <c r="B92" s="46"/>
      <c r="C92" s="235" t="s">
        <v>78</v>
      </c>
      <c r="D92" s="235" t="s">
        <v>155</v>
      </c>
      <c r="E92" s="236" t="s">
        <v>236</v>
      </c>
      <c r="F92" s="237" t="s">
        <v>237</v>
      </c>
      <c r="G92" s="238" t="s">
        <v>192</v>
      </c>
      <c r="H92" s="239">
        <v>153.578</v>
      </c>
      <c r="I92" s="240"/>
      <c r="J92" s="241">
        <f>ROUND(I92*H92,2)</f>
        <v>0</v>
      </c>
      <c r="K92" s="237" t="s">
        <v>159</v>
      </c>
      <c r="L92" s="72"/>
      <c r="M92" s="242" t="s">
        <v>21</v>
      </c>
      <c r="N92" s="243" t="s">
        <v>42</v>
      </c>
      <c r="O92" s="47"/>
      <c r="P92" s="244">
        <f>O92*H92</f>
        <v>0</v>
      </c>
      <c r="Q92" s="244">
        <v>0</v>
      </c>
      <c r="R92" s="244">
        <f>Q92*H92</f>
        <v>0</v>
      </c>
      <c r="S92" s="244">
        <v>0</v>
      </c>
      <c r="T92" s="245">
        <f>S92*H92</f>
        <v>0</v>
      </c>
      <c r="AR92" s="24" t="s">
        <v>160</v>
      </c>
      <c r="AT92" s="24" t="s">
        <v>155</v>
      </c>
      <c r="AU92" s="24" t="s">
        <v>81</v>
      </c>
      <c r="AY92" s="24" t="s">
        <v>153</v>
      </c>
      <c r="BE92" s="246">
        <f>IF(N92="základní",J92,0)</f>
        <v>0</v>
      </c>
      <c r="BF92" s="246">
        <f>IF(N92="snížená",J92,0)</f>
        <v>0</v>
      </c>
      <c r="BG92" s="246">
        <f>IF(N92="zákl. přenesená",J92,0)</f>
        <v>0</v>
      </c>
      <c r="BH92" s="246">
        <f>IF(N92="sníž. přenesená",J92,0)</f>
        <v>0</v>
      </c>
      <c r="BI92" s="246">
        <f>IF(N92="nulová",J92,0)</f>
        <v>0</v>
      </c>
      <c r="BJ92" s="24" t="s">
        <v>78</v>
      </c>
      <c r="BK92" s="246">
        <f>ROUND(I92*H92,2)</f>
        <v>0</v>
      </c>
      <c r="BL92" s="24" t="s">
        <v>160</v>
      </c>
      <c r="BM92" s="24" t="s">
        <v>872</v>
      </c>
    </row>
    <row r="93" spans="2:51" s="14" customFormat="1" ht="13.5">
      <c r="B93" s="271"/>
      <c r="C93" s="272"/>
      <c r="D93" s="249" t="s">
        <v>162</v>
      </c>
      <c r="E93" s="273" t="s">
        <v>21</v>
      </c>
      <c r="F93" s="274" t="s">
        <v>873</v>
      </c>
      <c r="G93" s="272"/>
      <c r="H93" s="273" t="s">
        <v>21</v>
      </c>
      <c r="I93" s="275"/>
      <c r="J93" s="272"/>
      <c r="K93" s="272"/>
      <c r="L93" s="276"/>
      <c r="M93" s="277"/>
      <c r="N93" s="278"/>
      <c r="O93" s="278"/>
      <c r="P93" s="278"/>
      <c r="Q93" s="278"/>
      <c r="R93" s="278"/>
      <c r="S93" s="278"/>
      <c r="T93" s="279"/>
      <c r="AT93" s="280" t="s">
        <v>162</v>
      </c>
      <c r="AU93" s="280" t="s">
        <v>81</v>
      </c>
      <c r="AV93" s="14" t="s">
        <v>78</v>
      </c>
      <c r="AW93" s="14" t="s">
        <v>35</v>
      </c>
      <c r="AX93" s="14" t="s">
        <v>71</v>
      </c>
      <c r="AY93" s="280" t="s">
        <v>153</v>
      </c>
    </row>
    <row r="94" spans="2:51" s="12" customFormat="1" ht="13.5">
      <c r="B94" s="247"/>
      <c r="C94" s="248"/>
      <c r="D94" s="249" t="s">
        <v>162</v>
      </c>
      <c r="E94" s="250" t="s">
        <v>21</v>
      </c>
      <c r="F94" s="251" t="s">
        <v>874</v>
      </c>
      <c r="G94" s="248"/>
      <c r="H94" s="252">
        <v>35.698</v>
      </c>
      <c r="I94" s="253"/>
      <c r="J94" s="248"/>
      <c r="K94" s="248"/>
      <c r="L94" s="254"/>
      <c r="M94" s="255"/>
      <c r="N94" s="256"/>
      <c r="O94" s="256"/>
      <c r="P94" s="256"/>
      <c r="Q94" s="256"/>
      <c r="R94" s="256"/>
      <c r="S94" s="256"/>
      <c r="T94" s="257"/>
      <c r="AT94" s="258" t="s">
        <v>162</v>
      </c>
      <c r="AU94" s="258" t="s">
        <v>81</v>
      </c>
      <c r="AV94" s="12" t="s">
        <v>81</v>
      </c>
      <c r="AW94" s="12" t="s">
        <v>35</v>
      </c>
      <c r="AX94" s="12" t="s">
        <v>71</v>
      </c>
      <c r="AY94" s="258" t="s">
        <v>153</v>
      </c>
    </row>
    <row r="95" spans="2:51" s="12" customFormat="1" ht="13.5">
      <c r="B95" s="247"/>
      <c r="C95" s="248"/>
      <c r="D95" s="249" t="s">
        <v>162</v>
      </c>
      <c r="E95" s="250" t="s">
        <v>21</v>
      </c>
      <c r="F95" s="251" t="s">
        <v>875</v>
      </c>
      <c r="G95" s="248"/>
      <c r="H95" s="252">
        <v>39.804</v>
      </c>
      <c r="I95" s="253"/>
      <c r="J95" s="248"/>
      <c r="K95" s="248"/>
      <c r="L95" s="254"/>
      <c r="M95" s="255"/>
      <c r="N95" s="256"/>
      <c r="O95" s="256"/>
      <c r="P95" s="256"/>
      <c r="Q95" s="256"/>
      <c r="R95" s="256"/>
      <c r="S95" s="256"/>
      <c r="T95" s="257"/>
      <c r="AT95" s="258" t="s">
        <v>162</v>
      </c>
      <c r="AU95" s="258" t="s">
        <v>81</v>
      </c>
      <c r="AV95" s="12" t="s">
        <v>81</v>
      </c>
      <c r="AW95" s="12" t="s">
        <v>35</v>
      </c>
      <c r="AX95" s="12" t="s">
        <v>71</v>
      </c>
      <c r="AY95" s="258" t="s">
        <v>153</v>
      </c>
    </row>
    <row r="96" spans="2:51" s="12" customFormat="1" ht="13.5">
      <c r="B96" s="247"/>
      <c r="C96" s="248"/>
      <c r="D96" s="249" t="s">
        <v>162</v>
      </c>
      <c r="E96" s="250" t="s">
        <v>21</v>
      </c>
      <c r="F96" s="251" t="s">
        <v>876</v>
      </c>
      <c r="G96" s="248"/>
      <c r="H96" s="252">
        <v>61.793</v>
      </c>
      <c r="I96" s="253"/>
      <c r="J96" s="248"/>
      <c r="K96" s="248"/>
      <c r="L96" s="254"/>
      <c r="M96" s="255"/>
      <c r="N96" s="256"/>
      <c r="O96" s="256"/>
      <c r="P96" s="256"/>
      <c r="Q96" s="256"/>
      <c r="R96" s="256"/>
      <c r="S96" s="256"/>
      <c r="T96" s="257"/>
      <c r="AT96" s="258" t="s">
        <v>162</v>
      </c>
      <c r="AU96" s="258" t="s">
        <v>81</v>
      </c>
      <c r="AV96" s="12" t="s">
        <v>81</v>
      </c>
      <c r="AW96" s="12" t="s">
        <v>35</v>
      </c>
      <c r="AX96" s="12" t="s">
        <v>71</v>
      </c>
      <c r="AY96" s="258" t="s">
        <v>153</v>
      </c>
    </row>
    <row r="97" spans="2:51" s="12" customFormat="1" ht="13.5">
      <c r="B97" s="247"/>
      <c r="C97" s="248"/>
      <c r="D97" s="249" t="s">
        <v>162</v>
      </c>
      <c r="E97" s="250" t="s">
        <v>21</v>
      </c>
      <c r="F97" s="251" t="s">
        <v>877</v>
      </c>
      <c r="G97" s="248"/>
      <c r="H97" s="252">
        <v>16.283</v>
      </c>
      <c r="I97" s="253"/>
      <c r="J97" s="248"/>
      <c r="K97" s="248"/>
      <c r="L97" s="254"/>
      <c r="M97" s="255"/>
      <c r="N97" s="256"/>
      <c r="O97" s="256"/>
      <c r="P97" s="256"/>
      <c r="Q97" s="256"/>
      <c r="R97" s="256"/>
      <c r="S97" s="256"/>
      <c r="T97" s="257"/>
      <c r="AT97" s="258" t="s">
        <v>162</v>
      </c>
      <c r="AU97" s="258" t="s">
        <v>81</v>
      </c>
      <c r="AV97" s="12" t="s">
        <v>81</v>
      </c>
      <c r="AW97" s="12" t="s">
        <v>35</v>
      </c>
      <c r="AX97" s="12" t="s">
        <v>71</v>
      </c>
      <c r="AY97" s="258" t="s">
        <v>153</v>
      </c>
    </row>
    <row r="98" spans="2:51" s="13" customFormat="1" ht="13.5">
      <c r="B98" s="259"/>
      <c r="C98" s="260"/>
      <c r="D98" s="249" t="s">
        <v>162</v>
      </c>
      <c r="E98" s="261" t="s">
        <v>21</v>
      </c>
      <c r="F98" s="262" t="s">
        <v>188</v>
      </c>
      <c r="G98" s="260"/>
      <c r="H98" s="263">
        <v>153.578</v>
      </c>
      <c r="I98" s="264"/>
      <c r="J98" s="260"/>
      <c r="K98" s="260"/>
      <c r="L98" s="265"/>
      <c r="M98" s="266"/>
      <c r="N98" s="267"/>
      <c r="O98" s="267"/>
      <c r="P98" s="267"/>
      <c r="Q98" s="267"/>
      <c r="R98" s="267"/>
      <c r="S98" s="267"/>
      <c r="T98" s="268"/>
      <c r="AT98" s="269" t="s">
        <v>162</v>
      </c>
      <c r="AU98" s="269" t="s">
        <v>81</v>
      </c>
      <c r="AV98" s="13" t="s">
        <v>160</v>
      </c>
      <c r="AW98" s="13" t="s">
        <v>35</v>
      </c>
      <c r="AX98" s="13" t="s">
        <v>78</v>
      </c>
      <c r="AY98" s="269" t="s">
        <v>153</v>
      </c>
    </row>
    <row r="99" spans="2:65" s="1" customFormat="1" ht="38.25" customHeight="1">
      <c r="B99" s="46"/>
      <c r="C99" s="235" t="s">
        <v>81</v>
      </c>
      <c r="D99" s="235" t="s">
        <v>155</v>
      </c>
      <c r="E99" s="236" t="s">
        <v>248</v>
      </c>
      <c r="F99" s="237" t="s">
        <v>249</v>
      </c>
      <c r="G99" s="238" t="s">
        <v>192</v>
      </c>
      <c r="H99" s="239">
        <v>46.073</v>
      </c>
      <c r="I99" s="240"/>
      <c r="J99" s="241">
        <f>ROUND(I99*H99,2)</f>
        <v>0</v>
      </c>
      <c r="K99" s="237" t="s">
        <v>159</v>
      </c>
      <c r="L99" s="72"/>
      <c r="M99" s="242" t="s">
        <v>21</v>
      </c>
      <c r="N99" s="243" t="s">
        <v>42</v>
      </c>
      <c r="O99" s="47"/>
      <c r="P99" s="244">
        <f>O99*H99</f>
        <v>0</v>
      </c>
      <c r="Q99" s="244">
        <v>0</v>
      </c>
      <c r="R99" s="244">
        <f>Q99*H99</f>
        <v>0</v>
      </c>
      <c r="S99" s="244">
        <v>0</v>
      </c>
      <c r="T99" s="245">
        <f>S99*H99</f>
        <v>0</v>
      </c>
      <c r="AR99" s="24" t="s">
        <v>160</v>
      </c>
      <c r="AT99" s="24" t="s">
        <v>155</v>
      </c>
      <c r="AU99" s="24" t="s">
        <v>81</v>
      </c>
      <c r="AY99" s="24" t="s">
        <v>153</v>
      </c>
      <c r="BE99" s="246">
        <f>IF(N99="základní",J99,0)</f>
        <v>0</v>
      </c>
      <c r="BF99" s="246">
        <f>IF(N99="snížená",J99,0)</f>
        <v>0</v>
      </c>
      <c r="BG99" s="246">
        <f>IF(N99="zákl. přenesená",J99,0)</f>
        <v>0</v>
      </c>
      <c r="BH99" s="246">
        <f>IF(N99="sníž. přenesená",J99,0)</f>
        <v>0</v>
      </c>
      <c r="BI99" s="246">
        <f>IF(N99="nulová",J99,0)</f>
        <v>0</v>
      </c>
      <c r="BJ99" s="24" t="s">
        <v>78</v>
      </c>
      <c r="BK99" s="246">
        <f>ROUND(I99*H99,2)</f>
        <v>0</v>
      </c>
      <c r="BL99" s="24" t="s">
        <v>160</v>
      </c>
      <c r="BM99" s="24" t="s">
        <v>878</v>
      </c>
    </row>
    <row r="100" spans="2:51" s="12" customFormat="1" ht="13.5">
      <c r="B100" s="247"/>
      <c r="C100" s="248"/>
      <c r="D100" s="249" t="s">
        <v>162</v>
      </c>
      <c r="E100" s="250" t="s">
        <v>21</v>
      </c>
      <c r="F100" s="251" t="s">
        <v>879</v>
      </c>
      <c r="G100" s="248"/>
      <c r="H100" s="252">
        <v>46.073</v>
      </c>
      <c r="I100" s="253"/>
      <c r="J100" s="248"/>
      <c r="K100" s="248"/>
      <c r="L100" s="254"/>
      <c r="M100" s="255"/>
      <c r="N100" s="256"/>
      <c r="O100" s="256"/>
      <c r="P100" s="256"/>
      <c r="Q100" s="256"/>
      <c r="R100" s="256"/>
      <c r="S100" s="256"/>
      <c r="T100" s="257"/>
      <c r="AT100" s="258" t="s">
        <v>162</v>
      </c>
      <c r="AU100" s="258" t="s">
        <v>81</v>
      </c>
      <c r="AV100" s="12" t="s">
        <v>81</v>
      </c>
      <c r="AW100" s="12" t="s">
        <v>35</v>
      </c>
      <c r="AX100" s="12" t="s">
        <v>78</v>
      </c>
      <c r="AY100" s="258" t="s">
        <v>153</v>
      </c>
    </row>
    <row r="101" spans="2:65" s="1" customFormat="1" ht="25.5" customHeight="1">
      <c r="B101" s="46"/>
      <c r="C101" s="235" t="s">
        <v>168</v>
      </c>
      <c r="D101" s="235" t="s">
        <v>155</v>
      </c>
      <c r="E101" s="236" t="s">
        <v>253</v>
      </c>
      <c r="F101" s="237" t="s">
        <v>254</v>
      </c>
      <c r="G101" s="238" t="s">
        <v>158</v>
      </c>
      <c r="H101" s="239">
        <v>363.242</v>
      </c>
      <c r="I101" s="240"/>
      <c r="J101" s="241">
        <f>ROUND(I101*H101,2)</f>
        <v>0</v>
      </c>
      <c r="K101" s="237" t="s">
        <v>159</v>
      </c>
      <c r="L101" s="72"/>
      <c r="M101" s="242" t="s">
        <v>21</v>
      </c>
      <c r="N101" s="243" t="s">
        <v>42</v>
      </c>
      <c r="O101" s="47"/>
      <c r="P101" s="244">
        <f>O101*H101</f>
        <v>0</v>
      </c>
      <c r="Q101" s="244">
        <v>0.00084</v>
      </c>
      <c r="R101" s="244">
        <f>Q101*H101</f>
        <v>0.30512328000000005</v>
      </c>
      <c r="S101" s="244">
        <v>0</v>
      </c>
      <c r="T101" s="245">
        <f>S101*H101</f>
        <v>0</v>
      </c>
      <c r="AR101" s="24" t="s">
        <v>160</v>
      </c>
      <c r="AT101" s="24" t="s">
        <v>155</v>
      </c>
      <c r="AU101" s="24" t="s">
        <v>81</v>
      </c>
      <c r="AY101" s="24" t="s">
        <v>153</v>
      </c>
      <c r="BE101" s="246">
        <f>IF(N101="základní",J101,0)</f>
        <v>0</v>
      </c>
      <c r="BF101" s="246">
        <f>IF(N101="snížená",J101,0)</f>
        <v>0</v>
      </c>
      <c r="BG101" s="246">
        <f>IF(N101="zákl. přenesená",J101,0)</f>
        <v>0</v>
      </c>
      <c r="BH101" s="246">
        <f>IF(N101="sníž. přenesená",J101,0)</f>
        <v>0</v>
      </c>
      <c r="BI101" s="246">
        <f>IF(N101="nulová",J101,0)</f>
        <v>0</v>
      </c>
      <c r="BJ101" s="24" t="s">
        <v>78</v>
      </c>
      <c r="BK101" s="246">
        <f>ROUND(I101*H101,2)</f>
        <v>0</v>
      </c>
      <c r="BL101" s="24" t="s">
        <v>160</v>
      </c>
      <c r="BM101" s="24" t="s">
        <v>880</v>
      </c>
    </row>
    <row r="102" spans="2:51" s="14" customFormat="1" ht="13.5">
      <c r="B102" s="271"/>
      <c r="C102" s="272"/>
      <c r="D102" s="249" t="s">
        <v>162</v>
      </c>
      <c r="E102" s="273" t="s">
        <v>21</v>
      </c>
      <c r="F102" s="274" t="s">
        <v>873</v>
      </c>
      <c r="G102" s="272"/>
      <c r="H102" s="273" t="s">
        <v>21</v>
      </c>
      <c r="I102" s="275"/>
      <c r="J102" s="272"/>
      <c r="K102" s="272"/>
      <c r="L102" s="276"/>
      <c r="M102" s="277"/>
      <c r="N102" s="278"/>
      <c r="O102" s="278"/>
      <c r="P102" s="278"/>
      <c r="Q102" s="278"/>
      <c r="R102" s="278"/>
      <c r="S102" s="278"/>
      <c r="T102" s="279"/>
      <c r="AT102" s="280" t="s">
        <v>162</v>
      </c>
      <c r="AU102" s="280" t="s">
        <v>81</v>
      </c>
      <c r="AV102" s="14" t="s">
        <v>78</v>
      </c>
      <c r="AW102" s="14" t="s">
        <v>35</v>
      </c>
      <c r="AX102" s="14" t="s">
        <v>71</v>
      </c>
      <c r="AY102" s="280" t="s">
        <v>153</v>
      </c>
    </row>
    <row r="103" spans="2:51" s="12" customFormat="1" ht="13.5">
      <c r="B103" s="247"/>
      <c r="C103" s="248"/>
      <c r="D103" s="249" t="s">
        <v>162</v>
      </c>
      <c r="E103" s="250" t="s">
        <v>21</v>
      </c>
      <c r="F103" s="251" t="s">
        <v>881</v>
      </c>
      <c r="G103" s="248"/>
      <c r="H103" s="252">
        <v>83.995</v>
      </c>
      <c r="I103" s="253"/>
      <c r="J103" s="248"/>
      <c r="K103" s="248"/>
      <c r="L103" s="254"/>
      <c r="M103" s="255"/>
      <c r="N103" s="256"/>
      <c r="O103" s="256"/>
      <c r="P103" s="256"/>
      <c r="Q103" s="256"/>
      <c r="R103" s="256"/>
      <c r="S103" s="256"/>
      <c r="T103" s="257"/>
      <c r="AT103" s="258" t="s">
        <v>162</v>
      </c>
      <c r="AU103" s="258" t="s">
        <v>81</v>
      </c>
      <c r="AV103" s="12" t="s">
        <v>81</v>
      </c>
      <c r="AW103" s="12" t="s">
        <v>35</v>
      </c>
      <c r="AX103" s="12" t="s">
        <v>71</v>
      </c>
      <c r="AY103" s="258" t="s">
        <v>153</v>
      </c>
    </row>
    <row r="104" spans="2:51" s="12" customFormat="1" ht="13.5">
      <c r="B104" s="247"/>
      <c r="C104" s="248"/>
      <c r="D104" s="249" t="s">
        <v>162</v>
      </c>
      <c r="E104" s="250" t="s">
        <v>21</v>
      </c>
      <c r="F104" s="251" t="s">
        <v>882</v>
      </c>
      <c r="G104" s="248"/>
      <c r="H104" s="252">
        <v>95.538</v>
      </c>
      <c r="I104" s="253"/>
      <c r="J104" s="248"/>
      <c r="K104" s="248"/>
      <c r="L104" s="254"/>
      <c r="M104" s="255"/>
      <c r="N104" s="256"/>
      <c r="O104" s="256"/>
      <c r="P104" s="256"/>
      <c r="Q104" s="256"/>
      <c r="R104" s="256"/>
      <c r="S104" s="256"/>
      <c r="T104" s="257"/>
      <c r="AT104" s="258" t="s">
        <v>162</v>
      </c>
      <c r="AU104" s="258" t="s">
        <v>81</v>
      </c>
      <c r="AV104" s="12" t="s">
        <v>81</v>
      </c>
      <c r="AW104" s="12" t="s">
        <v>35</v>
      </c>
      <c r="AX104" s="12" t="s">
        <v>71</v>
      </c>
      <c r="AY104" s="258" t="s">
        <v>153</v>
      </c>
    </row>
    <row r="105" spans="2:51" s="12" customFormat="1" ht="13.5">
      <c r="B105" s="247"/>
      <c r="C105" s="248"/>
      <c r="D105" s="249" t="s">
        <v>162</v>
      </c>
      <c r="E105" s="250" t="s">
        <v>21</v>
      </c>
      <c r="F105" s="251" t="s">
        <v>883</v>
      </c>
      <c r="G105" s="248"/>
      <c r="H105" s="252">
        <v>145.395</v>
      </c>
      <c r="I105" s="253"/>
      <c r="J105" s="248"/>
      <c r="K105" s="248"/>
      <c r="L105" s="254"/>
      <c r="M105" s="255"/>
      <c r="N105" s="256"/>
      <c r="O105" s="256"/>
      <c r="P105" s="256"/>
      <c r="Q105" s="256"/>
      <c r="R105" s="256"/>
      <c r="S105" s="256"/>
      <c r="T105" s="257"/>
      <c r="AT105" s="258" t="s">
        <v>162</v>
      </c>
      <c r="AU105" s="258" t="s">
        <v>81</v>
      </c>
      <c r="AV105" s="12" t="s">
        <v>81</v>
      </c>
      <c r="AW105" s="12" t="s">
        <v>35</v>
      </c>
      <c r="AX105" s="12" t="s">
        <v>71</v>
      </c>
      <c r="AY105" s="258" t="s">
        <v>153</v>
      </c>
    </row>
    <row r="106" spans="2:51" s="12" customFormat="1" ht="13.5">
      <c r="B106" s="247"/>
      <c r="C106" s="248"/>
      <c r="D106" s="249" t="s">
        <v>162</v>
      </c>
      <c r="E106" s="250" t="s">
        <v>21</v>
      </c>
      <c r="F106" s="251" t="s">
        <v>884</v>
      </c>
      <c r="G106" s="248"/>
      <c r="H106" s="252">
        <v>38.314</v>
      </c>
      <c r="I106" s="253"/>
      <c r="J106" s="248"/>
      <c r="K106" s="248"/>
      <c r="L106" s="254"/>
      <c r="M106" s="255"/>
      <c r="N106" s="256"/>
      <c r="O106" s="256"/>
      <c r="P106" s="256"/>
      <c r="Q106" s="256"/>
      <c r="R106" s="256"/>
      <c r="S106" s="256"/>
      <c r="T106" s="257"/>
      <c r="AT106" s="258" t="s">
        <v>162</v>
      </c>
      <c r="AU106" s="258" t="s">
        <v>81</v>
      </c>
      <c r="AV106" s="12" t="s">
        <v>81</v>
      </c>
      <c r="AW106" s="12" t="s">
        <v>35</v>
      </c>
      <c r="AX106" s="12" t="s">
        <v>71</v>
      </c>
      <c r="AY106" s="258" t="s">
        <v>153</v>
      </c>
    </row>
    <row r="107" spans="2:51" s="13" customFormat="1" ht="13.5">
      <c r="B107" s="259"/>
      <c r="C107" s="260"/>
      <c r="D107" s="249" t="s">
        <v>162</v>
      </c>
      <c r="E107" s="261" t="s">
        <v>21</v>
      </c>
      <c r="F107" s="262" t="s">
        <v>188</v>
      </c>
      <c r="G107" s="260"/>
      <c r="H107" s="263">
        <v>363.242</v>
      </c>
      <c r="I107" s="264"/>
      <c r="J107" s="260"/>
      <c r="K107" s="260"/>
      <c r="L107" s="265"/>
      <c r="M107" s="266"/>
      <c r="N107" s="267"/>
      <c r="O107" s="267"/>
      <c r="P107" s="267"/>
      <c r="Q107" s="267"/>
      <c r="R107" s="267"/>
      <c r="S107" s="267"/>
      <c r="T107" s="268"/>
      <c r="AT107" s="269" t="s">
        <v>162</v>
      </c>
      <c r="AU107" s="269" t="s">
        <v>81</v>
      </c>
      <c r="AV107" s="13" t="s">
        <v>160</v>
      </c>
      <c r="AW107" s="13" t="s">
        <v>35</v>
      </c>
      <c r="AX107" s="13" t="s">
        <v>78</v>
      </c>
      <c r="AY107" s="269" t="s">
        <v>153</v>
      </c>
    </row>
    <row r="108" spans="2:65" s="1" customFormat="1" ht="25.5" customHeight="1">
      <c r="B108" s="46"/>
      <c r="C108" s="235" t="s">
        <v>160</v>
      </c>
      <c r="D108" s="235" t="s">
        <v>155</v>
      </c>
      <c r="E108" s="236" t="s">
        <v>264</v>
      </c>
      <c r="F108" s="237" t="s">
        <v>265</v>
      </c>
      <c r="G108" s="238" t="s">
        <v>158</v>
      </c>
      <c r="H108" s="239">
        <v>363.242</v>
      </c>
      <c r="I108" s="240"/>
      <c r="J108" s="241">
        <f>ROUND(I108*H108,2)</f>
        <v>0</v>
      </c>
      <c r="K108" s="237" t="s">
        <v>159</v>
      </c>
      <c r="L108" s="72"/>
      <c r="M108" s="242" t="s">
        <v>21</v>
      </c>
      <c r="N108" s="243" t="s">
        <v>42</v>
      </c>
      <c r="O108" s="47"/>
      <c r="P108" s="244">
        <f>O108*H108</f>
        <v>0</v>
      </c>
      <c r="Q108" s="244">
        <v>0</v>
      </c>
      <c r="R108" s="244">
        <f>Q108*H108</f>
        <v>0</v>
      </c>
      <c r="S108" s="244">
        <v>0</v>
      </c>
      <c r="T108" s="245">
        <f>S108*H108</f>
        <v>0</v>
      </c>
      <c r="AR108" s="24" t="s">
        <v>160</v>
      </c>
      <c r="AT108" s="24" t="s">
        <v>155</v>
      </c>
      <c r="AU108" s="24" t="s">
        <v>81</v>
      </c>
      <c r="AY108" s="24" t="s">
        <v>153</v>
      </c>
      <c r="BE108" s="246">
        <f>IF(N108="základní",J108,0)</f>
        <v>0</v>
      </c>
      <c r="BF108" s="246">
        <f>IF(N108="snížená",J108,0)</f>
        <v>0</v>
      </c>
      <c r="BG108" s="246">
        <f>IF(N108="zákl. přenesená",J108,0)</f>
        <v>0</v>
      </c>
      <c r="BH108" s="246">
        <f>IF(N108="sníž. přenesená",J108,0)</f>
        <v>0</v>
      </c>
      <c r="BI108" s="246">
        <f>IF(N108="nulová",J108,0)</f>
        <v>0</v>
      </c>
      <c r="BJ108" s="24" t="s">
        <v>78</v>
      </c>
      <c r="BK108" s="246">
        <f>ROUND(I108*H108,2)</f>
        <v>0</v>
      </c>
      <c r="BL108" s="24" t="s">
        <v>160</v>
      </c>
      <c r="BM108" s="24" t="s">
        <v>885</v>
      </c>
    </row>
    <row r="109" spans="2:51" s="12" customFormat="1" ht="13.5">
      <c r="B109" s="247"/>
      <c r="C109" s="248"/>
      <c r="D109" s="249" t="s">
        <v>162</v>
      </c>
      <c r="E109" s="250" t="s">
        <v>21</v>
      </c>
      <c r="F109" s="251" t="s">
        <v>886</v>
      </c>
      <c r="G109" s="248"/>
      <c r="H109" s="252">
        <v>363.242</v>
      </c>
      <c r="I109" s="253"/>
      <c r="J109" s="248"/>
      <c r="K109" s="248"/>
      <c r="L109" s="254"/>
      <c r="M109" s="255"/>
      <c r="N109" s="256"/>
      <c r="O109" s="256"/>
      <c r="P109" s="256"/>
      <c r="Q109" s="256"/>
      <c r="R109" s="256"/>
      <c r="S109" s="256"/>
      <c r="T109" s="257"/>
      <c r="AT109" s="258" t="s">
        <v>162</v>
      </c>
      <c r="AU109" s="258" t="s">
        <v>81</v>
      </c>
      <c r="AV109" s="12" t="s">
        <v>81</v>
      </c>
      <c r="AW109" s="12" t="s">
        <v>35</v>
      </c>
      <c r="AX109" s="12" t="s">
        <v>78</v>
      </c>
      <c r="AY109" s="258" t="s">
        <v>153</v>
      </c>
    </row>
    <row r="110" spans="2:65" s="1" customFormat="1" ht="38.25" customHeight="1">
      <c r="B110" s="46"/>
      <c r="C110" s="235" t="s">
        <v>177</v>
      </c>
      <c r="D110" s="235" t="s">
        <v>155</v>
      </c>
      <c r="E110" s="236" t="s">
        <v>268</v>
      </c>
      <c r="F110" s="237" t="s">
        <v>269</v>
      </c>
      <c r="G110" s="238" t="s">
        <v>192</v>
      </c>
      <c r="H110" s="239">
        <v>153.579</v>
      </c>
      <c r="I110" s="240"/>
      <c r="J110" s="241">
        <f>ROUND(I110*H110,2)</f>
        <v>0</v>
      </c>
      <c r="K110" s="237" t="s">
        <v>159</v>
      </c>
      <c r="L110" s="72"/>
      <c r="M110" s="242" t="s">
        <v>21</v>
      </c>
      <c r="N110" s="243" t="s">
        <v>42</v>
      </c>
      <c r="O110" s="47"/>
      <c r="P110" s="244">
        <f>O110*H110</f>
        <v>0</v>
      </c>
      <c r="Q110" s="244">
        <v>0</v>
      </c>
      <c r="R110" s="244">
        <f>Q110*H110</f>
        <v>0</v>
      </c>
      <c r="S110" s="244">
        <v>0</v>
      </c>
      <c r="T110" s="245">
        <f>S110*H110</f>
        <v>0</v>
      </c>
      <c r="AR110" s="24" t="s">
        <v>160</v>
      </c>
      <c r="AT110" s="24" t="s">
        <v>155</v>
      </c>
      <c r="AU110" s="24" t="s">
        <v>81</v>
      </c>
      <c r="AY110" s="24" t="s">
        <v>153</v>
      </c>
      <c r="BE110" s="246">
        <f>IF(N110="základní",J110,0)</f>
        <v>0</v>
      </c>
      <c r="BF110" s="246">
        <f>IF(N110="snížená",J110,0)</f>
        <v>0</v>
      </c>
      <c r="BG110" s="246">
        <f>IF(N110="zákl. přenesená",J110,0)</f>
        <v>0</v>
      </c>
      <c r="BH110" s="246">
        <f>IF(N110="sníž. přenesená",J110,0)</f>
        <v>0</v>
      </c>
      <c r="BI110" s="246">
        <f>IF(N110="nulová",J110,0)</f>
        <v>0</v>
      </c>
      <c r="BJ110" s="24" t="s">
        <v>78</v>
      </c>
      <c r="BK110" s="246">
        <f>ROUND(I110*H110,2)</f>
        <v>0</v>
      </c>
      <c r="BL110" s="24" t="s">
        <v>160</v>
      </c>
      <c r="BM110" s="24" t="s">
        <v>887</v>
      </c>
    </row>
    <row r="111" spans="2:65" s="1" customFormat="1" ht="38.25" customHeight="1">
      <c r="B111" s="46"/>
      <c r="C111" s="235" t="s">
        <v>181</v>
      </c>
      <c r="D111" s="235" t="s">
        <v>155</v>
      </c>
      <c r="E111" s="236" t="s">
        <v>278</v>
      </c>
      <c r="F111" s="237" t="s">
        <v>279</v>
      </c>
      <c r="G111" s="238" t="s">
        <v>192</v>
      </c>
      <c r="H111" s="239">
        <v>153.579</v>
      </c>
      <c r="I111" s="240"/>
      <c r="J111" s="241">
        <f>ROUND(I111*H111,2)</f>
        <v>0</v>
      </c>
      <c r="K111" s="237" t="s">
        <v>159</v>
      </c>
      <c r="L111" s="72"/>
      <c r="M111" s="242" t="s">
        <v>21</v>
      </c>
      <c r="N111" s="243" t="s">
        <v>42</v>
      </c>
      <c r="O111" s="47"/>
      <c r="P111" s="244">
        <f>O111*H111</f>
        <v>0</v>
      </c>
      <c r="Q111" s="244">
        <v>0</v>
      </c>
      <c r="R111" s="244">
        <f>Q111*H111</f>
        <v>0</v>
      </c>
      <c r="S111" s="244">
        <v>0</v>
      </c>
      <c r="T111" s="245">
        <f>S111*H111</f>
        <v>0</v>
      </c>
      <c r="AR111" s="24" t="s">
        <v>160</v>
      </c>
      <c r="AT111" s="24" t="s">
        <v>155</v>
      </c>
      <c r="AU111" s="24" t="s">
        <v>81</v>
      </c>
      <c r="AY111" s="24" t="s">
        <v>153</v>
      </c>
      <c r="BE111" s="246">
        <f>IF(N111="základní",J111,0)</f>
        <v>0</v>
      </c>
      <c r="BF111" s="246">
        <f>IF(N111="snížená",J111,0)</f>
        <v>0</v>
      </c>
      <c r="BG111" s="246">
        <f>IF(N111="zákl. přenesená",J111,0)</f>
        <v>0</v>
      </c>
      <c r="BH111" s="246">
        <f>IF(N111="sníž. přenesená",J111,0)</f>
        <v>0</v>
      </c>
      <c r="BI111" s="246">
        <f>IF(N111="nulová",J111,0)</f>
        <v>0</v>
      </c>
      <c r="BJ111" s="24" t="s">
        <v>78</v>
      </c>
      <c r="BK111" s="246">
        <f>ROUND(I111*H111,2)</f>
        <v>0</v>
      </c>
      <c r="BL111" s="24" t="s">
        <v>160</v>
      </c>
      <c r="BM111" s="24" t="s">
        <v>888</v>
      </c>
    </row>
    <row r="112" spans="2:51" s="14" customFormat="1" ht="13.5">
      <c r="B112" s="271"/>
      <c r="C112" s="272"/>
      <c r="D112" s="249" t="s">
        <v>162</v>
      </c>
      <c r="E112" s="273" t="s">
        <v>21</v>
      </c>
      <c r="F112" s="274" t="s">
        <v>758</v>
      </c>
      <c r="G112" s="272"/>
      <c r="H112" s="273" t="s">
        <v>21</v>
      </c>
      <c r="I112" s="275"/>
      <c r="J112" s="272"/>
      <c r="K112" s="272"/>
      <c r="L112" s="276"/>
      <c r="M112" s="277"/>
      <c r="N112" s="278"/>
      <c r="O112" s="278"/>
      <c r="P112" s="278"/>
      <c r="Q112" s="278"/>
      <c r="R112" s="278"/>
      <c r="S112" s="278"/>
      <c r="T112" s="279"/>
      <c r="AT112" s="280" t="s">
        <v>162</v>
      </c>
      <c r="AU112" s="280" t="s">
        <v>81</v>
      </c>
      <c r="AV112" s="14" t="s">
        <v>78</v>
      </c>
      <c r="AW112" s="14" t="s">
        <v>35</v>
      </c>
      <c r="AX112" s="14" t="s">
        <v>71</v>
      </c>
      <c r="AY112" s="280" t="s">
        <v>153</v>
      </c>
    </row>
    <row r="113" spans="2:51" s="12" customFormat="1" ht="13.5">
      <c r="B113" s="247"/>
      <c r="C113" s="248"/>
      <c r="D113" s="249" t="s">
        <v>162</v>
      </c>
      <c r="E113" s="250" t="s">
        <v>21</v>
      </c>
      <c r="F113" s="251" t="s">
        <v>889</v>
      </c>
      <c r="G113" s="248"/>
      <c r="H113" s="252">
        <v>153.579</v>
      </c>
      <c r="I113" s="253"/>
      <c r="J113" s="248"/>
      <c r="K113" s="248"/>
      <c r="L113" s="254"/>
      <c r="M113" s="255"/>
      <c r="N113" s="256"/>
      <c r="O113" s="256"/>
      <c r="P113" s="256"/>
      <c r="Q113" s="256"/>
      <c r="R113" s="256"/>
      <c r="S113" s="256"/>
      <c r="T113" s="257"/>
      <c r="AT113" s="258" t="s">
        <v>162</v>
      </c>
      <c r="AU113" s="258" t="s">
        <v>81</v>
      </c>
      <c r="AV113" s="12" t="s">
        <v>81</v>
      </c>
      <c r="AW113" s="12" t="s">
        <v>35</v>
      </c>
      <c r="AX113" s="12" t="s">
        <v>78</v>
      </c>
      <c r="AY113" s="258" t="s">
        <v>153</v>
      </c>
    </row>
    <row r="114" spans="2:65" s="1" customFormat="1" ht="51" customHeight="1">
      <c r="B114" s="46"/>
      <c r="C114" s="235" t="s">
        <v>189</v>
      </c>
      <c r="D114" s="235" t="s">
        <v>155</v>
      </c>
      <c r="E114" s="236" t="s">
        <v>287</v>
      </c>
      <c r="F114" s="237" t="s">
        <v>288</v>
      </c>
      <c r="G114" s="238" t="s">
        <v>192</v>
      </c>
      <c r="H114" s="239">
        <v>2303.679</v>
      </c>
      <c r="I114" s="240"/>
      <c r="J114" s="241">
        <f>ROUND(I114*H114,2)</f>
        <v>0</v>
      </c>
      <c r="K114" s="237" t="s">
        <v>159</v>
      </c>
      <c r="L114" s="72"/>
      <c r="M114" s="242" t="s">
        <v>21</v>
      </c>
      <c r="N114" s="243" t="s">
        <v>42</v>
      </c>
      <c r="O114" s="47"/>
      <c r="P114" s="244">
        <f>O114*H114</f>
        <v>0</v>
      </c>
      <c r="Q114" s="244">
        <v>0</v>
      </c>
      <c r="R114" s="244">
        <f>Q114*H114</f>
        <v>0</v>
      </c>
      <c r="S114" s="244">
        <v>0</v>
      </c>
      <c r="T114" s="245">
        <f>S114*H114</f>
        <v>0</v>
      </c>
      <c r="AR114" s="24" t="s">
        <v>160</v>
      </c>
      <c r="AT114" s="24" t="s">
        <v>155</v>
      </c>
      <c r="AU114" s="24" t="s">
        <v>81</v>
      </c>
      <c r="AY114" s="24" t="s">
        <v>153</v>
      </c>
      <c r="BE114" s="246">
        <f>IF(N114="základní",J114,0)</f>
        <v>0</v>
      </c>
      <c r="BF114" s="246">
        <f>IF(N114="snížená",J114,0)</f>
        <v>0</v>
      </c>
      <c r="BG114" s="246">
        <f>IF(N114="zákl. přenesená",J114,0)</f>
        <v>0</v>
      </c>
      <c r="BH114" s="246">
        <f>IF(N114="sníž. přenesená",J114,0)</f>
        <v>0</v>
      </c>
      <c r="BI114" s="246">
        <f>IF(N114="nulová",J114,0)</f>
        <v>0</v>
      </c>
      <c r="BJ114" s="24" t="s">
        <v>78</v>
      </c>
      <c r="BK114" s="246">
        <f>ROUND(I114*H114,2)</f>
        <v>0</v>
      </c>
      <c r="BL114" s="24" t="s">
        <v>160</v>
      </c>
      <c r="BM114" s="24" t="s">
        <v>890</v>
      </c>
    </row>
    <row r="115" spans="2:51" s="14" customFormat="1" ht="13.5">
      <c r="B115" s="271"/>
      <c r="C115" s="272"/>
      <c r="D115" s="249" t="s">
        <v>162</v>
      </c>
      <c r="E115" s="273" t="s">
        <v>21</v>
      </c>
      <c r="F115" s="274" t="s">
        <v>764</v>
      </c>
      <c r="G115" s="272"/>
      <c r="H115" s="273" t="s">
        <v>21</v>
      </c>
      <c r="I115" s="275"/>
      <c r="J115" s="272"/>
      <c r="K115" s="272"/>
      <c r="L115" s="276"/>
      <c r="M115" s="277"/>
      <c r="N115" s="278"/>
      <c r="O115" s="278"/>
      <c r="P115" s="278"/>
      <c r="Q115" s="278"/>
      <c r="R115" s="278"/>
      <c r="S115" s="278"/>
      <c r="T115" s="279"/>
      <c r="AT115" s="280" t="s">
        <v>162</v>
      </c>
      <c r="AU115" s="280" t="s">
        <v>81</v>
      </c>
      <c r="AV115" s="14" t="s">
        <v>78</v>
      </c>
      <c r="AW115" s="14" t="s">
        <v>35</v>
      </c>
      <c r="AX115" s="14" t="s">
        <v>71</v>
      </c>
      <c r="AY115" s="280" t="s">
        <v>153</v>
      </c>
    </row>
    <row r="116" spans="2:51" s="12" customFormat="1" ht="13.5">
      <c r="B116" s="247"/>
      <c r="C116" s="248"/>
      <c r="D116" s="249" t="s">
        <v>162</v>
      </c>
      <c r="E116" s="250" t="s">
        <v>21</v>
      </c>
      <c r="F116" s="251" t="s">
        <v>891</v>
      </c>
      <c r="G116" s="248"/>
      <c r="H116" s="252">
        <v>2303.679</v>
      </c>
      <c r="I116" s="253"/>
      <c r="J116" s="248"/>
      <c r="K116" s="248"/>
      <c r="L116" s="254"/>
      <c r="M116" s="255"/>
      <c r="N116" s="256"/>
      <c r="O116" s="256"/>
      <c r="P116" s="256"/>
      <c r="Q116" s="256"/>
      <c r="R116" s="256"/>
      <c r="S116" s="256"/>
      <c r="T116" s="257"/>
      <c r="AT116" s="258" t="s">
        <v>162</v>
      </c>
      <c r="AU116" s="258" t="s">
        <v>81</v>
      </c>
      <c r="AV116" s="12" t="s">
        <v>81</v>
      </c>
      <c r="AW116" s="12" t="s">
        <v>35</v>
      </c>
      <c r="AX116" s="12" t="s">
        <v>78</v>
      </c>
      <c r="AY116" s="258" t="s">
        <v>153</v>
      </c>
    </row>
    <row r="117" spans="2:65" s="1" customFormat="1" ht="16.5" customHeight="1">
      <c r="B117" s="46"/>
      <c r="C117" s="235" t="s">
        <v>195</v>
      </c>
      <c r="D117" s="235" t="s">
        <v>155</v>
      </c>
      <c r="E117" s="236" t="s">
        <v>309</v>
      </c>
      <c r="F117" s="237" t="s">
        <v>310</v>
      </c>
      <c r="G117" s="238" t="s">
        <v>192</v>
      </c>
      <c r="H117" s="239">
        <v>153.579</v>
      </c>
      <c r="I117" s="240"/>
      <c r="J117" s="241">
        <f>ROUND(I117*H117,2)</f>
        <v>0</v>
      </c>
      <c r="K117" s="237" t="s">
        <v>159</v>
      </c>
      <c r="L117" s="72"/>
      <c r="M117" s="242" t="s">
        <v>21</v>
      </c>
      <c r="N117" s="243" t="s">
        <v>42</v>
      </c>
      <c r="O117" s="47"/>
      <c r="P117" s="244">
        <f>O117*H117</f>
        <v>0</v>
      </c>
      <c r="Q117" s="244">
        <v>0</v>
      </c>
      <c r="R117" s="244">
        <f>Q117*H117</f>
        <v>0</v>
      </c>
      <c r="S117" s="244">
        <v>0</v>
      </c>
      <c r="T117" s="245">
        <f>S117*H117</f>
        <v>0</v>
      </c>
      <c r="AR117" s="24" t="s">
        <v>160</v>
      </c>
      <c r="AT117" s="24" t="s">
        <v>155</v>
      </c>
      <c r="AU117" s="24" t="s">
        <v>81</v>
      </c>
      <c r="AY117" s="24" t="s">
        <v>153</v>
      </c>
      <c r="BE117" s="246">
        <f>IF(N117="základní",J117,0)</f>
        <v>0</v>
      </c>
      <c r="BF117" s="246">
        <f>IF(N117="snížená",J117,0)</f>
        <v>0</v>
      </c>
      <c r="BG117" s="246">
        <f>IF(N117="zákl. přenesená",J117,0)</f>
        <v>0</v>
      </c>
      <c r="BH117" s="246">
        <f>IF(N117="sníž. přenesená",J117,0)</f>
        <v>0</v>
      </c>
      <c r="BI117" s="246">
        <f>IF(N117="nulová",J117,0)</f>
        <v>0</v>
      </c>
      <c r="BJ117" s="24" t="s">
        <v>78</v>
      </c>
      <c r="BK117" s="246">
        <f>ROUND(I117*H117,2)</f>
        <v>0</v>
      </c>
      <c r="BL117" s="24" t="s">
        <v>160</v>
      </c>
      <c r="BM117" s="24" t="s">
        <v>892</v>
      </c>
    </row>
    <row r="118" spans="2:51" s="12" customFormat="1" ht="13.5">
      <c r="B118" s="247"/>
      <c r="C118" s="248"/>
      <c r="D118" s="249" t="s">
        <v>162</v>
      </c>
      <c r="E118" s="250" t="s">
        <v>21</v>
      </c>
      <c r="F118" s="251" t="s">
        <v>893</v>
      </c>
      <c r="G118" s="248"/>
      <c r="H118" s="252">
        <v>153.579</v>
      </c>
      <c r="I118" s="253"/>
      <c r="J118" s="248"/>
      <c r="K118" s="248"/>
      <c r="L118" s="254"/>
      <c r="M118" s="255"/>
      <c r="N118" s="256"/>
      <c r="O118" s="256"/>
      <c r="P118" s="256"/>
      <c r="Q118" s="256"/>
      <c r="R118" s="256"/>
      <c r="S118" s="256"/>
      <c r="T118" s="257"/>
      <c r="AT118" s="258" t="s">
        <v>162</v>
      </c>
      <c r="AU118" s="258" t="s">
        <v>81</v>
      </c>
      <c r="AV118" s="12" t="s">
        <v>81</v>
      </c>
      <c r="AW118" s="12" t="s">
        <v>35</v>
      </c>
      <c r="AX118" s="12" t="s">
        <v>78</v>
      </c>
      <c r="AY118" s="258" t="s">
        <v>153</v>
      </c>
    </row>
    <row r="119" spans="2:65" s="1" customFormat="1" ht="16.5" customHeight="1">
      <c r="B119" s="46"/>
      <c r="C119" s="235" t="s">
        <v>200</v>
      </c>
      <c r="D119" s="235" t="s">
        <v>155</v>
      </c>
      <c r="E119" s="236" t="s">
        <v>314</v>
      </c>
      <c r="F119" s="237" t="s">
        <v>315</v>
      </c>
      <c r="G119" s="238" t="s">
        <v>305</v>
      </c>
      <c r="H119" s="239">
        <v>307.157</v>
      </c>
      <c r="I119" s="240"/>
      <c r="J119" s="241">
        <f>ROUND(I119*H119,2)</f>
        <v>0</v>
      </c>
      <c r="K119" s="237" t="s">
        <v>159</v>
      </c>
      <c r="L119" s="72"/>
      <c r="M119" s="242" t="s">
        <v>21</v>
      </c>
      <c r="N119" s="243" t="s">
        <v>42</v>
      </c>
      <c r="O119" s="47"/>
      <c r="P119" s="244">
        <f>O119*H119</f>
        <v>0</v>
      </c>
      <c r="Q119" s="244">
        <v>0</v>
      </c>
      <c r="R119" s="244">
        <f>Q119*H119</f>
        <v>0</v>
      </c>
      <c r="S119" s="244">
        <v>0</v>
      </c>
      <c r="T119" s="245">
        <f>S119*H119</f>
        <v>0</v>
      </c>
      <c r="AR119" s="24" t="s">
        <v>160</v>
      </c>
      <c r="AT119" s="24" t="s">
        <v>155</v>
      </c>
      <c r="AU119" s="24" t="s">
        <v>81</v>
      </c>
      <c r="AY119" s="24" t="s">
        <v>153</v>
      </c>
      <c r="BE119" s="246">
        <f>IF(N119="základní",J119,0)</f>
        <v>0</v>
      </c>
      <c r="BF119" s="246">
        <f>IF(N119="snížená",J119,0)</f>
        <v>0</v>
      </c>
      <c r="BG119" s="246">
        <f>IF(N119="zákl. přenesená",J119,0)</f>
        <v>0</v>
      </c>
      <c r="BH119" s="246">
        <f>IF(N119="sníž. přenesená",J119,0)</f>
        <v>0</v>
      </c>
      <c r="BI119" s="246">
        <f>IF(N119="nulová",J119,0)</f>
        <v>0</v>
      </c>
      <c r="BJ119" s="24" t="s">
        <v>78</v>
      </c>
      <c r="BK119" s="246">
        <f>ROUND(I119*H119,2)</f>
        <v>0</v>
      </c>
      <c r="BL119" s="24" t="s">
        <v>160</v>
      </c>
      <c r="BM119" s="24" t="s">
        <v>894</v>
      </c>
    </row>
    <row r="120" spans="2:51" s="12" customFormat="1" ht="13.5">
      <c r="B120" s="247"/>
      <c r="C120" s="248"/>
      <c r="D120" s="249" t="s">
        <v>162</v>
      </c>
      <c r="E120" s="250" t="s">
        <v>21</v>
      </c>
      <c r="F120" s="251" t="s">
        <v>895</v>
      </c>
      <c r="G120" s="248"/>
      <c r="H120" s="252">
        <v>307.157</v>
      </c>
      <c r="I120" s="253"/>
      <c r="J120" s="248"/>
      <c r="K120" s="248"/>
      <c r="L120" s="254"/>
      <c r="M120" s="255"/>
      <c r="N120" s="256"/>
      <c r="O120" s="256"/>
      <c r="P120" s="256"/>
      <c r="Q120" s="256"/>
      <c r="R120" s="256"/>
      <c r="S120" s="256"/>
      <c r="T120" s="257"/>
      <c r="AT120" s="258" t="s">
        <v>162</v>
      </c>
      <c r="AU120" s="258" t="s">
        <v>81</v>
      </c>
      <c r="AV120" s="12" t="s">
        <v>81</v>
      </c>
      <c r="AW120" s="12" t="s">
        <v>35</v>
      </c>
      <c r="AX120" s="12" t="s">
        <v>78</v>
      </c>
      <c r="AY120" s="258" t="s">
        <v>153</v>
      </c>
    </row>
    <row r="121" spans="2:65" s="1" customFormat="1" ht="25.5" customHeight="1">
      <c r="B121" s="46"/>
      <c r="C121" s="235" t="s">
        <v>206</v>
      </c>
      <c r="D121" s="235" t="s">
        <v>155</v>
      </c>
      <c r="E121" s="236" t="s">
        <v>319</v>
      </c>
      <c r="F121" s="237" t="s">
        <v>320</v>
      </c>
      <c r="G121" s="238" t="s">
        <v>192</v>
      </c>
      <c r="H121" s="239">
        <v>52.659</v>
      </c>
      <c r="I121" s="240"/>
      <c r="J121" s="241">
        <f>ROUND(I121*H121,2)</f>
        <v>0</v>
      </c>
      <c r="K121" s="237" t="s">
        <v>159</v>
      </c>
      <c r="L121" s="72"/>
      <c r="M121" s="242" t="s">
        <v>21</v>
      </c>
      <c r="N121" s="243" t="s">
        <v>42</v>
      </c>
      <c r="O121" s="47"/>
      <c r="P121" s="244">
        <f>O121*H121</f>
        <v>0</v>
      </c>
      <c r="Q121" s="244">
        <v>0</v>
      </c>
      <c r="R121" s="244">
        <f>Q121*H121</f>
        <v>0</v>
      </c>
      <c r="S121" s="244">
        <v>0</v>
      </c>
      <c r="T121" s="245">
        <f>S121*H121</f>
        <v>0</v>
      </c>
      <c r="AR121" s="24" t="s">
        <v>160</v>
      </c>
      <c r="AT121" s="24" t="s">
        <v>155</v>
      </c>
      <c r="AU121" s="24" t="s">
        <v>81</v>
      </c>
      <c r="AY121" s="24" t="s">
        <v>153</v>
      </c>
      <c r="BE121" s="246">
        <f>IF(N121="základní",J121,0)</f>
        <v>0</v>
      </c>
      <c r="BF121" s="246">
        <f>IF(N121="snížená",J121,0)</f>
        <v>0</v>
      </c>
      <c r="BG121" s="246">
        <f>IF(N121="zákl. přenesená",J121,0)</f>
        <v>0</v>
      </c>
      <c r="BH121" s="246">
        <f>IF(N121="sníž. přenesená",J121,0)</f>
        <v>0</v>
      </c>
      <c r="BI121" s="246">
        <f>IF(N121="nulová",J121,0)</f>
        <v>0</v>
      </c>
      <c r="BJ121" s="24" t="s">
        <v>78</v>
      </c>
      <c r="BK121" s="246">
        <f>ROUND(I121*H121,2)</f>
        <v>0</v>
      </c>
      <c r="BL121" s="24" t="s">
        <v>160</v>
      </c>
      <c r="BM121" s="24" t="s">
        <v>896</v>
      </c>
    </row>
    <row r="122" spans="2:51" s="14" customFormat="1" ht="13.5">
      <c r="B122" s="271"/>
      <c r="C122" s="272"/>
      <c r="D122" s="249" t="s">
        <v>162</v>
      </c>
      <c r="E122" s="273" t="s">
        <v>21</v>
      </c>
      <c r="F122" s="274" t="s">
        <v>873</v>
      </c>
      <c r="G122" s="272"/>
      <c r="H122" s="273" t="s">
        <v>21</v>
      </c>
      <c r="I122" s="275"/>
      <c r="J122" s="272"/>
      <c r="K122" s="272"/>
      <c r="L122" s="276"/>
      <c r="M122" s="277"/>
      <c r="N122" s="278"/>
      <c r="O122" s="278"/>
      <c r="P122" s="278"/>
      <c r="Q122" s="278"/>
      <c r="R122" s="278"/>
      <c r="S122" s="278"/>
      <c r="T122" s="279"/>
      <c r="AT122" s="280" t="s">
        <v>162</v>
      </c>
      <c r="AU122" s="280" t="s">
        <v>81</v>
      </c>
      <c r="AV122" s="14" t="s">
        <v>78</v>
      </c>
      <c r="AW122" s="14" t="s">
        <v>35</v>
      </c>
      <c r="AX122" s="14" t="s">
        <v>71</v>
      </c>
      <c r="AY122" s="280" t="s">
        <v>153</v>
      </c>
    </row>
    <row r="123" spans="2:51" s="12" customFormat="1" ht="13.5">
      <c r="B123" s="247"/>
      <c r="C123" s="248"/>
      <c r="D123" s="249" t="s">
        <v>162</v>
      </c>
      <c r="E123" s="250" t="s">
        <v>21</v>
      </c>
      <c r="F123" s="251" t="s">
        <v>897</v>
      </c>
      <c r="G123" s="248"/>
      <c r="H123" s="252">
        <v>15.618</v>
      </c>
      <c r="I123" s="253"/>
      <c r="J123" s="248"/>
      <c r="K123" s="248"/>
      <c r="L123" s="254"/>
      <c r="M123" s="255"/>
      <c r="N123" s="256"/>
      <c r="O123" s="256"/>
      <c r="P123" s="256"/>
      <c r="Q123" s="256"/>
      <c r="R123" s="256"/>
      <c r="S123" s="256"/>
      <c r="T123" s="257"/>
      <c r="AT123" s="258" t="s">
        <v>162</v>
      </c>
      <c r="AU123" s="258" t="s">
        <v>81</v>
      </c>
      <c r="AV123" s="12" t="s">
        <v>81</v>
      </c>
      <c r="AW123" s="12" t="s">
        <v>35</v>
      </c>
      <c r="AX123" s="12" t="s">
        <v>71</v>
      </c>
      <c r="AY123" s="258" t="s">
        <v>153</v>
      </c>
    </row>
    <row r="124" spans="2:51" s="12" customFormat="1" ht="13.5">
      <c r="B124" s="247"/>
      <c r="C124" s="248"/>
      <c r="D124" s="249" t="s">
        <v>162</v>
      </c>
      <c r="E124" s="250" t="s">
        <v>21</v>
      </c>
      <c r="F124" s="251" t="s">
        <v>898</v>
      </c>
      <c r="G124" s="248"/>
      <c r="H124" s="252">
        <v>13.749</v>
      </c>
      <c r="I124" s="253"/>
      <c r="J124" s="248"/>
      <c r="K124" s="248"/>
      <c r="L124" s="254"/>
      <c r="M124" s="255"/>
      <c r="N124" s="256"/>
      <c r="O124" s="256"/>
      <c r="P124" s="256"/>
      <c r="Q124" s="256"/>
      <c r="R124" s="256"/>
      <c r="S124" s="256"/>
      <c r="T124" s="257"/>
      <c r="AT124" s="258" t="s">
        <v>162</v>
      </c>
      <c r="AU124" s="258" t="s">
        <v>81</v>
      </c>
      <c r="AV124" s="12" t="s">
        <v>81</v>
      </c>
      <c r="AW124" s="12" t="s">
        <v>35</v>
      </c>
      <c r="AX124" s="12" t="s">
        <v>71</v>
      </c>
      <c r="AY124" s="258" t="s">
        <v>153</v>
      </c>
    </row>
    <row r="125" spans="2:51" s="12" customFormat="1" ht="13.5">
      <c r="B125" s="247"/>
      <c r="C125" s="248"/>
      <c r="D125" s="249" t="s">
        <v>162</v>
      </c>
      <c r="E125" s="250" t="s">
        <v>21</v>
      </c>
      <c r="F125" s="251" t="s">
        <v>899</v>
      </c>
      <c r="G125" s="248"/>
      <c r="H125" s="252">
        <v>16.168</v>
      </c>
      <c r="I125" s="253"/>
      <c r="J125" s="248"/>
      <c r="K125" s="248"/>
      <c r="L125" s="254"/>
      <c r="M125" s="255"/>
      <c r="N125" s="256"/>
      <c r="O125" s="256"/>
      <c r="P125" s="256"/>
      <c r="Q125" s="256"/>
      <c r="R125" s="256"/>
      <c r="S125" s="256"/>
      <c r="T125" s="257"/>
      <c r="AT125" s="258" t="s">
        <v>162</v>
      </c>
      <c r="AU125" s="258" t="s">
        <v>81</v>
      </c>
      <c r="AV125" s="12" t="s">
        <v>81</v>
      </c>
      <c r="AW125" s="12" t="s">
        <v>35</v>
      </c>
      <c r="AX125" s="12" t="s">
        <v>71</v>
      </c>
      <c r="AY125" s="258" t="s">
        <v>153</v>
      </c>
    </row>
    <row r="126" spans="2:51" s="12" customFormat="1" ht="13.5">
      <c r="B126" s="247"/>
      <c r="C126" s="248"/>
      <c r="D126" s="249" t="s">
        <v>162</v>
      </c>
      <c r="E126" s="250" t="s">
        <v>21</v>
      </c>
      <c r="F126" s="251" t="s">
        <v>900</v>
      </c>
      <c r="G126" s="248"/>
      <c r="H126" s="252">
        <v>7.124</v>
      </c>
      <c r="I126" s="253"/>
      <c r="J126" s="248"/>
      <c r="K126" s="248"/>
      <c r="L126" s="254"/>
      <c r="M126" s="255"/>
      <c r="N126" s="256"/>
      <c r="O126" s="256"/>
      <c r="P126" s="256"/>
      <c r="Q126" s="256"/>
      <c r="R126" s="256"/>
      <c r="S126" s="256"/>
      <c r="T126" s="257"/>
      <c r="AT126" s="258" t="s">
        <v>162</v>
      </c>
      <c r="AU126" s="258" t="s">
        <v>81</v>
      </c>
      <c r="AV126" s="12" t="s">
        <v>81</v>
      </c>
      <c r="AW126" s="12" t="s">
        <v>35</v>
      </c>
      <c r="AX126" s="12" t="s">
        <v>71</v>
      </c>
      <c r="AY126" s="258" t="s">
        <v>153</v>
      </c>
    </row>
    <row r="127" spans="2:51" s="13" customFormat="1" ht="13.5">
      <c r="B127" s="259"/>
      <c r="C127" s="260"/>
      <c r="D127" s="249" t="s">
        <v>162</v>
      </c>
      <c r="E127" s="261" t="s">
        <v>21</v>
      </c>
      <c r="F127" s="262" t="s">
        <v>188</v>
      </c>
      <c r="G127" s="260"/>
      <c r="H127" s="263">
        <v>52.659</v>
      </c>
      <c r="I127" s="264"/>
      <c r="J127" s="260"/>
      <c r="K127" s="260"/>
      <c r="L127" s="265"/>
      <c r="M127" s="266"/>
      <c r="N127" s="267"/>
      <c r="O127" s="267"/>
      <c r="P127" s="267"/>
      <c r="Q127" s="267"/>
      <c r="R127" s="267"/>
      <c r="S127" s="267"/>
      <c r="T127" s="268"/>
      <c r="AT127" s="269" t="s">
        <v>162</v>
      </c>
      <c r="AU127" s="269" t="s">
        <v>81</v>
      </c>
      <c r="AV127" s="13" t="s">
        <v>160</v>
      </c>
      <c r="AW127" s="13" t="s">
        <v>35</v>
      </c>
      <c r="AX127" s="13" t="s">
        <v>78</v>
      </c>
      <c r="AY127" s="269" t="s">
        <v>153</v>
      </c>
    </row>
    <row r="128" spans="2:65" s="1" customFormat="1" ht="16.5" customHeight="1">
      <c r="B128" s="46"/>
      <c r="C128" s="281" t="s">
        <v>213</v>
      </c>
      <c r="D128" s="281" t="s">
        <v>302</v>
      </c>
      <c r="E128" s="282" t="s">
        <v>330</v>
      </c>
      <c r="F128" s="283" t="s">
        <v>331</v>
      </c>
      <c r="G128" s="284" t="s">
        <v>305</v>
      </c>
      <c r="H128" s="285">
        <v>105.318</v>
      </c>
      <c r="I128" s="286"/>
      <c r="J128" s="287">
        <f>ROUND(I128*H128,2)</f>
        <v>0</v>
      </c>
      <c r="K128" s="283" t="s">
        <v>159</v>
      </c>
      <c r="L128" s="288"/>
      <c r="M128" s="289" t="s">
        <v>21</v>
      </c>
      <c r="N128" s="290" t="s">
        <v>42</v>
      </c>
      <c r="O128" s="47"/>
      <c r="P128" s="244">
        <f>O128*H128</f>
        <v>0</v>
      </c>
      <c r="Q128" s="244">
        <v>1</v>
      </c>
      <c r="R128" s="244">
        <f>Q128*H128</f>
        <v>105.318</v>
      </c>
      <c r="S128" s="244">
        <v>0</v>
      </c>
      <c r="T128" s="245">
        <f>S128*H128</f>
        <v>0</v>
      </c>
      <c r="AR128" s="24" t="s">
        <v>195</v>
      </c>
      <c r="AT128" s="24" t="s">
        <v>302</v>
      </c>
      <c r="AU128" s="24" t="s">
        <v>81</v>
      </c>
      <c r="AY128" s="24" t="s">
        <v>153</v>
      </c>
      <c r="BE128" s="246">
        <f>IF(N128="základní",J128,0)</f>
        <v>0</v>
      </c>
      <c r="BF128" s="246">
        <f>IF(N128="snížená",J128,0)</f>
        <v>0</v>
      </c>
      <c r="BG128" s="246">
        <f>IF(N128="zákl. přenesená",J128,0)</f>
        <v>0</v>
      </c>
      <c r="BH128" s="246">
        <f>IF(N128="sníž. přenesená",J128,0)</f>
        <v>0</v>
      </c>
      <c r="BI128" s="246">
        <f>IF(N128="nulová",J128,0)</f>
        <v>0</v>
      </c>
      <c r="BJ128" s="24" t="s">
        <v>78</v>
      </c>
      <c r="BK128" s="246">
        <f>ROUND(I128*H128,2)</f>
        <v>0</v>
      </c>
      <c r="BL128" s="24" t="s">
        <v>160</v>
      </c>
      <c r="BM128" s="24" t="s">
        <v>901</v>
      </c>
    </row>
    <row r="129" spans="2:51" s="12" customFormat="1" ht="13.5">
      <c r="B129" s="247"/>
      <c r="C129" s="248"/>
      <c r="D129" s="249" t="s">
        <v>162</v>
      </c>
      <c r="E129" s="248"/>
      <c r="F129" s="251" t="s">
        <v>902</v>
      </c>
      <c r="G129" s="248"/>
      <c r="H129" s="252">
        <v>105.318</v>
      </c>
      <c r="I129" s="253"/>
      <c r="J129" s="248"/>
      <c r="K129" s="248"/>
      <c r="L129" s="254"/>
      <c r="M129" s="255"/>
      <c r="N129" s="256"/>
      <c r="O129" s="256"/>
      <c r="P129" s="256"/>
      <c r="Q129" s="256"/>
      <c r="R129" s="256"/>
      <c r="S129" s="256"/>
      <c r="T129" s="257"/>
      <c r="AT129" s="258" t="s">
        <v>162</v>
      </c>
      <c r="AU129" s="258" t="s">
        <v>81</v>
      </c>
      <c r="AV129" s="12" t="s">
        <v>81</v>
      </c>
      <c r="AW129" s="12" t="s">
        <v>6</v>
      </c>
      <c r="AX129" s="12" t="s">
        <v>78</v>
      </c>
      <c r="AY129" s="258" t="s">
        <v>153</v>
      </c>
    </row>
    <row r="130" spans="2:63" s="11" customFormat="1" ht="29.85" customHeight="1">
      <c r="B130" s="219"/>
      <c r="C130" s="220"/>
      <c r="D130" s="221" t="s">
        <v>70</v>
      </c>
      <c r="E130" s="233" t="s">
        <v>168</v>
      </c>
      <c r="F130" s="233" t="s">
        <v>903</v>
      </c>
      <c r="G130" s="220"/>
      <c r="H130" s="220"/>
      <c r="I130" s="223"/>
      <c r="J130" s="234">
        <f>BK130</f>
        <v>0</v>
      </c>
      <c r="K130" s="220"/>
      <c r="L130" s="225"/>
      <c r="M130" s="226"/>
      <c r="N130" s="227"/>
      <c r="O130" s="227"/>
      <c r="P130" s="228">
        <f>SUM(P131:P132)</f>
        <v>0</v>
      </c>
      <c r="Q130" s="227"/>
      <c r="R130" s="228">
        <f>SUM(R131:R132)</f>
        <v>0</v>
      </c>
      <c r="S130" s="227"/>
      <c r="T130" s="229">
        <f>SUM(T131:T132)</f>
        <v>9.6</v>
      </c>
      <c r="AR130" s="230" t="s">
        <v>78</v>
      </c>
      <c r="AT130" s="231" t="s">
        <v>70</v>
      </c>
      <c r="AU130" s="231" t="s">
        <v>78</v>
      </c>
      <c r="AY130" s="230" t="s">
        <v>153</v>
      </c>
      <c r="BK130" s="232">
        <f>SUM(BK131:BK132)</f>
        <v>0</v>
      </c>
    </row>
    <row r="131" spans="2:65" s="1" customFormat="1" ht="25.5" customHeight="1">
      <c r="B131" s="46"/>
      <c r="C131" s="235" t="s">
        <v>218</v>
      </c>
      <c r="D131" s="235" t="s">
        <v>155</v>
      </c>
      <c r="E131" s="236" t="s">
        <v>904</v>
      </c>
      <c r="F131" s="237" t="s">
        <v>905</v>
      </c>
      <c r="G131" s="238" t="s">
        <v>192</v>
      </c>
      <c r="H131" s="239">
        <v>4</v>
      </c>
      <c r="I131" s="240"/>
      <c r="J131" s="241">
        <f>ROUND(I131*H131,2)</f>
        <v>0</v>
      </c>
      <c r="K131" s="237" t="s">
        <v>159</v>
      </c>
      <c r="L131" s="72"/>
      <c r="M131" s="242" t="s">
        <v>21</v>
      </c>
      <c r="N131" s="243" t="s">
        <v>42</v>
      </c>
      <c r="O131" s="47"/>
      <c r="P131" s="244">
        <f>O131*H131</f>
        <v>0</v>
      </c>
      <c r="Q131" s="244">
        <v>0</v>
      </c>
      <c r="R131" s="244">
        <f>Q131*H131</f>
        <v>0</v>
      </c>
      <c r="S131" s="244">
        <v>2.4</v>
      </c>
      <c r="T131" s="245">
        <f>S131*H131</f>
        <v>9.6</v>
      </c>
      <c r="AR131" s="24" t="s">
        <v>160</v>
      </c>
      <c r="AT131" s="24" t="s">
        <v>155</v>
      </c>
      <c r="AU131" s="24" t="s">
        <v>81</v>
      </c>
      <c r="AY131" s="24" t="s">
        <v>153</v>
      </c>
      <c r="BE131" s="246">
        <f>IF(N131="základní",J131,0)</f>
        <v>0</v>
      </c>
      <c r="BF131" s="246">
        <f>IF(N131="snížená",J131,0)</f>
        <v>0</v>
      </c>
      <c r="BG131" s="246">
        <f>IF(N131="zákl. přenesená",J131,0)</f>
        <v>0</v>
      </c>
      <c r="BH131" s="246">
        <f>IF(N131="sníž. přenesená",J131,0)</f>
        <v>0</v>
      </c>
      <c r="BI131" s="246">
        <f>IF(N131="nulová",J131,0)</f>
        <v>0</v>
      </c>
      <c r="BJ131" s="24" t="s">
        <v>78</v>
      </c>
      <c r="BK131" s="246">
        <f>ROUND(I131*H131,2)</f>
        <v>0</v>
      </c>
      <c r="BL131" s="24" t="s">
        <v>160</v>
      </c>
      <c r="BM131" s="24" t="s">
        <v>906</v>
      </c>
    </row>
    <row r="132" spans="2:51" s="12" customFormat="1" ht="13.5">
      <c r="B132" s="247"/>
      <c r="C132" s="248"/>
      <c r="D132" s="249" t="s">
        <v>162</v>
      </c>
      <c r="E132" s="250" t="s">
        <v>21</v>
      </c>
      <c r="F132" s="251" t="s">
        <v>907</v>
      </c>
      <c r="G132" s="248"/>
      <c r="H132" s="252">
        <v>4</v>
      </c>
      <c r="I132" s="253"/>
      <c r="J132" s="248"/>
      <c r="K132" s="248"/>
      <c r="L132" s="254"/>
      <c r="M132" s="255"/>
      <c r="N132" s="256"/>
      <c r="O132" s="256"/>
      <c r="P132" s="256"/>
      <c r="Q132" s="256"/>
      <c r="R132" s="256"/>
      <c r="S132" s="256"/>
      <c r="T132" s="257"/>
      <c r="AT132" s="258" t="s">
        <v>162</v>
      </c>
      <c r="AU132" s="258" t="s">
        <v>81</v>
      </c>
      <c r="AV132" s="12" t="s">
        <v>81</v>
      </c>
      <c r="AW132" s="12" t="s">
        <v>35</v>
      </c>
      <c r="AX132" s="12" t="s">
        <v>78</v>
      </c>
      <c r="AY132" s="258" t="s">
        <v>153</v>
      </c>
    </row>
    <row r="133" spans="2:63" s="11" customFormat="1" ht="29.85" customHeight="1">
      <c r="B133" s="219"/>
      <c r="C133" s="220"/>
      <c r="D133" s="221" t="s">
        <v>70</v>
      </c>
      <c r="E133" s="233" t="s">
        <v>160</v>
      </c>
      <c r="F133" s="233" t="s">
        <v>402</v>
      </c>
      <c r="G133" s="220"/>
      <c r="H133" s="220"/>
      <c r="I133" s="223"/>
      <c r="J133" s="234">
        <f>BK133</f>
        <v>0</v>
      </c>
      <c r="K133" s="220"/>
      <c r="L133" s="225"/>
      <c r="M133" s="226"/>
      <c r="N133" s="227"/>
      <c r="O133" s="227"/>
      <c r="P133" s="228">
        <f>SUM(P134:P140)</f>
        <v>0</v>
      </c>
      <c r="Q133" s="227"/>
      <c r="R133" s="228">
        <f>SUM(R134:R140)</f>
        <v>0</v>
      </c>
      <c r="S133" s="227"/>
      <c r="T133" s="229">
        <f>SUM(T134:T140)</f>
        <v>0</v>
      </c>
      <c r="AR133" s="230" t="s">
        <v>78</v>
      </c>
      <c r="AT133" s="231" t="s">
        <v>70</v>
      </c>
      <c r="AU133" s="231" t="s">
        <v>78</v>
      </c>
      <c r="AY133" s="230" t="s">
        <v>153</v>
      </c>
      <c r="BK133" s="232">
        <f>SUM(BK134:BK140)</f>
        <v>0</v>
      </c>
    </row>
    <row r="134" spans="2:65" s="1" customFormat="1" ht="25.5" customHeight="1">
      <c r="B134" s="46"/>
      <c r="C134" s="235" t="s">
        <v>222</v>
      </c>
      <c r="D134" s="235" t="s">
        <v>155</v>
      </c>
      <c r="E134" s="236" t="s">
        <v>404</v>
      </c>
      <c r="F134" s="237" t="s">
        <v>405</v>
      </c>
      <c r="G134" s="238" t="s">
        <v>192</v>
      </c>
      <c r="H134" s="239">
        <v>12.761</v>
      </c>
      <c r="I134" s="240"/>
      <c r="J134" s="241">
        <f>ROUND(I134*H134,2)</f>
        <v>0</v>
      </c>
      <c r="K134" s="237" t="s">
        <v>159</v>
      </c>
      <c r="L134" s="72"/>
      <c r="M134" s="242" t="s">
        <v>21</v>
      </c>
      <c r="N134" s="243" t="s">
        <v>42</v>
      </c>
      <c r="O134" s="47"/>
      <c r="P134" s="244">
        <f>O134*H134</f>
        <v>0</v>
      </c>
      <c r="Q134" s="244">
        <v>0</v>
      </c>
      <c r="R134" s="244">
        <f>Q134*H134</f>
        <v>0</v>
      </c>
      <c r="S134" s="244">
        <v>0</v>
      </c>
      <c r="T134" s="245">
        <f>S134*H134</f>
        <v>0</v>
      </c>
      <c r="AR134" s="24" t="s">
        <v>160</v>
      </c>
      <c r="AT134" s="24" t="s">
        <v>155</v>
      </c>
      <c r="AU134" s="24" t="s">
        <v>81</v>
      </c>
      <c r="AY134" s="24" t="s">
        <v>153</v>
      </c>
      <c r="BE134" s="246">
        <f>IF(N134="základní",J134,0)</f>
        <v>0</v>
      </c>
      <c r="BF134" s="246">
        <f>IF(N134="snížená",J134,0)</f>
        <v>0</v>
      </c>
      <c r="BG134" s="246">
        <f>IF(N134="zákl. přenesená",J134,0)</f>
        <v>0</v>
      </c>
      <c r="BH134" s="246">
        <f>IF(N134="sníž. přenesená",J134,0)</f>
        <v>0</v>
      </c>
      <c r="BI134" s="246">
        <f>IF(N134="nulová",J134,0)</f>
        <v>0</v>
      </c>
      <c r="BJ134" s="24" t="s">
        <v>78</v>
      </c>
      <c r="BK134" s="246">
        <f>ROUND(I134*H134,2)</f>
        <v>0</v>
      </c>
      <c r="BL134" s="24" t="s">
        <v>160</v>
      </c>
      <c r="BM134" s="24" t="s">
        <v>908</v>
      </c>
    </row>
    <row r="135" spans="2:51" s="14" customFormat="1" ht="13.5">
      <c r="B135" s="271"/>
      <c r="C135" s="272"/>
      <c r="D135" s="249" t="s">
        <v>162</v>
      </c>
      <c r="E135" s="273" t="s">
        <v>21</v>
      </c>
      <c r="F135" s="274" t="s">
        <v>873</v>
      </c>
      <c r="G135" s="272"/>
      <c r="H135" s="273" t="s">
        <v>21</v>
      </c>
      <c r="I135" s="275"/>
      <c r="J135" s="272"/>
      <c r="K135" s="272"/>
      <c r="L135" s="276"/>
      <c r="M135" s="277"/>
      <c r="N135" s="278"/>
      <c r="O135" s="278"/>
      <c r="P135" s="278"/>
      <c r="Q135" s="278"/>
      <c r="R135" s="278"/>
      <c r="S135" s="278"/>
      <c r="T135" s="279"/>
      <c r="AT135" s="280" t="s">
        <v>162</v>
      </c>
      <c r="AU135" s="280" t="s">
        <v>81</v>
      </c>
      <c r="AV135" s="14" t="s">
        <v>78</v>
      </c>
      <c r="AW135" s="14" t="s">
        <v>35</v>
      </c>
      <c r="AX135" s="14" t="s">
        <v>71</v>
      </c>
      <c r="AY135" s="280" t="s">
        <v>153</v>
      </c>
    </row>
    <row r="136" spans="2:51" s="12" customFormat="1" ht="13.5">
      <c r="B136" s="247"/>
      <c r="C136" s="248"/>
      <c r="D136" s="249" t="s">
        <v>162</v>
      </c>
      <c r="E136" s="250" t="s">
        <v>21</v>
      </c>
      <c r="F136" s="251" t="s">
        <v>909</v>
      </c>
      <c r="G136" s="248"/>
      <c r="H136" s="252">
        <v>2.975</v>
      </c>
      <c r="I136" s="253"/>
      <c r="J136" s="248"/>
      <c r="K136" s="248"/>
      <c r="L136" s="254"/>
      <c r="M136" s="255"/>
      <c r="N136" s="256"/>
      <c r="O136" s="256"/>
      <c r="P136" s="256"/>
      <c r="Q136" s="256"/>
      <c r="R136" s="256"/>
      <c r="S136" s="256"/>
      <c r="T136" s="257"/>
      <c r="AT136" s="258" t="s">
        <v>162</v>
      </c>
      <c r="AU136" s="258" t="s">
        <v>81</v>
      </c>
      <c r="AV136" s="12" t="s">
        <v>81</v>
      </c>
      <c r="AW136" s="12" t="s">
        <v>35</v>
      </c>
      <c r="AX136" s="12" t="s">
        <v>71</v>
      </c>
      <c r="AY136" s="258" t="s">
        <v>153</v>
      </c>
    </row>
    <row r="137" spans="2:51" s="12" customFormat="1" ht="13.5">
      <c r="B137" s="247"/>
      <c r="C137" s="248"/>
      <c r="D137" s="249" t="s">
        <v>162</v>
      </c>
      <c r="E137" s="250" t="s">
        <v>21</v>
      </c>
      <c r="F137" s="251" t="s">
        <v>910</v>
      </c>
      <c r="G137" s="248"/>
      <c r="H137" s="252">
        <v>3.962</v>
      </c>
      <c r="I137" s="253"/>
      <c r="J137" s="248"/>
      <c r="K137" s="248"/>
      <c r="L137" s="254"/>
      <c r="M137" s="255"/>
      <c r="N137" s="256"/>
      <c r="O137" s="256"/>
      <c r="P137" s="256"/>
      <c r="Q137" s="256"/>
      <c r="R137" s="256"/>
      <c r="S137" s="256"/>
      <c r="T137" s="257"/>
      <c r="AT137" s="258" t="s">
        <v>162</v>
      </c>
      <c r="AU137" s="258" t="s">
        <v>81</v>
      </c>
      <c r="AV137" s="12" t="s">
        <v>81</v>
      </c>
      <c r="AW137" s="12" t="s">
        <v>35</v>
      </c>
      <c r="AX137" s="12" t="s">
        <v>71</v>
      </c>
      <c r="AY137" s="258" t="s">
        <v>153</v>
      </c>
    </row>
    <row r="138" spans="2:51" s="12" customFormat="1" ht="13.5">
      <c r="B138" s="247"/>
      <c r="C138" s="248"/>
      <c r="D138" s="249" t="s">
        <v>162</v>
      </c>
      <c r="E138" s="250" t="s">
        <v>21</v>
      </c>
      <c r="F138" s="251" t="s">
        <v>911</v>
      </c>
      <c r="G138" s="248"/>
      <c r="H138" s="252">
        <v>4.467</v>
      </c>
      <c r="I138" s="253"/>
      <c r="J138" s="248"/>
      <c r="K138" s="248"/>
      <c r="L138" s="254"/>
      <c r="M138" s="255"/>
      <c r="N138" s="256"/>
      <c r="O138" s="256"/>
      <c r="P138" s="256"/>
      <c r="Q138" s="256"/>
      <c r="R138" s="256"/>
      <c r="S138" s="256"/>
      <c r="T138" s="257"/>
      <c r="AT138" s="258" t="s">
        <v>162</v>
      </c>
      <c r="AU138" s="258" t="s">
        <v>81</v>
      </c>
      <c r="AV138" s="12" t="s">
        <v>81</v>
      </c>
      <c r="AW138" s="12" t="s">
        <v>35</v>
      </c>
      <c r="AX138" s="12" t="s">
        <v>71</v>
      </c>
      <c r="AY138" s="258" t="s">
        <v>153</v>
      </c>
    </row>
    <row r="139" spans="2:51" s="12" customFormat="1" ht="13.5">
      <c r="B139" s="247"/>
      <c r="C139" s="248"/>
      <c r="D139" s="249" t="s">
        <v>162</v>
      </c>
      <c r="E139" s="250" t="s">
        <v>21</v>
      </c>
      <c r="F139" s="251" t="s">
        <v>912</v>
      </c>
      <c r="G139" s="248"/>
      <c r="H139" s="252">
        <v>1.357</v>
      </c>
      <c r="I139" s="253"/>
      <c r="J139" s="248"/>
      <c r="K139" s="248"/>
      <c r="L139" s="254"/>
      <c r="M139" s="255"/>
      <c r="N139" s="256"/>
      <c r="O139" s="256"/>
      <c r="P139" s="256"/>
      <c r="Q139" s="256"/>
      <c r="R139" s="256"/>
      <c r="S139" s="256"/>
      <c r="T139" s="257"/>
      <c r="AT139" s="258" t="s">
        <v>162</v>
      </c>
      <c r="AU139" s="258" t="s">
        <v>81</v>
      </c>
      <c r="AV139" s="12" t="s">
        <v>81</v>
      </c>
      <c r="AW139" s="12" t="s">
        <v>35</v>
      </c>
      <c r="AX139" s="12" t="s">
        <v>71</v>
      </c>
      <c r="AY139" s="258" t="s">
        <v>153</v>
      </c>
    </row>
    <row r="140" spans="2:51" s="13" customFormat="1" ht="13.5">
      <c r="B140" s="259"/>
      <c r="C140" s="260"/>
      <c r="D140" s="249" t="s">
        <v>162</v>
      </c>
      <c r="E140" s="261" t="s">
        <v>21</v>
      </c>
      <c r="F140" s="262" t="s">
        <v>188</v>
      </c>
      <c r="G140" s="260"/>
      <c r="H140" s="263">
        <v>12.761</v>
      </c>
      <c r="I140" s="264"/>
      <c r="J140" s="260"/>
      <c r="K140" s="260"/>
      <c r="L140" s="265"/>
      <c r="M140" s="266"/>
      <c r="N140" s="267"/>
      <c r="O140" s="267"/>
      <c r="P140" s="267"/>
      <c r="Q140" s="267"/>
      <c r="R140" s="267"/>
      <c r="S140" s="267"/>
      <c r="T140" s="268"/>
      <c r="AT140" s="269" t="s">
        <v>162</v>
      </c>
      <c r="AU140" s="269" t="s">
        <v>81</v>
      </c>
      <c r="AV140" s="13" t="s">
        <v>160</v>
      </c>
      <c r="AW140" s="13" t="s">
        <v>35</v>
      </c>
      <c r="AX140" s="13" t="s">
        <v>78</v>
      </c>
      <c r="AY140" s="269" t="s">
        <v>153</v>
      </c>
    </row>
    <row r="141" spans="2:63" s="11" customFormat="1" ht="29.85" customHeight="1">
      <c r="B141" s="219"/>
      <c r="C141" s="220"/>
      <c r="D141" s="221" t="s">
        <v>70</v>
      </c>
      <c r="E141" s="233" t="s">
        <v>195</v>
      </c>
      <c r="F141" s="233" t="s">
        <v>471</v>
      </c>
      <c r="G141" s="220"/>
      <c r="H141" s="220"/>
      <c r="I141" s="223"/>
      <c r="J141" s="234">
        <f>BK141</f>
        <v>0</v>
      </c>
      <c r="K141" s="220"/>
      <c r="L141" s="225"/>
      <c r="M141" s="226"/>
      <c r="N141" s="227"/>
      <c r="O141" s="227"/>
      <c r="P141" s="228">
        <f>SUM(P142:P164)</f>
        <v>0</v>
      </c>
      <c r="Q141" s="227"/>
      <c r="R141" s="228">
        <f>SUM(R142:R164)</f>
        <v>2.55783282</v>
      </c>
      <c r="S141" s="227"/>
      <c r="T141" s="229">
        <f>SUM(T142:T164)</f>
        <v>0</v>
      </c>
      <c r="AR141" s="230" t="s">
        <v>78</v>
      </c>
      <c r="AT141" s="231" t="s">
        <v>70</v>
      </c>
      <c r="AU141" s="231" t="s">
        <v>78</v>
      </c>
      <c r="AY141" s="230" t="s">
        <v>153</v>
      </c>
      <c r="BK141" s="232">
        <f>SUM(BK142:BK164)</f>
        <v>0</v>
      </c>
    </row>
    <row r="142" spans="2:65" s="1" customFormat="1" ht="25.5" customHeight="1">
      <c r="B142" s="46"/>
      <c r="C142" s="235" t="s">
        <v>226</v>
      </c>
      <c r="D142" s="235" t="s">
        <v>155</v>
      </c>
      <c r="E142" s="236" t="s">
        <v>913</v>
      </c>
      <c r="F142" s="237" t="s">
        <v>914</v>
      </c>
      <c r="G142" s="238" t="s">
        <v>184</v>
      </c>
      <c r="H142" s="239">
        <v>15.215</v>
      </c>
      <c r="I142" s="240"/>
      <c r="J142" s="241">
        <f>ROUND(I142*H142,2)</f>
        <v>0</v>
      </c>
      <c r="K142" s="237" t="s">
        <v>159</v>
      </c>
      <c r="L142" s="72"/>
      <c r="M142" s="242" t="s">
        <v>21</v>
      </c>
      <c r="N142" s="243" t="s">
        <v>42</v>
      </c>
      <c r="O142" s="47"/>
      <c r="P142" s="244">
        <f>O142*H142</f>
        <v>0</v>
      </c>
      <c r="Q142" s="244">
        <v>2E-05</v>
      </c>
      <c r="R142" s="244">
        <f>Q142*H142</f>
        <v>0.0003043</v>
      </c>
      <c r="S142" s="244">
        <v>0</v>
      </c>
      <c r="T142" s="245">
        <f>S142*H142</f>
        <v>0</v>
      </c>
      <c r="AR142" s="24" t="s">
        <v>160</v>
      </c>
      <c r="AT142" s="24" t="s">
        <v>155</v>
      </c>
      <c r="AU142" s="24" t="s">
        <v>81</v>
      </c>
      <c r="AY142" s="24" t="s">
        <v>153</v>
      </c>
      <c r="BE142" s="246">
        <f>IF(N142="základní",J142,0)</f>
        <v>0</v>
      </c>
      <c r="BF142" s="246">
        <f>IF(N142="snížená",J142,0)</f>
        <v>0</v>
      </c>
      <c r="BG142" s="246">
        <f>IF(N142="zákl. přenesená",J142,0)</f>
        <v>0</v>
      </c>
      <c r="BH142" s="246">
        <f>IF(N142="sníž. přenesená",J142,0)</f>
        <v>0</v>
      </c>
      <c r="BI142" s="246">
        <f>IF(N142="nulová",J142,0)</f>
        <v>0</v>
      </c>
      <c r="BJ142" s="24" t="s">
        <v>78</v>
      </c>
      <c r="BK142" s="246">
        <f>ROUND(I142*H142,2)</f>
        <v>0</v>
      </c>
      <c r="BL142" s="24" t="s">
        <v>160</v>
      </c>
      <c r="BM142" s="24" t="s">
        <v>915</v>
      </c>
    </row>
    <row r="143" spans="2:51" s="12" customFormat="1" ht="13.5">
      <c r="B143" s="247"/>
      <c r="C143" s="248"/>
      <c r="D143" s="249" t="s">
        <v>162</v>
      </c>
      <c r="E143" s="250" t="s">
        <v>21</v>
      </c>
      <c r="F143" s="251" t="s">
        <v>916</v>
      </c>
      <c r="G143" s="248"/>
      <c r="H143" s="252">
        <v>15.215</v>
      </c>
      <c r="I143" s="253"/>
      <c r="J143" s="248"/>
      <c r="K143" s="248"/>
      <c r="L143" s="254"/>
      <c r="M143" s="255"/>
      <c r="N143" s="256"/>
      <c r="O143" s="256"/>
      <c r="P143" s="256"/>
      <c r="Q143" s="256"/>
      <c r="R143" s="256"/>
      <c r="S143" s="256"/>
      <c r="T143" s="257"/>
      <c r="AT143" s="258" t="s">
        <v>162</v>
      </c>
      <c r="AU143" s="258" t="s">
        <v>81</v>
      </c>
      <c r="AV143" s="12" t="s">
        <v>81</v>
      </c>
      <c r="AW143" s="12" t="s">
        <v>35</v>
      </c>
      <c r="AX143" s="12" t="s">
        <v>78</v>
      </c>
      <c r="AY143" s="258" t="s">
        <v>153</v>
      </c>
    </row>
    <row r="144" spans="2:65" s="1" customFormat="1" ht="16.5" customHeight="1">
      <c r="B144" s="46"/>
      <c r="C144" s="281" t="s">
        <v>10</v>
      </c>
      <c r="D144" s="281" t="s">
        <v>302</v>
      </c>
      <c r="E144" s="282" t="s">
        <v>917</v>
      </c>
      <c r="F144" s="283" t="s">
        <v>918</v>
      </c>
      <c r="G144" s="284" t="s">
        <v>487</v>
      </c>
      <c r="H144" s="285">
        <v>7.836</v>
      </c>
      <c r="I144" s="286"/>
      <c r="J144" s="287">
        <f>ROUND(I144*H144,2)</f>
        <v>0</v>
      </c>
      <c r="K144" s="283" t="s">
        <v>159</v>
      </c>
      <c r="L144" s="288"/>
      <c r="M144" s="289" t="s">
        <v>21</v>
      </c>
      <c r="N144" s="290" t="s">
        <v>42</v>
      </c>
      <c r="O144" s="47"/>
      <c r="P144" s="244">
        <f>O144*H144</f>
        <v>0</v>
      </c>
      <c r="Q144" s="244">
        <v>0.0106</v>
      </c>
      <c r="R144" s="244">
        <f>Q144*H144</f>
        <v>0.0830616</v>
      </c>
      <c r="S144" s="244">
        <v>0</v>
      </c>
      <c r="T144" s="245">
        <f>S144*H144</f>
        <v>0</v>
      </c>
      <c r="AR144" s="24" t="s">
        <v>195</v>
      </c>
      <c r="AT144" s="24" t="s">
        <v>302</v>
      </c>
      <c r="AU144" s="24" t="s">
        <v>81</v>
      </c>
      <c r="AY144" s="24" t="s">
        <v>153</v>
      </c>
      <c r="BE144" s="246">
        <f>IF(N144="základní",J144,0)</f>
        <v>0</v>
      </c>
      <c r="BF144" s="246">
        <f>IF(N144="snížená",J144,0)</f>
        <v>0</v>
      </c>
      <c r="BG144" s="246">
        <f>IF(N144="zákl. přenesená",J144,0)</f>
        <v>0</v>
      </c>
      <c r="BH144" s="246">
        <f>IF(N144="sníž. přenesená",J144,0)</f>
        <v>0</v>
      </c>
      <c r="BI144" s="246">
        <f>IF(N144="nulová",J144,0)</f>
        <v>0</v>
      </c>
      <c r="BJ144" s="24" t="s">
        <v>78</v>
      </c>
      <c r="BK144" s="246">
        <f>ROUND(I144*H144,2)</f>
        <v>0</v>
      </c>
      <c r="BL144" s="24" t="s">
        <v>160</v>
      </c>
      <c r="BM144" s="24" t="s">
        <v>919</v>
      </c>
    </row>
    <row r="145" spans="2:51" s="12" customFormat="1" ht="13.5">
      <c r="B145" s="247"/>
      <c r="C145" s="248"/>
      <c r="D145" s="249" t="s">
        <v>162</v>
      </c>
      <c r="E145" s="250" t="s">
        <v>21</v>
      </c>
      <c r="F145" s="251" t="s">
        <v>920</v>
      </c>
      <c r="G145" s="248"/>
      <c r="H145" s="252">
        <v>7.836</v>
      </c>
      <c r="I145" s="253"/>
      <c r="J145" s="248"/>
      <c r="K145" s="248"/>
      <c r="L145" s="254"/>
      <c r="M145" s="255"/>
      <c r="N145" s="256"/>
      <c r="O145" s="256"/>
      <c r="P145" s="256"/>
      <c r="Q145" s="256"/>
      <c r="R145" s="256"/>
      <c r="S145" s="256"/>
      <c r="T145" s="257"/>
      <c r="AT145" s="258" t="s">
        <v>162</v>
      </c>
      <c r="AU145" s="258" t="s">
        <v>81</v>
      </c>
      <c r="AV145" s="12" t="s">
        <v>81</v>
      </c>
      <c r="AW145" s="12" t="s">
        <v>35</v>
      </c>
      <c r="AX145" s="12" t="s">
        <v>78</v>
      </c>
      <c r="AY145" s="258" t="s">
        <v>153</v>
      </c>
    </row>
    <row r="146" spans="2:65" s="1" customFormat="1" ht="25.5" customHeight="1">
      <c r="B146" s="46"/>
      <c r="C146" s="235" t="s">
        <v>235</v>
      </c>
      <c r="D146" s="235" t="s">
        <v>155</v>
      </c>
      <c r="E146" s="236" t="s">
        <v>921</v>
      </c>
      <c r="F146" s="237" t="s">
        <v>922</v>
      </c>
      <c r="G146" s="238" t="s">
        <v>184</v>
      </c>
      <c r="H146" s="239">
        <v>185.686</v>
      </c>
      <c r="I146" s="240"/>
      <c r="J146" s="241">
        <f>ROUND(I146*H146,2)</f>
        <v>0</v>
      </c>
      <c r="K146" s="237" t="s">
        <v>159</v>
      </c>
      <c r="L146" s="72"/>
      <c r="M146" s="242" t="s">
        <v>21</v>
      </c>
      <c r="N146" s="243" t="s">
        <v>42</v>
      </c>
      <c r="O146" s="47"/>
      <c r="P146" s="244">
        <f>O146*H146</f>
        <v>0</v>
      </c>
      <c r="Q146" s="244">
        <v>2E-05</v>
      </c>
      <c r="R146" s="244">
        <f>Q146*H146</f>
        <v>0.0037137200000000006</v>
      </c>
      <c r="S146" s="244">
        <v>0</v>
      </c>
      <c r="T146" s="245">
        <f>S146*H146</f>
        <v>0</v>
      </c>
      <c r="AR146" s="24" t="s">
        <v>160</v>
      </c>
      <c r="AT146" s="24" t="s">
        <v>155</v>
      </c>
      <c r="AU146" s="24" t="s">
        <v>81</v>
      </c>
      <c r="AY146" s="24" t="s">
        <v>153</v>
      </c>
      <c r="BE146" s="246">
        <f>IF(N146="základní",J146,0)</f>
        <v>0</v>
      </c>
      <c r="BF146" s="246">
        <f>IF(N146="snížená",J146,0)</f>
        <v>0</v>
      </c>
      <c r="BG146" s="246">
        <f>IF(N146="zákl. přenesená",J146,0)</f>
        <v>0</v>
      </c>
      <c r="BH146" s="246">
        <f>IF(N146="sníž. přenesená",J146,0)</f>
        <v>0</v>
      </c>
      <c r="BI146" s="246">
        <f>IF(N146="nulová",J146,0)</f>
        <v>0</v>
      </c>
      <c r="BJ146" s="24" t="s">
        <v>78</v>
      </c>
      <c r="BK146" s="246">
        <f>ROUND(I146*H146,2)</f>
        <v>0</v>
      </c>
      <c r="BL146" s="24" t="s">
        <v>160</v>
      </c>
      <c r="BM146" s="24" t="s">
        <v>923</v>
      </c>
    </row>
    <row r="147" spans="2:51" s="14" customFormat="1" ht="13.5">
      <c r="B147" s="271"/>
      <c r="C147" s="272"/>
      <c r="D147" s="249" t="s">
        <v>162</v>
      </c>
      <c r="E147" s="273" t="s">
        <v>21</v>
      </c>
      <c r="F147" s="274" t="s">
        <v>924</v>
      </c>
      <c r="G147" s="272"/>
      <c r="H147" s="273" t="s">
        <v>21</v>
      </c>
      <c r="I147" s="275"/>
      <c r="J147" s="272"/>
      <c r="K147" s="272"/>
      <c r="L147" s="276"/>
      <c r="M147" s="277"/>
      <c r="N147" s="278"/>
      <c r="O147" s="278"/>
      <c r="P147" s="278"/>
      <c r="Q147" s="278"/>
      <c r="R147" s="278"/>
      <c r="S147" s="278"/>
      <c r="T147" s="279"/>
      <c r="AT147" s="280" t="s">
        <v>162</v>
      </c>
      <c r="AU147" s="280" t="s">
        <v>81</v>
      </c>
      <c r="AV147" s="14" t="s">
        <v>78</v>
      </c>
      <c r="AW147" s="14" t="s">
        <v>35</v>
      </c>
      <c r="AX147" s="14" t="s">
        <v>71</v>
      </c>
      <c r="AY147" s="280" t="s">
        <v>153</v>
      </c>
    </row>
    <row r="148" spans="2:51" s="12" customFormat="1" ht="13.5">
      <c r="B148" s="247"/>
      <c r="C148" s="248"/>
      <c r="D148" s="249" t="s">
        <v>162</v>
      </c>
      <c r="E148" s="250" t="s">
        <v>21</v>
      </c>
      <c r="F148" s="251" t="s">
        <v>925</v>
      </c>
      <c r="G148" s="248"/>
      <c r="H148" s="252">
        <v>46.626</v>
      </c>
      <c r="I148" s="253"/>
      <c r="J148" s="248"/>
      <c r="K148" s="248"/>
      <c r="L148" s="254"/>
      <c r="M148" s="255"/>
      <c r="N148" s="256"/>
      <c r="O148" s="256"/>
      <c r="P148" s="256"/>
      <c r="Q148" s="256"/>
      <c r="R148" s="256"/>
      <c r="S148" s="256"/>
      <c r="T148" s="257"/>
      <c r="AT148" s="258" t="s">
        <v>162</v>
      </c>
      <c r="AU148" s="258" t="s">
        <v>81</v>
      </c>
      <c r="AV148" s="12" t="s">
        <v>81</v>
      </c>
      <c r="AW148" s="12" t="s">
        <v>35</v>
      </c>
      <c r="AX148" s="12" t="s">
        <v>71</v>
      </c>
      <c r="AY148" s="258" t="s">
        <v>153</v>
      </c>
    </row>
    <row r="149" spans="2:51" s="12" customFormat="1" ht="13.5">
      <c r="B149" s="247"/>
      <c r="C149" s="248"/>
      <c r="D149" s="249" t="s">
        <v>162</v>
      </c>
      <c r="E149" s="250" t="s">
        <v>21</v>
      </c>
      <c r="F149" s="251" t="s">
        <v>926</v>
      </c>
      <c r="G149" s="248"/>
      <c r="H149" s="252">
        <v>47.771</v>
      </c>
      <c r="I149" s="253"/>
      <c r="J149" s="248"/>
      <c r="K149" s="248"/>
      <c r="L149" s="254"/>
      <c r="M149" s="255"/>
      <c r="N149" s="256"/>
      <c r="O149" s="256"/>
      <c r="P149" s="256"/>
      <c r="Q149" s="256"/>
      <c r="R149" s="256"/>
      <c r="S149" s="256"/>
      <c r="T149" s="257"/>
      <c r="AT149" s="258" t="s">
        <v>162</v>
      </c>
      <c r="AU149" s="258" t="s">
        <v>81</v>
      </c>
      <c r="AV149" s="12" t="s">
        <v>81</v>
      </c>
      <c r="AW149" s="12" t="s">
        <v>35</v>
      </c>
      <c r="AX149" s="12" t="s">
        <v>71</v>
      </c>
      <c r="AY149" s="258" t="s">
        <v>153</v>
      </c>
    </row>
    <row r="150" spans="2:51" s="12" customFormat="1" ht="13.5">
      <c r="B150" s="247"/>
      <c r="C150" s="248"/>
      <c r="D150" s="249" t="s">
        <v>162</v>
      </c>
      <c r="E150" s="250" t="s">
        <v>21</v>
      </c>
      <c r="F150" s="251" t="s">
        <v>927</v>
      </c>
      <c r="G150" s="248"/>
      <c r="H150" s="252">
        <v>70.021</v>
      </c>
      <c r="I150" s="253"/>
      <c r="J150" s="248"/>
      <c r="K150" s="248"/>
      <c r="L150" s="254"/>
      <c r="M150" s="255"/>
      <c r="N150" s="256"/>
      <c r="O150" s="256"/>
      <c r="P150" s="256"/>
      <c r="Q150" s="256"/>
      <c r="R150" s="256"/>
      <c r="S150" s="256"/>
      <c r="T150" s="257"/>
      <c r="AT150" s="258" t="s">
        <v>162</v>
      </c>
      <c r="AU150" s="258" t="s">
        <v>81</v>
      </c>
      <c r="AV150" s="12" t="s">
        <v>81</v>
      </c>
      <c r="AW150" s="12" t="s">
        <v>35</v>
      </c>
      <c r="AX150" s="12" t="s">
        <v>71</v>
      </c>
      <c r="AY150" s="258" t="s">
        <v>153</v>
      </c>
    </row>
    <row r="151" spans="2:51" s="12" customFormat="1" ht="13.5">
      <c r="B151" s="247"/>
      <c r="C151" s="248"/>
      <c r="D151" s="249" t="s">
        <v>162</v>
      </c>
      <c r="E151" s="250" t="s">
        <v>21</v>
      </c>
      <c r="F151" s="251" t="s">
        <v>928</v>
      </c>
      <c r="G151" s="248"/>
      <c r="H151" s="252">
        <v>21.268</v>
      </c>
      <c r="I151" s="253"/>
      <c r="J151" s="248"/>
      <c r="K151" s="248"/>
      <c r="L151" s="254"/>
      <c r="M151" s="255"/>
      <c r="N151" s="256"/>
      <c r="O151" s="256"/>
      <c r="P151" s="256"/>
      <c r="Q151" s="256"/>
      <c r="R151" s="256"/>
      <c r="S151" s="256"/>
      <c r="T151" s="257"/>
      <c r="AT151" s="258" t="s">
        <v>162</v>
      </c>
      <c r="AU151" s="258" t="s">
        <v>81</v>
      </c>
      <c r="AV151" s="12" t="s">
        <v>81</v>
      </c>
      <c r="AW151" s="12" t="s">
        <v>35</v>
      </c>
      <c r="AX151" s="12" t="s">
        <v>71</v>
      </c>
      <c r="AY151" s="258" t="s">
        <v>153</v>
      </c>
    </row>
    <row r="152" spans="2:51" s="13" customFormat="1" ht="13.5">
      <c r="B152" s="259"/>
      <c r="C152" s="260"/>
      <c r="D152" s="249" t="s">
        <v>162</v>
      </c>
      <c r="E152" s="261" t="s">
        <v>21</v>
      </c>
      <c r="F152" s="262" t="s">
        <v>188</v>
      </c>
      <c r="G152" s="260"/>
      <c r="H152" s="263">
        <v>185.686</v>
      </c>
      <c r="I152" s="264"/>
      <c r="J152" s="260"/>
      <c r="K152" s="260"/>
      <c r="L152" s="265"/>
      <c r="M152" s="266"/>
      <c r="N152" s="267"/>
      <c r="O152" s="267"/>
      <c r="P152" s="267"/>
      <c r="Q152" s="267"/>
      <c r="R152" s="267"/>
      <c r="S152" s="267"/>
      <c r="T152" s="268"/>
      <c r="AT152" s="269" t="s">
        <v>162</v>
      </c>
      <c r="AU152" s="269" t="s">
        <v>81</v>
      </c>
      <c r="AV152" s="13" t="s">
        <v>160</v>
      </c>
      <c r="AW152" s="13" t="s">
        <v>35</v>
      </c>
      <c r="AX152" s="13" t="s">
        <v>78</v>
      </c>
      <c r="AY152" s="269" t="s">
        <v>153</v>
      </c>
    </row>
    <row r="153" spans="2:65" s="1" customFormat="1" ht="16.5" customHeight="1">
      <c r="B153" s="46"/>
      <c r="C153" s="281" t="s">
        <v>247</v>
      </c>
      <c r="D153" s="281" t="s">
        <v>302</v>
      </c>
      <c r="E153" s="282" t="s">
        <v>929</v>
      </c>
      <c r="F153" s="283" t="s">
        <v>930</v>
      </c>
      <c r="G153" s="284" t="s">
        <v>487</v>
      </c>
      <c r="H153" s="285">
        <v>95.628</v>
      </c>
      <c r="I153" s="286"/>
      <c r="J153" s="287">
        <f>ROUND(I153*H153,2)</f>
        <v>0</v>
      </c>
      <c r="K153" s="283" t="s">
        <v>159</v>
      </c>
      <c r="L153" s="288"/>
      <c r="M153" s="289" t="s">
        <v>21</v>
      </c>
      <c r="N153" s="290" t="s">
        <v>42</v>
      </c>
      <c r="O153" s="47"/>
      <c r="P153" s="244">
        <f>O153*H153</f>
        <v>0</v>
      </c>
      <c r="Q153" s="244">
        <v>0.0145</v>
      </c>
      <c r="R153" s="244">
        <f>Q153*H153</f>
        <v>1.386606</v>
      </c>
      <c r="S153" s="244">
        <v>0</v>
      </c>
      <c r="T153" s="245">
        <f>S153*H153</f>
        <v>0</v>
      </c>
      <c r="AR153" s="24" t="s">
        <v>195</v>
      </c>
      <c r="AT153" s="24" t="s">
        <v>302</v>
      </c>
      <c r="AU153" s="24" t="s">
        <v>81</v>
      </c>
      <c r="AY153" s="24" t="s">
        <v>153</v>
      </c>
      <c r="BE153" s="246">
        <f>IF(N153="základní",J153,0)</f>
        <v>0</v>
      </c>
      <c r="BF153" s="246">
        <f>IF(N153="snížená",J153,0)</f>
        <v>0</v>
      </c>
      <c r="BG153" s="246">
        <f>IF(N153="zákl. přenesená",J153,0)</f>
        <v>0</v>
      </c>
      <c r="BH153" s="246">
        <f>IF(N153="sníž. přenesená",J153,0)</f>
        <v>0</v>
      </c>
      <c r="BI153" s="246">
        <f>IF(N153="nulová",J153,0)</f>
        <v>0</v>
      </c>
      <c r="BJ153" s="24" t="s">
        <v>78</v>
      </c>
      <c r="BK153" s="246">
        <f>ROUND(I153*H153,2)</f>
        <v>0</v>
      </c>
      <c r="BL153" s="24" t="s">
        <v>160</v>
      </c>
      <c r="BM153" s="24" t="s">
        <v>931</v>
      </c>
    </row>
    <row r="154" spans="2:51" s="12" customFormat="1" ht="13.5">
      <c r="B154" s="247"/>
      <c r="C154" s="248"/>
      <c r="D154" s="249" t="s">
        <v>162</v>
      </c>
      <c r="E154" s="250" t="s">
        <v>21</v>
      </c>
      <c r="F154" s="251" t="s">
        <v>932</v>
      </c>
      <c r="G154" s="248"/>
      <c r="H154" s="252">
        <v>95.628</v>
      </c>
      <c r="I154" s="253"/>
      <c r="J154" s="248"/>
      <c r="K154" s="248"/>
      <c r="L154" s="254"/>
      <c r="M154" s="255"/>
      <c r="N154" s="256"/>
      <c r="O154" s="256"/>
      <c r="P154" s="256"/>
      <c r="Q154" s="256"/>
      <c r="R154" s="256"/>
      <c r="S154" s="256"/>
      <c r="T154" s="257"/>
      <c r="AT154" s="258" t="s">
        <v>162</v>
      </c>
      <c r="AU154" s="258" t="s">
        <v>81</v>
      </c>
      <c r="AV154" s="12" t="s">
        <v>81</v>
      </c>
      <c r="AW154" s="12" t="s">
        <v>35</v>
      </c>
      <c r="AX154" s="12" t="s">
        <v>78</v>
      </c>
      <c r="AY154" s="258" t="s">
        <v>153</v>
      </c>
    </row>
    <row r="155" spans="2:65" s="1" customFormat="1" ht="16.5" customHeight="1">
      <c r="B155" s="46"/>
      <c r="C155" s="235" t="s">
        <v>252</v>
      </c>
      <c r="D155" s="235" t="s">
        <v>155</v>
      </c>
      <c r="E155" s="236" t="s">
        <v>532</v>
      </c>
      <c r="F155" s="237" t="s">
        <v>533</v>
      </c>
      <c r="G155" s="238" t="s">
        <v>305</v>
      </c>
      <c r="H155" s="239">
        <v>1.08</v>
      </c>
      <c r="I155" s="240"/>
      <c r="J155" s="241">
        <f>ROUND(I155*H155,2)</f>
        <v>0</v>
      </c>
      <c r="K155" s="237" t="s">
        <v>21</v>
      </c>
      <c r="L155" s="72"/>
      <c r="M155" s="242" t="s">
        <v>21</v>
      </c>
      <c r="N155" s="243" t="s">
        <v>42</v>
      </c>
      <c r="O155" s="47"/>
      <c r="P155" s="244">
        <f>O155*H155</f>
        <v>0</v>
      </c>
      <c r="Q155" s="244">
        <v>1.00384</v>
      </c>
      <c r="R155" s="244">
        <f>Q155*H155</f>
        <v>1.0841472</v>
      </c>
      <c r="S155" s="244">
        <v>0</v>
      </c>
      <c r="T155" s="245">
        <f>S155*H155</f>
        <v>0</v>
      </c>
      <c r="AR155" s="24" t="s">
        <v>160</v>
      </c>
      <c r="AT155" s="24" t="s">
        <v>155</v>
      </c>
      <c r="AU155" s="24" t="s">
        <v>81</v>
      </c>
      <c r="AY155" s="24" t="s">
        <v>153</v>
      </c>
      <c r="BE155" s="246">
        <f>IF(N155="základní",J155,0)</f>
        <v>0</v>
      </c>
      <c r="BF155" s="246">
        <f>IF(N155="snížená",J155,0)</f>
        <v>0</v>
      </c>
      <c r="BG155" s="246">
        <f>IF(N155="zákl. přenesená",J155,0)</f>
        <v>0</v>
      </c>
      <c r="BH155" s="246">
        <f>IF(N155="sníž. přenesená",J155,0)</f>
        <v>0</v>
      </c>
      <c r="BI155" s="246">
        <f>IF(N155="nulová",J155,0)</f>
        <v>0</v>
      </c>
      <c r="BJ155" s="24" t="s">
        <v>78</v>
      </c>
      <c r="BK155" s="246">
        <f>ROUND(I155*H155,2)</f>
        <v>0</v>
      </c>
      <c r="BL155" s="24" t="s">
        <v>160</v>
      </c>
      <c r="BM155" s="24" t="s">
        <v>933</v>
      </c>
    </row>
    <row r="156" spans="2:51" s="14" customFormat="1" ht="13.5">
      <c r="B156" s="271"/>
      <c r="C156" s="272"/>
      <c r="D156" s="249" t="s">
        <v>162</v>
      </c>
      <c r="E156" s="273" t="s">
        <v>21</v>
      </c>
      <c r="F156" s="274" t="s">
        <v>934</v>
      </c>
      <c r="G156" s="272"/>
      <c r="H156" s="273" t="s">
        <v>21</v>
      </c>
      <c r="I156" s="275"/>
      <c r="J156" s="272"/>
      <c r="K156" s="272"/>
      <c r="L156" s="276"/>
      <c r="M156" s="277"/>
      <c r="N156" s="278"/>
      <c r="O156" s="278"/>
      <c r="P156" s="278"/>
      <c r="Q156" s="278"/>
      <c r="R156" s="278"/>
      <c r="S156" s="278"/>
      <c r="T156" s="279"/>
      <c r="AT156" s="280" t="s">
        <v>162</v>
      </c>
      <c r="AU156" s="280" t="s">
        <v>81</v>
      </c>
      <c r="AV156" s="14" t="s">
        <v>78</v>
      </c>
      <c r="AW156" s="14" t="s">
        <v>35</v>
      </c>
      <c r="AX156" s="14" t="s">
        <v>71</v>
      </c>
      <c r="AY156" s="280" t="s">
        <v>153</v>
      </c>
    </row>
    <row r="157" spans="2:51" s="12" customFormat="1" ht="13.5">
      <c r="B157" s="247"/>
      <c r="C157" s="248"/>
      <c r="D157" s="249" t="s">
        <v>162</v>
      </c>
      <c r="E157" s="250" t="s">
        <v>21</v>
      </c>
      <c r="F157" s="251" t="s">
        <v>935</v>
      </c>
      <c r="G157" s="248"/>
      <c r="H157" s="252">
        <v>1.08</v>
      </c>
      <c r="I157" s="253"/>
      <c r="J157" s="248"/>
      <c r="K157" s="248"/>
      <c r="L157" s="254"/>
      <c r="M157" s="255"/>
      <c r="N157" s="256"/>
      <c r="O157" s="256"/>
      <c r="P157" s="256"/>
      <c r="Q157" s="256"/>
      <c r="R157" s="256"/>
      <c r="S157" s="256"/>
      <c r="T157" s="257"/>
      <c r="AT157" s="258" t="s">
        <v>162</v>
      </c>
      <c r="AU157" s="258" t="s">
        <v>81</v>
      </c>
      <c r="AV157" s="12" t="s">
        <v>81</v>
      </c>
      <c r="AW157" s="12" t="s">
        <v>35</v>
      </c>
      <c r="AX157" s="12" t="s">
        <v>78</v>
      </c>
      <c r="AY157" s="258" t="s">
        <v>153</v>
      </c>
    </row>
    <row r="158" spans="2:65" s="1" customFormat="1" ht="25.5" customHeight="1">
      <c r="B158" s="46"/>
      <c r="C158" s="235" t="s">
        <v>263</v>
      </c>
      <c r="D158" s="235" t="s">
        <v>155</v>
      </c>
      <c r="E158" s="236" t="s">
        <v>613</v>
      </c>
      <c r="F158" s="237" t="s">
        <v>614</v>
      </c>
      <c r="G158" s="238" t="s">
        <v>192</v>
      </c>
      <c r="H158" s="239">
        <v>90.162</v>
      </c>
      <c r="I158" s="240"/>
      <c r="J158" s="241">
        <f>ROUND(I158*H158,2)</f>
        <v>0</v>
      </c>
      <c r="K158" s="237" t="s">
        <v>159</v>
      </c>
      <c r="L158" s="72"/>
      <c r="M158" s="242" t="s">
        <v>21</v>
      </c>
      <c r="N158" s="243" t="s">
        <v>42</v>
      </c>
      <c r="O158" s="47"/>
      <c r="P158" s="244">
        <f>O158*H158</f>
        <v>0</v>
      </c>
      <c r="Q158" s="244">
        <v>0</v>
      </c>
      <c r="R158" s="244">
        <f>Q158*H158</f>
        <v>0</v>
      </c>
      <c r="S158" s="244">
        <v>0</v>
      </c>
      <c r="T158" s="245">
        <f>S158*H158</f>
        <v>0</v>
      </c>
      <c r="AR158" s="24" t="s">
        <v>160</v>
      </c>
      <c r="AT158" s="24" t="s">
        <v>155</v>
      </c>
      <c r="AU158" s="24" t="s">
        <v>81</v>
      </c>
      <c r="AY158" s="24" t="s">
        <v>153</v>
      </c>
      <c r="BE158" s="246">
        <f>IF(N158="základní",J158,0)</f>
        <v>0</v>
      </c>
      <c r="BF158" s="246">
        <f>IF(N158="snížená",J158,0)</f>
        <v>0</v>
      </c>
      <c r="BG158" s="246">
        <f>IF(N158="zákl. přenesená",J158,0)</f>
        <v>0</v>
      </c>
      <c r="BH158" s="246">
        <f>IF(N158="sníž. přenesená",J158,0)</f>
        <v>0</v>
      </c>
      <c r="BI158" s="246">
        <f>IF(N158="nulová",J158,0)</f>
        <v>0</v>
      </c>
      <c r="BJ158" s="24" t="s">
        <v>78</v>
      </c>
      <c r="BK158" s="246">
        <f>ROUND(I158*H158,2)</f>
        <v>0</v>
      </c>
      <c r="BL158" s="24" t="s">
        <v>160</v>
      </c>
      <c r="BM158" s="24" t="s">
        <v>936</v>
      </c>
    </row>
    <row r="159" spans="2:51" s="14" customFormat="1" ht="13.5">
      <c r="B159" s="271"/>
      <c r="C159" s="272"/>
      <c r="D159" s="249" t="s">
        <v>162</v>
      </c>
      <c r="E159" s="273" t="s">
        <v>21</v>
      </c>
      <c r="F159" s="274" t="s">
        <v>873</v>
      </c>
      <c r="G159" s="272"/>
      <c r="H159" s="273" t="s">
        <v>21</v>
      </c>
      <c r="I159" s="275"/>
      <c r="J159" s="272"/>
      <c r="K159" s="272"/>
      <c r="L159" s="276"/>
      <c r="M159" s="277"/>
      <c r="N159" s="278"/>
      <c r="O159" s="278"/>
      <c r="P159" s="278"/>
      <c r="Q159" s="278"/>
      <c r="R159" s="278"/>
      <c r="S159" s="278"/>
      <c r="T159" s="279"/>
      <c r="AT159" s="280" t="s">
        <v>162</v>
      </c>
      <c r="AU159" s="280" t="s">
        <v>81</v>
      </c>
      <c r="AV159" s="14" t="s">
        <v>78</v>
      </c>
      <c r="AW159" s="14" t="s">
        <v>35</v>
      </c>
      <c r="AX159" s="14" t="s">
        <v>71</v>
      </c>
      <c r="AY159" s="280" t="s">
        <v>153</v>
      </c>
    </row>
    <row r="160" spans="2:51" s="12" customFormat="1" ht="13.5">
      <c r="B160" s="247"/>
      <c r="C160" s="248"/>
      <c r="D160" s="249" t="s">
        <v>162</v>
      </c>
      <c r="E160" s="250" t="s">
        <v>21</v>
      </c>
      <c r="F160" s="251" t="s">
        <v>937</v>
      </c>
      <c r="G160" s="248"/>
      <c r="H160" s="252">
        <v>21.203</v>
      </c>
      <c r="I160" s="253"/>
      <c r="J160" s="248"/>
      <c r="K160" s="248"/>
      <c r="L160" s="254"/>
      <c r="M160" s="255"/>
      <c r="N160" s="256"/>
      <c r="O160" s="256"/>
      <c r="P160" s="256"/>
      <c r="Q160" s="256"/>
      <c r="R160" s="256"/>
      <c r="S160" s="256"/>
      <c r="T160" s="257"/>
      <c r="AT160" s="258" t="s">
        <v>162</v>
      </c>
      <c r="AU160" s="258" t="s">
        <v>81</v>
      </c>
      <c r="AV160" s="12" t="s">
        <v>81</v>
      </c>
      <c r="AW160" s="12" t="s">
        <v>35</v>
      </c>
      <c r="AX160" s="12" t="s">
        <v>71</v>
      </c>
      <c r="AY160" s="258" t="s">
        <v>153</v>
      </c>
    </row>
    <row r="161" spans="2:51" s="12" customFormat="1" ht="13.5">
      <c r="B161" s="247"/>
      <c r="C161" s="248"/>
      <c r="D161" s="249" t="s">
        <v>162</v>
      </c>
      <c r="E161" s="250" t="s">
        <v>21</v>
      </c>
      <c r="F161" s="251" t="s">
        <v>938</v>
      </c>
      <c r="G161" s="248"/>
      <c r="H161" s="252">
        <v>27.445</v>
      </c>
      <c r="I161" s="253"/>
      <c r="J161" s="248"/>
      <c r="K161" s="248"/>
      <c r="L161" s="254"/>
      <c r="M161" s="255"/>
      <c r="N161" s="256"/>
      <c r="O161" s="256"/>
      <c r="P161" s="256"/>
      <c r="Q161" s="256"/>
      <c r="R161" s="256"/>
      <c r="S161" s="256"/>
      <c r="T161" s="257"/>
      <c r="AT161" s="258" t="s">
        <v>162</v>
      </c>
      <c r="AU161" s="258" t="s">
        <v>81</v>
      </c>
      <c r="AV161" s="12" t="s">
        <v>81</v>
      </c>
      <c r="AW161" s="12" t="s">
        <v>35</v>
      </c>
      <c r="AX161" s="12" t="s">
        <v>71</v>
      </c>
      <c r="AY161" s="258" t="s">
        <v>153</v>
      </c>
    </row>
    <row r="162" spans="2:51" s="12" customFormat="1" ht="13.5">
      <c r="B162" s="247"/>
      <c r="C162" s="248"/>
      <c r="D162" s="249" t="s">
        <v>162</v>
      </c>
      <c r="E162" s="250" t="s">
        <v>21</v>
      </c>
      <c r="F162" s="251" t="s">
        <v>939</v>
      </c>
      <c r="G162" s="248"/>
      <c r="H162" s="252">
        <v>31.842</v>
      </c>
      <c r="I162" s="253"/>
      <c r="J162" s="248"/>
      <c r="K162" s="248"/>
      <c r="L162" s="254"/>
      <c r="M162" s="255"/>
      <c r="N162" s="256"/>
      <c r="O162" s="256"/>
      <c r="P162" s="256"/>
      <c r="Q162" s="256"/>
      <c r="R162" s="256"/>
      <c r="S162" s="256"/>
      <c r="T162" s="257"/>
      <c r="AT162" s="258" t="s">
        <v>162</v>
      </c>
      <c r="AU162" s="258" t="s">
        <v>81</v>
      </c>
      <c r="AV162" s="12" t="s">
        <v>81</v>
      </c>
      <c r="AW162" s="12" t="s">
        <v>35</v>
      </c>
      <c r="AX162" s="12" t="s">
        <v>71</v>
      </c>
      <c r="AY162" s="258" t="s">
        <v>153</v>
      </c>
    </row>
    <row r="163" spans="2:51" s="12" customFormat="1" ht="13.5">
      <c r="B163" s="247"/>
      <c r="C163" s="248"/>
      <c r="D163" s="249" t="s">
        <v>162</v>
      </c>
      <c r="E163" s="250" t="s">
        <v>21</v>
      </c>
      <c r="F163" s="251" t="s">
        <v>940</v>
      </c>
      <c r="G163" s="248"/>
      <c r="H163" s="252">
        <v>9.672</v>
      </c>
      <c r="I163" s="253"/>
      <c r="J163" s="248"/>
      <c r="K163" s="248"/>
      <c r="L163" s="254"/>
      <c r="M163" s="255"/>
      <c r="N163" s="256"/>
      <c r="O163" s="256"/>
      <c r="P163" s="256"/>
      <c r="Q163" s="256"/>
      <c r="R163" s="256"/>
      <c r="S163" s="256"/>
      <c r="T163" s="257"/>
      <c r="AT163" s="258" t="s">
        <v>162</v>
      </c>
      <c r="AU163" s="258" t="s">
        <v>81</v>
      </c>
      <c r="AV163" s="12" t="s">
        <v>81</v>
      </c>
      <c r="AW163" s="12" t="s">
        <v>35</v>
      </c>
      <c r="AX163" s="12" t="s">
        <v>71</v>
      </c>
      <c r="AY163" s="258" t="s">
        <v>153</v>
      </c>
    </row>
    <row r="164" spans="2:51" s="13" customFormat="1" ht="13.5">
      <c r="B164" s="259"/>
      <c r="C164" s="260"/>
      <c r="D164" s="249" t="s">
        <v>162</v>
      </c>
      <c r="E164" s="261" t="s">
        <v>21</v>
      </c>
      <c r="F164" s="262" t="s">
        <v>188</v>
      </c>
      <c r="G164" s="260"/>
      <c r="H164" s="263">
        <v>90.162</v>
      </c>
      <c r="I164" s="264"/>
      <c r="J164" s="260"/>
      <c r="K164" s="260"/>
      <c r="L164" s="265"/>
      <c r="M164" s="266"/>
      <c r="N164" s="267"/>
      <c r="O164" s="267"/>
      <c r="P164" s="267"/>
      <c r="Q164" s="267"/>
      <c r="R164" s="267"/>
      <c r="S164" s="267"/>
      <c r="T164" s="268"/>
      <c r="AT164" s="269" t="s">
        <v>162</v>
      </c>
      <c r="AU164" s="269" t="s">
        <v>81</v>
      </c>
      <c r="AV164" s="13" t="s">
        <v>160</v>
      </c>
      <c r="AW164" s="13" t="s">
        <v>35</v>
      </c>
      <c r="AX164" s="13" t="s">
        <v>78</v>
      </c>
      <c r="AY164" s="269" t="s">
        <v>153</v>
      </c>
    </row>
    <row r="165" spans="2:63" s="11" customFormat="1" ht="29.85" customHeight="1">
      <c r="B165" s="219"/>
      <c r="C165" s="220"/>
      <c r="D165" s="221" t="s">
        <v>70</v>
      </c>
      <c r="E165" s="233" t="s">
        <v>681</v>
      </c>
      <c r="F165" s="233" t="s">
        <v>682</v>
      </c>
      <c r="G165" s="220"/>
      <c r="H165" s="220"/>
      <c r="I165" s="223"/>
      <c r="J165" s="234">
        <f>BK165</f>
        <v>0</v>
      </c>
      <c r="K165" s="220"/>
      <c r="L165" s="225"/>
      <c r="M165" s="226"/>
      <c r="N165" s="227"/>
      <c r="O165" s="227"/>
      <c r="P165" s="228">
        <f>SUM(P166:P171)</f>
        <v>0</v>
      </c>
      <c r="Q165" s="227"/>
      <c r="R165" s="228">
        <f>SUM(R166:R171)</f>
        <v>0</v>
      </c>
      <c r="S165" s="227"/>
      <c r="T165" s="229">
        <f>SUM(T166:T171)</f>
        <v>0</v>
      </c>
      <c r="AR165" s="230" t="s">
        <v>78</v>
      </c>
      <c r="AT165" s="231" t="s">
        <v>70</v>
      </c>
      <c r="AU165" s="231" t="s">
        <v>78</v>
      </c>
      <c r="AY165" s="230" t="s">
        <v>153</v>
      </c>
      <c r="BK165" s="232">
        <f>SUM(BK166:BK171)</f>
        <v>0</v>
      </c>
    </row>
    <row r="166" spans="2:65" s="1" customFormat="1" ht="25.5" customHeight="1">
      <c r="B166" s="46"/>
      <c r="C166" s="235" t="s">
        <v>267</v>
      </c>
      <c r="D166" s="235" t="s">
        <v>155</v>
      </c>
      <c r="E166" s="236" t="s">
        <v>684</v>
      </c>
      <c r="F166" s="237" t="s">
        <v>685</v>
      </c>
      <c r="G166" s="238" t="s">
        <v>305</v>
      </c>
      <c r="H166" s="239">
        <v>9.6</v>
      </c>
      <c r="I166" s="240"/>
      <c r="J166" s="241">
        <f>ROUND(I166*H166,2)</f>
        <v>0</v>
      </c>
      <c r="K166" s="237" t="s">
        <v>159</v>
      </c>
      <c r="L166" s="72"/>
      <c r="M166" s="242" t="s">
        <v>21</v>
      </c>
      <c r="N166" s="243" t="s">
        <v>42</v>
      </c>
      <c r="O166" s="47"/>
      <c r="P166" s="244">
        <f>O166*H166</f>
        <v>0</v>
      </c>
      <c r="Q166" s="244">
        <v>0</v>
      </c>
      <c r="R166" s="244">
        <f>Q166*H166</f>
        <v>0</v>
      </c>
      <c r="S166" s="244">
        <v>0</v>
      </c>
      <c r="T166" s="245">
        <f>S166*H166</f>
        <v>0</v>
      </c>
      <c r="AR166" s="24" t="s">
        <v>160</v>
      </c>
      <c r="AT166" s="24" t="s">
        <v>155</v>
      </c>
      <c r="AU166" s="24" t="s">
        <v>81</v>
      </c>
      <c r="AY166" s="24" t="s">
        <v>153</v>
      </c>
      <c r="BE166" s="246">
        <f>IF(N166="základní",J166,0)</f>
        <v>0</v>
      </c>
      <c r="BF166" s="246">
        <f>IF(N166="snížená",J166,0)</f>
        <v>0</v>
      </c>
      <c r="BG166" s="246">
        <f>IF(N166="zákl. přenesená",J166,0)</f>
        <v>0</v>
      </c>
      <c r="BH166" s="246">
        <f>IF(N166="sníž. přenesená",J166,0)</f>
        <v>0</v>
      </c>
      <c r="BI166" s="246">
        <f>IF(N166="nulová",J166,0)</f>
        <v>0</v>
      </c>
      <c r="BJ166" s="24" t="s">
        <v>78</v>
      </c>
      <c r="BK166" s="246">
        <f>ROUND(I166*H166,2)</f>
        <v>0</v>
      </c>
      <c r="BL166" s="24" t="s">
        <v>160</v>
      </c>
      <c r="BM166" s="24" t="s">
        <v>941</v>
      </c>
    </row>
    <row r="167" spans="2:51" s="12" customFormat="1" ht="13.5">
      <c r="B167" s="247"/>
      <c r="C167" s="248"/>
      <c r="D167" s="249" t="s">
        <v>162</v>
      </c>
      <c r="E167" s="250" t="s">
        <v>21</v>
      </c>
      <c r="F167" s="251" t="s">
        <v>942</v>
      </c>
      <c r="G167" s="248"/>
      <c r="H167" s="252">
        <v>9.6</v>
      </c>
      <c r="I167" s="253"/>
      <c r="J167" s="248"/>
      <c r="K167" s="248"/>
      <c r="L167" s="254"/>
      <c r="M167" s="255"/>
      <c r="N167" s="256"/>
      <c r="O167" s="256"/>
      <c r="P167" s="256"/>
      <c r="Q167" s="256"/>
      <c r="R167" s="256"/>
      <c r="S167" s="256"/>
      <c r="T167" s="257"/>
      <c r="AT167" s="258" t="s">
        <v>162</v>
      </c>
      <c r="AU167" s="258" t="s">
        <v>81</v>
      </c>
      <c r="AV167" s="12" t="s">
        <v>81</v>
      </c>
      <c r="AW167" s="12" t="s">
        <v>35</v>
      </c>
      <c r="AX167" s="12" t="s">
        <v>78</v>
      </c>
      <c r="AY167" s="258" t="s">
        <v>153</v>
      </c>
    </row>
    <row r="168" spans="2:65" s="1" customFormat="1" ht="25.5" customHeight="1">
      <c r="B168" s="46"/>
      <c r="C168" s="235" t="s">
        <v>9</v>
      </c>
      <c r="D168" s="235" t="s">
        <v>155</v>
      </c>
      <c r="E168" s="236" t="s">
        <v>689</v>
      </c>
      <c r="F168" s="237" t="s">
        <v>690</v>
      </c>
      <c r="G168" s="238" t="s">
        <v>305</v>
      </c>
      <c r="H168" s="239">
        <v>230.4</v>
      </c>
      <c r="I168" s="240"/>
      <c r="J168" s="241">
        <f>ROUND(I168*H168,2)</f>
        <v>0</v>
      </c>
      <c r="K168" s="237" t="s">
        <v>159</v>
      </c>
      <c r="L168" s="72"/>
      <c r="M168" s="242" t="s">
        <v>21</v>
      </c>
      <c r="N168" s="243" t="s">
        <v>42</v>
      </c>
      <c r="O168" s="47"/>
      <c r="P168" s="244">
        <f>O168*H168</f>
        <v>0</v>
      </c>
      <c r="Q168" s="244">
        <v>0</v>
      </c>
      <c r="R168" s="244">
        <f>Q168*H168</f>
        <v>0</v>
      </c>
      <c r="S168" s="244">
        <v>0</v>
      </c>
      <c r="T168" s="245">
        <f>S168*H168</f>
        <v>0</v>
      </c>
      <c r="AR168" s="24" t="s">
        <v>160</v>
      </c>
      <c r="AT168" s="24" t="s">
        <v>155</v>
      </c>
      <c r="AU168" s="24" t="s">
        <v>81</v>
      </c>
      <c r="AY168" s="24" t="s">
        <v>153</v>
      </c>
      <c r="BE168" s="246">
        <f>IF(N168="základní",J168,0)</f>
        <v>0</v>
      </c>
      <c r="BF168" s="246">
        <f>IF(N168="snížená",J168,0)</f>
        <v>0</v>
      </c>
      <c r="BG168" s="246">
        <f>IF(N168="zákl. přenesená",J168,0)</f>
        <v>0</v>
      </c>
      <c r="BH168" s="246">
        <f>IF(N168="sníž. přenesená",J168,0)</f>
        <v>0</v>
      </c>
      <c r="BI168" s="246">
        <f>IF(N168="nulová",J168,0)</f>
        <v>0</v>
      </c>
      <c r="BJ168" s="24" t="s">
        <v>78</v>
      </c>
      <c r="BK168" s="246">
        <f>ROUND(I168*H168,2)</f>
        <v>0</v>
      </c>
      <c r="BL168" s="24" t="s">
        <v>160</v>
      </c>
      <c r="BM168" s="24" t="s">
        <v>943</v>
      </c>
    </row>
    <row r="169" spans="2:51" s="14" customFormat="1" ht="13.5">
      <c r="B169" s="271"/>
      <c r="C169" s="272"/>
      <c r="D169" s="249" t="s">
        <v>162</v>
      </c>
      <c r="E169" s="273" t="s">
        <v>21</v>
      </c>
      <c r="F169" s="274" t="s">
        <v>944</v>
      </c>
      <c r="G169" s="272"/>
      <c r="H169" s="273" t="s">
        <v>21</v>
      </c>
      <c r="I169" s="275"/>
      <c r="J169" s="272"/>
      <c r="K169" s="272"/>
      <c r="L169" s="276"/>
      <c r="M169" s="277"/>
      <c r="N169" s="278"/>
      <c r="O169" s="278"/>
      <c r="P169" s="278"/>
      <c r="Q169" s="278"/>
      <c r="R169" s="278"/>
      <c r="S169" s="278"/>
      <c r="T169" s="279"/>
      <c r="AT169" s="280" t="s">
        <v>162</v>
      </c>
      <c r="AU169" s="280" t="s">
        <v>81</v>
      </c>
      <c r="AV169" s="14" t="s">
        <v>78</v>
      </c>
      <c r="AW169" s="14" t="s">
        <v>35</v>
      </c>
      <c r="AX169" s="14" t="s">
        <v>71</v>
      </c>
      <c r="AY169" s="280" t="s">
        <v>153</v>
      </c>
    </row>
    <row r="170" spans="2:51" s="12" customFormat="1" ht="13.5">
      <c r="B170" s="247"/>
      <c r="C170" s="248"/>
      <c r="D170" s="249" t="s">
        <v>162</v>
      </c>
      <c r="E170" s="250" t="s">
        <v>21</v>
      </c>
      <c r="F170" s="251" t="s">
        <v>945</v>
      </c>
      <c r="G170" s="248"/>
      <c r="H170" s="252">
        <v>230.4</v>
      </c>
      <c r="I170" s="253"/>
      <c r="J170" s="248"/>
      <c r="K170" s="248"/>
      <c r="L170" s="254"/>
      <c r="M170" s="255"/>
      <c r="N170" s="256"/>
      <c r="O170" s="256"/>
      <c r="P170" s="256"/>
      <c r="Q170" s="256"/>
      <c r="R170" s="256"/>
      <c r="S170" s="256"/>
      <c r="T170" s="257"/>
      <c r="AT170" s="258" t="s">
        <v>162</v>
      </c>
      <c r="AU170" s="258" t="s">
        <v>81</v>
      </c>
      <c r="AV170" s="12" t="s">
        <v>81</v>
      </c>
      <c r="AW170" s="12" t="s">
        <v>35</v>
      </c>
      <c r="AX170" s="12" t="s">
        <v>78</v>
      </c>
      <c r="AY170" s="258" t="s">
        <v>153</v>
      </c>
    </row>
    <row r="171" spans="2:65" s="1" customFormat="1" ht="25.5" customHeight="1">
      <c r="B171" s="46"/>
      <c r="C171" s="235" t="s">
        <v>277</v>
      </c>
      <c r="D171" s="235" t="s">
        <v>155</v>
      </c>
      <c r="E171" s="236" t="s">
        <v>946</v>
      </c>
      <c r="F171" s="237" t="s">
        <v>947</v>
      </c>
      <c r="G171" s="238" t="s">
        <v>305</v>
      </c>
      <c r="H171" s="239">
        <v>9.6</v>
      </c>
      <c r="I171" s="240"/>
      <c r="J171" s="241">
        <f>ROUND(I171*H171,2)</f>
        <v>0</v>
      </c>
      <c r="K171" s="237" t="s">
        <v>159</v>
      </c>
      <c r="L171" s="72"/>
      <c r="M171" s="242" t="s">
        <v>21</v>
      </c>
      <c r="N171" s="243" t="s">
        <v>42</v>
      </c>
      <c r="O171" s="47"/>
      <c r="P171" s="244">
        <f>O171*H171</f>
        <v>0</v>
      </c>
      <c r="Q171" s="244">
        <v>0</v>
      </c>
      <c r="R171" s="244">
        <f>Q171*H171</f>
        <v>0</v>
      </c>
      <c r="S171" s="244">
        <v>0</v>
      </c>
      <c r="T171" s="245">
        <f>S171*H171</f>
        <v>0</v>
      </c>
      <c r="AR171" s="24" t="s">
        <v>160</v>
      </c>
      <c r="AT171" s="24" t="s">
        <v>155</v>
      </c>
      <c r="AU171" s="24" t="s">
        <v>81</v>
      </c>
      <c r="AY171" s="24" t="s">
        <v>153</v>
      </c>
      <c r="BE171" s="246">
        <f>IF(N171="základní",J171,0)</f>
        <v>0</v>
      </c>
      <c r="BF171" s="246">
        <f>IF(N171="snížená",J171,0)</f>
        <v>0</v>
      </c>
      <c r="BG171" s="246">
        <f>IF(N171="zákl. přenesená",J171,0)</f>
        <v>0</v>
      </c>
      <c r="BH171" s="246">
        <f>IF(N171="sníž. přenesená",J171,0)</f>
        <v>0</v>
      </c>
      <c r="BI171" s="246">
        <f>IF(N171="nulová",J171,0)</f>
        <v>0</v>
      </c>
      <c r="BJ171" s="24" t="s">
        <v>78</v>
      </c>
      <c r="BK171" s="246">
        <f>ROUND(I171*H171,2)</f>
        <v>0</v>
      </c>
      <c r="BL171" s="24" t="s">
        <v>160</v>
      </c>
      <c r="BM171" s="24" t="s">
        <v>948</v>
      </c>
    </row>
    <row r="172" spans="2:63" s="11" customFormat="1" ht="29.85" customHeight="1">
      <c r="B172" s="219"/>
      <c r="C172" s="220"/>
      <c r="D172" s="221" t="s">
        <v>70</v>
      </c>
      <c r="E172" s="233" t="s">
        <v>713</v>
      </c>
      <c r="F172" s="233" t="s">
        <v>714</v>
      </c>
      <c r="G172" s="220"/>
      <c r="H172" s="220"/>
      <c r="I172" s="223"/>
      <c r="J172" s="234">
        <f>BK172</f>
        <v>0</v>
      </c>
      <c r="K172" s="220"/>
      <c r="L172" s="225"/>
      <c r="M172" s="226"/>
      <c r="N172" s="227"/>
      <c r="O172" s="227"/>
      <c r="P172" s="228">
        <f>P173</f>
        <v>0</v>
      </c>
      <c r="Q172" s="227"/>
      <c r="R172" s="228">
        <f>R173</f>
        <v>0</v>
      </c>
      <c r="S172" s="227"/>
      <c r="T172" s="229">
        <f>T173</f>
        <v>0</v>
      </c>
      <c r="AR172" s="230" t="s">
        <v>78</v>
      </c>
      <c r="AT172" s="231" t="s">
        <v>70</v>
      </c>
      <c r="AU172" s="231" t="s">
        <v>78</v>
      </c>
      <c r="AY172" s="230" t="s">
        <v>153</v>
      </c>
      <c r="BK172" s="232">
        <f>BK173</f>
        <v>0</v>
      </c>
    </row>
    <row r="173" spans="2:65" s="1" customFormat="1" ht="38.25" customHeight="1">
      <c r="B173" s="46"/>
      <c r="C173" s="235" t="s">
        <v>286</v>
      </c>
      <c r="D173" s="235" t="s">
        <v>155</v>
      </c>
      <c r="E173" s="236" t="s">
        <v>949</v>
      </c>
      <c r="F173" s="237" t="s">
        <v>950</v>
      </c>
      <c r="G173" s="238" t="s">
        <v>305</v>
      </c>
      <c r="H173" s="239">
        <v>108.181</v>
      </c>
      <c r="I173" s="240"/>
      <c r="J173" s="241">
        <f>ROUND(I173*H173,2)</f>
        <v>0</v>
      </c>
      <c r="K173" s="237" t="s">
        <v>159</v>
      </c>
      <c r="L173" s="72"/>
      <c r="M173" s="242" t="s">
        <v>21</v>
      </c>
      <c r="N173" s="291" t="s">
        <v>42</v>
      </c>
      <c r="O173" s="292"/>
      <c r="P173" s="293">
        <f>O173*H173</f>
        <v>0</v>
      </c>
      <c r="Q173" s="293">
        <v>0</v>
      </c>
      <c r="R173" s="293">
        <f>Q173*H173</f>
        <v>0</v>
      </c>
      <c r="S173" s="293">
        <v>0</v>
      </c>
      <c r="T173" s="294">
        <f>S173*H173</f>
        <v>0</v>
      </c>
      <c r="AR173" s="24" t="s">
        <v>160</v>
      </c>
      <c r="AT173" s="24" t="s">
        <v>155</v>
      </c>
      <c r="AU173" s="24" t="s">
        <v>81</v>
      </c>
      <c r="AY173" s="24" t="s">
        <v>153</v>
      </c>
      <c r="BE173" s="246">
        <f>IF(N173="základní",J173,0)</f>
        <v>0</v>
      </c>
      <c r="BF173" s="246">
        <f>IF(N173="snížená",J173,0)</f>
        <v>0</v>
      </c>
      <c r="BG173" s="246">
        <f>IF(N173="zákl. přenesená",J173,0)</f>
        <v>0</v>
      </c>
      <c r="BH173" s="246">
        <f>IF(N173="sníž. přenesená",J173,0)</f>
        <v>0</v>
      </c>
      <c r="BI173" s="246">
        <f>IF(N173="nulová",J173,0)</f>
        <v>0</v>
      </c>
      <c r="BJ173" s="24" t="s">
        <v>78</v>
      </c>
      <c r="BK173" s="246">
        <f>ROUND(I173*H173,2)</f>
        <v>0</v>
      </c>
      <c r="BL173" s="24" t="s">
        <v>160</v>
      </c>
      <c r="BM173" s="24" t="s">
        <v>951</v>
      </c>
    </row>
    <row r="174" spans="2:12" s="1" customFormat="1" ht="6.95" customHeight="1">
      <c r="B174" s="67"/>
      <c r="C174" s="68"/>
      <c r="D174" s="68"/>
      <c r="E174" s="68"/>
      <c r="F174" s="68"/>
      <c r="G174" s="68"/>
      <c r="H174" s="68"/>
      <c r="I174" s="178"/>
      <c r="J174" s="68"/>
      <c r="K174" s="68"/>
      <c r="L174" s="72"/>
    </row>
  </sheetData>
  <sheetProtection password="CC35" sheet="1" objects="1" scenarios="1" formatColumns="0" formatRows="0" autoFilter="0"/>
  <autoFilter ref="C88:K173"/>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20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9"/>
      <c r="C1" s="149"/>
      <c r="D1" s="150" t="s">
        <v>1</v>
      </c>
      <c r="E1" s="149"/>
      <c r="F1" s="151" t="s">
        <v>113</v>
      </c>
      <c r="G1" s="151" t="s">
        <v>114</v>
      </c>
      <c r="H1" s="151"/>
      <c r="I1" s="152"/>
      <c r="J1" s="151" t="s">
        <v>115</v>
      </c>
      <c r="K1" s="150" t="s">
        <v>116</v>
      </c>
      <c r="L1" s="151" t="s">
        <v>117</v>
      </c>
      <c r="M1" s="151"/>
      <c r="N1" s="151"/>
      <c r="O1" s="151"/>
      <c r="P1" s="151"/>
      <c r="Q1" s="151"/>
      <c r="R1" s="151"/>
      <c r="S1" s="151"/>
      <c r="T1" s="15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98</v>
      </c>
    </row>
    <row r="3" spans="2:46" ht="6.95" customHeight="1">
      <c r="B3" s="25"/>
      <c r="C3" s="26"/>
      <c r="D3" s="26"/>
      <c r="E3" s="26"/>
      <c r="F3" s="26"/>
      <c r="G3" s="26"/>
      <c r="H3" s="26"/>
      <c r="I3" s="153"/>
      <c r="J3" s="26"/>
      <c r="K3" s="27"/>
      <c r="AT3" s="24" t="s">
        <v>81</v>
      </c>
    </row>
    <row r="4" spans="2:46" ht="36.95" customHeight="1">
      <c r="B4" s="28"/>
      <c r="C4" s="29"/>
      <c r="D4" s="30" t="s">
        <v>118</v>
      </c>
      <c r="E4" s="29"/>
      <c r="F4" s="29"/>
      <c r="G4" s="29"/>
      <c r="H4" s="29"/>
      <c r="I4" s="154"/>
      <c r="J4" s="29"/>
      <c r="K4" s="31"/>
      <c r="M4" s="32" t="s">
        <v>12</v>
      </c>
      <c r="AT4" s="24" t="s">
        <v>6</v>
      </c>
    </row>
    <row r="5" spans="2:11" ht="6.95" customHeight="1">
      <c r="B5" s="28"/>
      <c r="C5" s="29"/>
      <c r="D5" s="29"/>
      <c r="E5" s="29"/>
      <c r="F5" s="29"/>
      <c r="G5" s="29"/>
      <c r="H5" s="29"/>
      <c r="I5" s="154"/>
      <c r="J5" s="29"/>
      <c r="K5" s="31"/>
    </row>
    <row r="6" spans="2:11" ht="13.5">
      <c r="B6" s="28"/>
      <c r="C6" s="29"/>
      <c r="D6" s="40" t="s">
        <v>18</v>
      </c>
      <c r="E6" s="29"/>
      <c r="F6" s="29"/>
      <c r="G6" s="29"/>
      <c r="H6" s="29"/>
      <c r="I6" s="154"/>
      <c r="J6" s="29"/>
      <c r="K6" s="31"/>
    </row>
    <row r="7" spans="2:11" ht="16.5" customHeight="1">
      <c r="B7" s="28"/>
      <c r="C7" s="29"/>
      <c r="D7" s="29"/>
      <c r="E7" s="155" t="str">
        <f>'Rekapitulace stavby'!K6</f>
        <v>II/117 Letiny - průtah (SÚS)</v>
      </c>
      <c r="F7" s="40"/>
      <c r="G7" s="40"/>
      <c r="H7" s="40"/>
      <c r="I7" s="154"/>
      <c r="J7" s="29"/>
      <c r="K7" s="31"/>
    </row>
    <row r="8" spans="2:11" ht="13.5">
      <c r="B8" s="28"/>
      <c r="C8" s="29"/>
      <c r="D8" s="40" t="s">
        <v>119</v>
      </c>
      <c r="E8" s="29"/>
      <c r="F8" s="29"/>
      <c r="G8" s="29"/>
      <c r="H8" s="29"/>
      <c r="I8" s="154"/>
      <c r="J8" s="29"/>
      <c r="K8" s="31"/>
    </row>
    <row r="9" spans="2:11" s="1" customFormat="1" ht="28.5" customHeight="1">
      <c r="B9" s="46"/>
      <c r="C9" s="47"/>
      <c r="D9" s="47"/>
      <c r="E9" s="155" t="s">
        <v>952</v>
      </c>
      <c r="F9" s="47"/>
      <c r="G9" s="47"/>
      <c r="H9" s="47"/>
      <c r="I9" s="156"/>
      <c r="J9" s="47"/>
      <c r="K9" s="51"/>
    </row>
    <row r="10" spans="2:11" s="1" customFormat="1" ht="13.5">
      <c r="B10" s="46"/>
      <c r="C10" s="47"/>
      <c r="D10" s="40" t="s">
        <v>121</v>
      </c>
      <c r="E10" s="47"/>
      <c r="F10" s="47"/>
      <c r="G10" s="47"/>
      <c r="H10" s="47"/>
      <c r="I10" s="156"/>
      <c r="J10" s="47"/>
      <c r="K10" s="51"/>
    </row>
    <row r="11" spans="2:11" s="1" customFormat="1" ht="36.95" customHeight="1">
      <c r="B11" s="46"/>
      <c r="C11" s="47"/>
      <c r="D11" s="47"/>
      <c r="E11" s="157" t="s">
        <v>952</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40" t="s">
        <v>20</v>
      </c>
      <c r="E13" s="47"/>
      <c r="F13" s="35" t="s">
        <v>21</v>
      </c>
      <c r="G13" s="47"/>
      <c r="H13" s="47"/>
      <c r="I13" s="158" t="s">
        <v>22</v>
      </c>
      <c r="J13" s="35" t="s">
        <v>21</v>
      </c>
      <c r="K13" s="51"/>
    </row>
    <row r="14" spans="2:11" s="1" customFormat="1" ht="14.4" customHeight="1">
      <c r="B14" s="46"/>
      <c r="C14" s="47"/>
      <c r="D14" s="40" t="s">
        <v>23</v>
      </c>
      <c r="E14" s="47"/>
      <c r="F14" s="35" t="s">
        <v>24</v>
      </c>
      <c r="G14" s="47"/>
      <c r="H14" s="47"/>
      <c r="I14" s="158" t="s">
        <v>25</v>
      </c>
      <c r="J14" s="159" t="str">
        <f>'Rekapitulace stavby'!AN8</f>
        <v>18. 4. 2017</v>
      </c>
      <c r="K14" s="51"/>
    </row>
    <row r="15" spans="2:11" s="1" customFormat="1" ht="10.8" customHeight="1">
      <c r="B15" s="46"/>
      <c r="C15" s="47"/>
      <c r="D15" s="47"/>
      <c r="E15" s="47"/>
      <c r="F15" s="47"/>
      <c r="G15" s="47"/>
      <c r="H15" s="47"/>
      <c r="I15" s="156"/>
      <c r="J15" s="47"/>
      <c r="K15" s="51"/>
    </row>
    <row r="16" spans="2:11" s="1" customFormat="1" ht="14.4" customHeight="1">
      <c r="B16" s="46"/>
      <c r="C16" s="47"/>
      <c r="D16" s="40" t="s">
        <v>27</v>
      </c>
      <c r="E16" s="47"/>
      <c r="F16" s="47"/>
      <c r="G16" s="47"/>
      <c r="H16" s="47"/>
      <c r="I16" s="158" t="s">
        <v>28</v>
      </c>
      <c r="J16" s="35" t="s">
        <v>21</v>
      </c>
      <c r="K16" s="51"/>
    </row>
    <row r="17" spans="2:11" s="1" customFormat="1" ht="18" customHeight="1">
      <c r="B17" s="46"/>
      <c r="C17" s="47"/>
      <c r="D17" s="47"/>
      <c r="E17" s="35" t="s">
        <v>122</v>
      </c>
      <c r="F17" s="47"/>
      <c r="G17" s="47"/>
      <c r="H17" s="47"/>
      <c r="I17" s="158" t="s">
        <v>30</v>
      </c>
      <c r="J17" s="35" t="s">
        <v>21</v>
      </c>
      <c r="K17" s="51"/>
    </row>
    <row r="18" spans="2:11" s="1" customFormat="1" ht="6.95" customHeight="1">
      <c r="B18" s="46"/>
      <c r="C18" s="47"/>
      <c r="D18" s="47"/>
      <c r="E18" s="47"/>
      <c r="F18" s="47"/>
      <c r="G18" s="47"/>
      <c r="H18" s="47"/>
      <c r="I18" s="156"/>
      <c r="J18" s="47"/>
      <c r="K18" s="51"/>
    </row>
    <row r="19" spans="2:11" s="1" customFormat="1" ht="14.4" customHeight="1">
      <c r="B19" s="46"/>
      <c r="C19" s="47"/>
      <c r="D19" s="40" t="s">
        <v>31</v>
      </c>
      <c r="E19" s="47"/>
      <c r="F19" s="47"/>
      <c r="G19" s="47"/>
      <c r="H19" s="47"/>
      <c r="I19" s="158" t="s">
        <v>28</v>
      </c>
      <c r="J19" s="35" t="str">
        <f>IF('Rekapitulace stavby'!AN13="Vyplň údaj","",IF('Rekapitulace stavby'!AN13="","",'Rekapitulace stavby'!AN13))</f>
        <v/>
      </c>
      <c r="K19" s="51"/>
    </row>
    <row r="20" spans="2:11" s="1" customFormat="1" ht="18" customHeight="1">
      <c r="B20" s="46"/>
      <c r="C20" s="47"/>
      <c r="D20" s="47"/>
      <c r="E20" s="35" t="str">
        <f>IF('Rekapitulace stavby'!E14="Vyplň údaj","",IF('Rekapitulace stavby'!E14="","",'Rekapitulace stavby'!E14))</f>
        <v/>
      </c>
      <c r="F20" s="47"/>
      <c r="G20" s="47"/>
      <c r="H20" s="47"/>
      <c r="I20" s="158" t="s">
        <v>30</v>
      </c>
      <c r="J20" s="35"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40" t="s">
        <v>33</v>
      </c>
      <c r="E22" s="47"/>
      <c r="F22" s="47"/>
      <c r="G22" s="47"/>
      <c r="H22" s="47"/>
      <c r="I22" s="158" t="s">
        <v>28</v>
      </c>
      <c r="J22" s="35" t="s">
        <v>21</v>
      </c>
      <c r="K22" s="51"/>
    </row>
    <row r="23" spans="2:11" s="1" customFormat="1" ht="18" customHeight="1">
      <c r="B23" s="46"/>
      <c r="C23" s="47"/>
      <c r="D23" s="47"/>
      <c r="E23" s="35" t="s">
        <v>34</v>
      </c>
      <c r="F23" s="47"/>
      <c r="G23" s="47"/>
      <c r="H23" s="47"/>
      <c r="I23" s="158" t="s">
        <v>30</v>
      </c>
      <c r="J23" s="35" t="s">
        <v>21</v>
      </c>
      <c r="K23" s="51"/>
    </row>
    <row r="24" spans="2:11" s="1" customFormat="1" ht="6.95" customHeight="1">
      <c r="B24" s="46"/>
      <c r="C24" s="47"/>
      <c r="D24" s="47"/>
      <c r="E24" s="47"/>
      <c r="F24" s="47"/>
      <c r="G24" s="47"/>
      <c r="H24" s="47"/>
      <c r="I24" s="156"/>
      <c r="J24" s="47"/>
      <c r="K24" s="51"/>
    </row>
    <row r="25" spans="2:11" s="1" customFormat="1" ht="14.4" customHeight="1">
      <c r="B25" s="46"/>
      <c r="C25" s="47"/>
      <c r="D25" s="40" t="s">
        <v>36</v>
      </c>
      <c r="E25" s="47"/>
      <c r="F25" s="47"/>
      <c r="G25" s="47"/>
      <c r="H25" s="47"/>
      <c r="I25" s="156"/>
      <c r="J25" s="47"/>
      <c r="K25" s="51"/>
    </row>
    <row r="26" spans="2:11" s="7" customFormat="1" ht="16.5" customHeight="1">
      <c r="B26" s="160"/>
      <c r="C26" s="161"/>
      <c r="D26" s="161"/>
      <c r="E26" s="44" t="s">
        <v>21</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37</v>
      </c>
      <c r="E29" s="47"/>
      <c r="F29" s="47"/>
      <c r="G29" s="47"/>
      <c r="H29" s="47"/>
      <c r="I29" s="156"/>
      <c r="J29" s="167">
        <f>ROUND(J88,2)</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39</v>
      </c>
      <c r="G31" s="47"/>
      <c r="H31" s="47"/>
      <c r="I31" s="168" t="s">
        <v>38</v>
      </c>
      <c r="J31" s="52" t="s">
        <v>40</v>
      </c>
      <c r="K31" s="51"/>
    </row>
    <row r="32" spans="2:11" s="1" customFormat="1" ht="14.4" customHeight="1">
      <c r="B32" s="46"/>
      <c r="C32" s="47"/>
      <c r="D32" s="55" t="s">
        <v>41</v>
      </c>
      <c r="E32" s="55" t="s">
        <v>42</v>
      </c>
      <c r="F32" s="169">
        <f>ROUND(SUM(BE88:BE204),2)</f>
        <v>0</v>
      </c>
      <c r="G32" s="47"/>
      <c r="H32" s="47"/>
      <c r="I32" s="170">
        <v>0.21</v>
      </c>
      <c r="J32" s="169">
        <f>ROUND(ROUND((SUM(BE88:BE204)),2)*I32,2)</f>
        <v>0</v>
      </c>
      <c r="K32" s="51"/>
    </row>
    <row r="33" spans="2:11" s="1" customFormat="1" ht="14.4" customHeight="1">
      <c r="B33" s="46"/>
      <c r="C33" s="47"/>
      <c r="D33" s="47"/>
      <c r="E33" s="55" t="s">
        <v>43</v>
      </c>
      <c r="F33" s="169">
        <f>ROUND(SUM(BF88:BF204),2)</f>
        <v>0</v>
      </c>
      <c r="G33" s="47"/>
      <c r="H33" s="47"/>
      <c r="I33" s="170">
        <v>0.15</v>
      </c>
      <c r="J33" s="169">
        <f>ROUND(ROUND((SUM(BF88:BF204)),2)*I33,2)</f>
        <v>0</v>
      </c>
      <c r="K33" s="51"/>
    </row>
    <row r="34" spans="2:11" s="1" customFormat="1" ht="14.4" customHeight="1" hidden="1">
      <c r="B34" s="46"/>
      <c r="C34" s="47"/>
      <c r="D34" s="47"/>
      <c r="E34" s="55" t="s">
        <v>44</v>
      </c>
      <c r="F34" s="169">
        <f>ROUND(SUM(BG88:BG204),2)</f>
        <v>0</v>
      </c>
      <c r="G34" s="47"/>
      <c r="H34" s="47"/>
      <c r="I34" s="170">
        <v>0.21</v>
      </c>
      <c r="J34" s="169">
        <v>0</v>
      </c>
      <c r="K34" s="51"/>
    </row>
    <row r="35" spans="2:11" s="1" customFormat="1" ht="14.4" customHeight="1" hidden="1">
      <c r="B35" s="46"/>
      <c r="C35" s="47"/>
      <c r="D35" s="47"/>
      <c r="E35" s="55" t="s">
        <v>45</v>
      </c>
      <c r="F35" s="169">
        <f>ROUND(SUM(BH88:BH204),2)</f>
        <v>0</v>
      </c>
      <c r="G35" s="47"/>
      <c r="H35" s="47"/>
      <c r="I35" s="170">
        <v>0.15</v>
      </c>
      <c r="J35" s="169">
        <v>0</v>
      </c>
      <c r="K35" s="51"/>
    </row>
    <row r="36" spans="2:11" s="1" customFormat="1" ht="14.4" customHeight="1" hidden="1">
      <c r="B36" s="46"/>
      <c r="C36" s="47"/>
      <c r="D36" s="47"/>
      <c r="E36" s="55" t="s">
        <v>46</v>
      </c>
      <c r="F36" s="169">
        <f>ROUND(SUM(BI88:BI204),2)</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47</v>
      </c>
      <c r="E38" s="98"/>
      <c r="F38" s="98"/>
      <c r="G38" s="173" t="s">
        <v>48</v>
      </c>
      <c r="H38" s="174" t="s">
        <v>49</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30" t="s">
        <v>123</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40" t="s">
        <v>18</v>
      </c>
      <c r="D46" s="47"/>
      <c r="E46" s="47"/>
      <c r="F46" s="47"/>
      <c r="G46" s="47"/>
      <c r="H46" s="47"/>
      <c r="I46" s="156"/>
      <c r="J46" s="47"/>
      <c r="K46" s="51"/>
    </row>
    <row r="47" spans="2:11" s="1" customFormat="1" ht="16.5" customHeight="1">
      <c r="B47" s="46"/>
      <c r="C47" s="47"/>
      <c r="D47" s="47"/>
      <c r="E47" s="155" t="str">
        <f>E7</f>
        <v>II/117 Letiny - průtah (SÚS)</v>
      </c>
      <c r="F47" s="40"/>
      <c r="G47" s="40"/>
      <c r="H47" s="40"/>
      <c r="I47" s="156"/>
      <c r="J47" s="47"/>
      <c r="K47" s="51"/>
    </row>
    <row r="48" spans="2:11" ht="13.5">
      <c r="B48" s="28"/>
      <c r="C48" s="40" t="s">
        <v>119</v>
      </c>
      <c r="D48" s="29"/>
      <c r="E48" s="29"/>
      <c r="F48" s="29"/>
      <c r="G48" s="29"/>
      <c r="H48" s="29"/>
      <c r="I48" s="154"/>
      <c r="J48" s="29"/>
      <c r="K48" s="31"/>
    </row>
    <row r="49" spans="2:11" s="1" customFormat="1" ht="28.5" customHeight="1">
      <c r="B49" s="46"/>
      <c r="C49" s="47"/>
      <c r="D49" s="47"/>
      <c r="E49" s="155" t="s">
        <v>952</v>
      </c>
      <c r="F49" s="47"/>
      <c r="G49" s="47"/>
      <c r="H49" s="47"/>
      <c r="I49" s="156"/>
      <c r="J49" s="47"/>
      <c r="K49" s="51"/>
    </row>
    <row r="50" spans="2:11" s="1" customFormat="1" ht="14.4" customHeight="1">
      <c r="B50" s="46"/>
      <c r="C50" s="40" t="s">
        <v>121</v>
      </c>
      <c r="D50" s="47"/>
      <c r="E50" s="47"/>
      <c r="F50" s="47"/>
      <c r="G50" s="47"/>
      <c r="H50" s="47"/>
      <c r="I50" s="156"/>
      <c r="J50" s="47"/>
      <c r="K50" s="51"/>
    </row>
    <row r="51" spans="2:11" s="1" customFormat="1" ht="17.25" customHeight="1">
      <c r="B51" s="46"/>
      <c r="C51" s="47"/>
      <c r="D51" s="47"/>
      <c r="E51" s="157" t="str">
        <f>E11</f>
        <v>SO 103B - SO 103B - Předpokládaná rekonstrukce dešťových řadů (61,4% SÚS, 38,6% obec)- neuznatelné</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40" t="s">
        <v>23</v>
      </c>
      <c r="D53" s="47"/>
      <c r="E53" s="47"/>
      <c r="F53" s="35" t="str">
        <f>F14</f>
        <v xml:space="preserve"> </v>
      </c>
      <c r="G53" s="47"/>
      <c r="H53" s="47"/>
      <c r="I53" s="158" t="s">
        <v>25</v>
      </c>
      <c r="J53" s="159" t="str">
        <f>IF(J14="","",J14)</f>
        <v>18. 4. 2017</v>
      </c>
      <c r="K53" s="51"/>
    </row>
    <row r="54" spans="2:11" s="1" customFormat="1" ht="6.95" customHeight="1">
      <c r="B54" s="46"/>
      <c r="C54" s="47"/>
      <c r="D54" s="47"/>
      <c r="E54" s="47"/>
      <c r="F54" s="47"/>
      <c r="G54" s="47"/>
      <c r="H54" s="47"/>
      <c r="I54" s="156"/>
      <c r="J54" s="47"/>
      <c r="K54" s="51"/>
    </row>
    <row r="55" spans="2:11" s="1" customFormat="1" ht="13.5">
      <c r="B55" s="46"/>
      <c r="C55" s="40" t="s">
        <v>27</v>
      </c>
      <c r="D55" s="47"/>
      <c r="E55" s="47"/>
      <c r="F55" s="35" t="str">
        <f>E17</f>
        <v>Správa a údržba silnic Plzeńského kraje a obec Let</v>
      </c>
      <c r="G55" s="47"/>
      <c r="H55" s="47"/>
      <c r="I55" s="158" t="s">
        <v>33</v>
      </c>
      <c r="J55" s="44" t="str">
        <f>E23</f>
        <v>Pontex.s.r.o.</v>
      </c>
      <c r="K55" s="51"/>
    </row>
    <row r="56" spans="2:11" s="1" customFormat="1" ht="14.4" customHeight="1">
      <c r="B56" s="46"/>
      <c r="C56" s="40" t="s">
        <v>31</v>
      </c>
      <c r="D56" s="47"/>
      <c r="E56" s="47"/>
      <c r="F56" s="35"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124</v>
      </c>
      <c r="D58" s="171"/>
      <c r="E58" s="171"/>
      <c r="F58" s="171"/>
      <c r="G58" s="171"/>
      <c r="H58" s="171"/>
      <c r="I58" s="185"/>
      <c r="J58" s="186" t="s">
        <v>125</v>
      </c>
      <c r="K58" s="187"/>
    </row>
    <row r="59" spans="2:11" s="1" customFormat="1" ht="10.3" customHeight="1">
      <c r="B59" s="46"/>
      <c r="C59" s="47"/>
      <c r="D59" s="47"/>
      <c r="E59" s="47"/>
      <c r="F59" s="47"/>
      <c r="G59" s="47"/>
      <c r="H59" s="47"/>
      <c r="I59" s="156"/>
      <c r="J59" s="47"/>
      <c r="K59" s="51"/>
    </row>
    <row r="60" spans="2:47" s="1" customFormat="1" ht="29.25" customHeight="1">
      <c r="B60" s="46"/>
      <c r="C60" s="188" t="s">
        <v>126</v>
      </c>
      <c r="D60" s="47"/>
      <c r="E60" s="47"/>
      <c r="F60" s="47"/>
      <c r="G60" s="47"/>
      <c r="H60" s="47"/>
      <c r="I60" s="156"/>
      <c r="J60" s="167">
        <f>J88</f>
        <v>0</v>
      </c>
      <c r="K60" s="51"/>
      <c r="AU60" s="24" t="s">
        <v>127</v>
      </c>
    </row>
    <row r="61" spans="2:11" s="8" customFormat="1" ht="24.95" customHeight="1">
      <c r="B61" s="189"/>
      <c r="C61" s="190"/>
      <c r="D61" s="191" t="s">
        <v>128</v>
      </c>
      <c r="E61" s="192"/>
      <c r="F61" s="192"/>
      <c r="G61" s="192"/>
      <c r="H61" s="192"/>
      <c r="I61" s="193"/>
      <c r="J61" s="194">
        <f>J89</f>
        <v>0</v>
      </c>
      <c r="K61" s="195"/>
    </row>
    <row r="62" spans="2:11" s="9" customFormat="1" ht="19.9" customHeight="1">
      <c r="B62" s="196"/>
      <c r="C62" s="197"/>
      <c r="D62" s="198" t="s">
        <v>129</v>
      </c>
      <c r="E62" s="199"/>
      <c r="F62" s="199"/>
      <c r="G62" s="199"/>
      <c r="H62" s="199"/>
      <c r="I62" s="200"/>
      <c r="J62" s="201">
        <f>J90</f>
        <v>0</v>
      </c>
      <c r="K62" s="202"/>
    </row>
    <row r="63" spans="2:11" s="9" customFormat="1" ht="19.9" customHeight="1">
      <c r="B63" s="196"/>
      <c r="C63" s="197"/>
      <c r="D63" s="198" t="s">
        <v>871</v>
      </c>
      <c r="E63" s="199"/>
      <c r="F63" s="199"/>
      <c r="G63" s="199"/>
      <c r="H63" s="199"/>
      <c r="I63" s="200"/>
      <c r="J63" s="201">
        <f>J135</f>
        <v>0</v>
      </c>
      <c r="K63" s="202"/>
    </row>
    <row r="64" spans="2:11" s="9" customFormat="1" ht="19.9" customHeight="1">
      <c r="B64" s="196"/>
      <c r="C64" s="197"/>
      <c r="D64" s="198" t="s">
        <v>131</v>
      </c>
      <c r="E64" s="199"/>
      <c r="F64" s="199"/>
      <c r="G64" s="199"/>
      <c r="H64" s="199"/>
      <c r="I64" s="200"/>
      <c r="J64" s="201">
        <f>J144</f>
        <v>0</v>
      </c>
      <c r="K64" s="202"/>
    </row>
    <row r="65" spans="2:11" s="9" customFormat="1" ht="19.9" customHeight="1">
      <c r="B65" s="196"/>
      <c r="C65" s="197"/>
      <c r="D65" s="198" t="s">
        <v>133</v>
      </c>
      <c r="E65" s="199"/>
      <c r="F65" s="199"/>
      <c r="G65" s="199"/>
      <c r="H65" s="199"/>
      <c r="I65" s="200"/>
      <c r="J65" s="201">
        <f>J167</f>
        <v>0</v>
      </c>
      <c r="K65" s="202"/>
    </row>
    <row r="66" spans="2:11" s="9" customFormat="1" ht="19.9" customHeight="1">
      <c r="B66" s="196"/>
      <c r="C66" s="197"/>
      <c r="D66" s="198" t="s">
        <v>136</v>
      </c>
      <c r="E66" s="199"/>
      <c r="F66" s="199"/>
      <c r="G66" s="199"/>
      <c r="H66" s="199"/>
      <c r="I66" s="200"/>
      <c r="J66" s="201">
        <f>J203</f>
        <v>0</v>
      </c>
      <c r="K66" s="202"/>
    </row>
    <row r="67" spans="2:11" s="1" customFormat="1" ht="21.8" customHeight="1">
      <c r="B67" s="46"/>
      <c r="C67" s="47"/>
      <c r="D67" s="47"/>
      <c r="E67" s="47"/>
      <c r="F67" s="47"/>
      <c r="G67" s="47"/>
      <c r="H67" s="47"/>
      <c r="I67" s="156"/>
      <c r="J67" s="47"/>
      <c r="K67" s="51"/>
    </row>
    <row r="68" spans="2:11" s="1" customFormat="1" ht="6.95" customHeight="1">
      <c r="B68" s="67"/>
      <c r="C68" s="68"/>
      <c r="D68" s="68"/>
      <c r="E68" s="68"/>
      <c r="F68" s="68"/>
      <c r="G68" s="68"/>
      <c r="H68" s="68"/>
      <c r="I68" s="178"/>
      <c r="J68" s="68"/>
      <c r="K68" s="69"/>
    </row>
    <row r="72" spans="2:12" s="1" customFormat="1" ht="6.95" customHeight="1">
      <c r="B72" s="70"/>
      <c r="C72" s="71"/>
      <c r="D72" s="71"/>
      <c r="E72" s="71"/>
      <c r="F72" s="71"/>
      <c r="G72" s="71"/>
      <c r="H72" s="71"/>
      <c r="I72" s="181"/>
      <c r="J72" s="71"/>
      <c r="K72" s="71"/>
      <c r="L72" s="72"/>
    </row>
    <row r="73" spans="2:12" s="1" customFormat="1" ht="36.95" customHeight="1">
      <c r="B73" s="46"/>
      <c r="C73" s="73" t="s">
        <v>137</v>
      </c>
      <c r="D73" s="74"/>
      <c r="E73" s="74"/>
      <c r="F73" s="74"/>
      <c r="G73" s="74"/>
      <c r="H73" s="74"/>
      <c r="I73" s="203"/>
      <c r="J73" s="74"/>
      <c r="K73" s="74"/>
      <c r="L73" s="72"/>
    </row>
    <row r="74" spans="2:12" s="1" customFormat="1" ht="6.95" customHeight="1">
      <c r="B74" s="46"/>
      <c r="C74" s="74"/>
      <c r="D74" s="74"/>
      <c r="E74" s="74"/>
      <c r="F74" s="74"/>
      <c r="G74" s="74"/>
      <c r="H74" s="74"/>
      <c r="I74" s="203"/>
      <c r="J74" s="74"/>
      <c r="K74" s="74"/>
      <c r="L74" s="72"/>
    </row>
    <row r="75" spans="2:12" s="1" customFormat="1" ht="14.4" customHeight="1">
      <c r="B75" s="46"/>
      <c r="C75" s="76" t="s">
        <v>18</v>
      </c>
      <c r="D75" s="74"/>
      <c r="E75" s="74"/>
      <c r="F75" s="74"/>
      <c r="G75" s="74"/>
      <c r="H75" s="74"/>
      <c r="I75" s="203"/>
      <c r="J75" s="74"/>
      <c r="K75" s="74"/>
      <c r="L75" s="72"/>
    </row>
    <row r="76" spans="2:12" s="1" customFormat="1" ht="16.5" customHeight="1">
      <c r="B76" s="46"/>
      <c r="C76" s="74"/>
      <c r="D76" s="74"/>
      <c r="E76" s="204" t="str">
        <f>E7</f>
        <v>II/117 Letiny - průtah (SÚS)</v>
      </c>
      <c r="F76" s="76"/>
      <c r="G76" s="76"/>
      <c r="H76" s="76"/>
      <c r="I76" s="203"/>
      <c r="J76" s="74"/>
      <c r="K76" s="74"/>
      <c r="L76" s="72"/>
    </row>
    <row r="77" spans="2:12" ht="13.5">
      <c r="B77" s="28"/>
      <c r="C77" s="76" t="s">
        <v>119</v>
      </c>
      <c r="D77" s="205"/>
      <c r="E77" s="205"/>
      <c r="F77" s="205"/>
      <c r="G77" s="205"/>
      <c r="H77" s="205"/>
      <c r="I77" s="148"/>
      <c r="J77" s="205"/>
      <c r="K77" s="205"/>
      <c r="L77" s="206"/>
    </row>
    <row r="78" spans="2:12" s="1" customFormat="1" ht="28.5" customHeight="1">
      <c r="B78" s="46"/>
      <c r="C78" s="74"/>
      <c r="D78" s="74"/>
      <c r="E78" s="204" t="s">
        <v>952</v>
      </c>
      <c r="F78" s="74"/>
      <c r="G78" s="74"/>
      <c r="H78" s="74"/>
      <c r="I78" s="203"/>
      <c r="J78" s="74"/>
      <c r="K78" s="74"/>
      <c r="L78" s="72"/>
    </row>
    <row r="79" spans="2:12" s="1" customFormat="1" ht="14.4" customHeight="1">
      <c r="B79" s="46"/>
      <c r="C79" s="76" t="s">
        <v>121</v>
      </c>
      <c r="D79" s="74"/>
      <c r="E79" s="74"/>
      <c r="F79" s="74"/>
      <c r="G79" s="74"/>
      <c r="H79" s="74"/>
      <c r="I79" s="203"/>
      <c r="J79" s="74"/>
      <c r="K79" s="74"/>
      <c r="L79" s="72"/>
    </row>
    <row r="80" spans="2:12" s="1" customFormat="1" ht="17.25" customHeight="1">
      <c r="B80" s="46"/>
      <c r="C80" s="74"/>
      <c r="D80" s="74"/>
      <c r="E80" s="82" t="str">
        <f>E11</f>
        <v>SO 103B - SO 103B - Předpokládaná rekonstrukce dešťových řadů (61,4% SÚS, 38,6% obec)- neuznatelné</v>
      </c>
      <c r="F80" s="74"/>
      <c r="G80" s="74"/>
      <c r="H80" s="74"/>
      <c r="I80" s="203"/>
      <c r="J80" s="74"/>
      <c r="K80" s="74"/>
      <c r="L80" s="72"/>
    </row>
    <row r="81" spans="2:12" s="1" customFormat="1" ht="6.95" customHeight="1">
      <c r="B81" s="46"/>
      <c r="C81" s="74"/>
      <c r="D81" s="74"/>
      <c r="E81" s="74"/>
      <c r="F81" s="74"/>
      <c r="G81" s="74"/>
      <c r="H81" s="74"/>
      <c r="I81" s="203"/>
      <c r="J81" s="74"/>
      <c r="K81" s="74"/>
      <c r="L81" s="72"/>
    </row>
    <row r="82" spans="2:12" s="1" customFormat="1" ht="18" customHeight="1">
      <c r="B82" s="46"/>
      <c r="C82" s="76" t="s">
        <v>23</v>
      </c>
      <c r="D82" s="74"/>
      <c r="E82" s="74"/>
      <c r="F82" s="207" t="str">
        <f>F14</f>
        <v xml:space="preserve"> </v>
      </c>
      <c r="G82" s="74"/>
      <c r="H82" s="74"/>
      <c r="I82" s="208" t="s">
        <v>25</v>
      </c>
      <c r="J82" s="85" t="str">
        <f>IF(J14="","",J14)</f>
        <v>18. 4. 2017</v>
      </c>
      <c r="K82" s="74"/>
      <c r="L82" s="72"/>
    </row>
    <row r="83" spans="2:12" s="1" customFormat="1" ht="6.95" customHeight="1">
      <c r="B83" s="46"/>
      <c r="C83" s="74"/>
      <c r="D83" s="74"/>
      <c r="E83" s="74"/>
      <c r="F83" s="74"/>
      <c r="G83" s="74"/>
      <c r="H83" s="74"/>
      <c r="I83" s="203"/>
      <c r="J83" s="74"/>
      <c r="K83" s="74"/>
      <c r="L83" s="72"/>
    </row>
    <row r="84" spans="2:12" s="1" customFormat="1" ht="13.5">
      <c r="B84" s="46"/>
      <c r="C84" s="76" t="s">
        <v>27</v>
      </c>
      <c r="D84" s="74"/>
      <c r="E84" s="74"/>
      <c r="F84" s="207" t="str">
        <f>E17</f>
        <v>Správa a údržba silnic Plzeńského kraje a obec Let</v>
      </c>
      <c r="G84" s="74"/>
      <c r="H84" s="74"/>
      <c r="I84" s="208" t="s">
        <v>33</v>
      </c>
      <c r="J84" s="207" t="str">
        <f>E23</f>
        <v>Pontex.s.r.o.</v>
      </c>
      <c r="K84" s="74"/>
      <c r="L84" s="72"/>
    </row>
    <row r="85" spans="2:12" s="1" customFormat="1" ht="14.4" customHeight="1">
      <c r="B85" s="46"/>
      <c r="C85" s="76" t="s">
        <v>31</v>
      </c>
      <c r="D85" s="74"/>
      <c r="E85" s="74"/>
      <c r="F85" s="207" t="str">
        <f>IF(E20="","",E20)</f>
        <v/>
      </c>
      <c r="G85" s="74"/>
      <c r="H85" s="74"/>
      <c r="I85" s="203"/>
      <c r="J85" s="74"/>
      <c r="K85" s="74"/>
      <c r="L85" s="72"/>
    </row>
    <row r="86" spans="2:12" s="1" customFormat="1" ht="10.3" customHeight="1">
      <c r="B86" s="46"/>
      <c r="C86" s="74"/>
      <c r="D86" s="74"/>
      <c r="E86" s="74"/>
      <c r="F86" s="74"/>
      <c r="G86" s="74"/>
      <c r="H86" s="74"/>
      <c r="I86" s="203"/>
      <c r="J86" s="74"/>
      <c r="K86" s="74"/>
      <c r="L86" s="72"/>
    </row>
    <row r="87" spans="2:20" s="10" customFormat="1" ht="29.25" customHeight="1">
      <c r="B87" s="209"/>
      <c r="C87" s="210" t="s">
        <v>138</v>
      </c>
      <c r="D87" s="211" t="s">
        <v>56</v>
      </c>
      <c r="E87" s="211" t="s">
        <v>52</v>
      </c>
      <c r="F87" s="211" t="s">
        <v>139</v>
      </c>
      <c r="G87" s="211" t="s">
        <v>140</v>
      </c>
      <c r="H87" s="211" t="s">
        <v>141</v>
      </c>
      <c r="I87" s="212" t="s">
        <v>142</v>
      </c>
      <c r="J87" s="211" t="s">
        <v>125</v>
      </c>
      <c r="K87" s="213" t="s">
        <v>143</v>
      </c>
      <c r="L87" s="214"/>
      <c r="M87" s="102" t="s">
        <v>144</v>
      </c>
      <c r="N87" s="103" t="s">
        <v>41</v>
      </c>
      <c r="O87" s="103" t="s">
        <v>145</v>
      </c>
      <c r="P87" s="103" t="s">
        <v>146</v>
      </c>
      <c r="Q87" s="103" t="s">
        <v>147</v>
      </c>
      <c r="R87" s="103" t="s">
        <v>148</v>
      </c>
      <c r="S87" s="103" t="s">
        <v>149</v>
      </c>
      <c r="T87" s="104" t="s">
        <v>150</v>
      </c>
    </row>
    <row r="88" spans="2:63" s="1" customFormat="1" ht="29.25" customHeight="1">
      <c r="B88" s="46"/>
      <c r="C88" s="108" t="s">
        <v>126</v>
      </c>
      <c r="D88" s="74"/>
      <c r="E88" s="74"/>
      <c r="F88" s="74"/>
      <c r="G88" s="74"/>
      <c r="H88" s="74"/>
      <c r="I88" s="203"/>
      <c r="J88" s="215">
        <f>BK88</f>
        <v>0</v>
      </c>
      <c r="K88" s="74"/>
      <c r="L88" s="72"/>
      <c r="M88" s="105"/>
      <c r="N88" s="106"/>
      <c r="O88" s="106"/>
      <c r="P88" s="216">
        <f>P89</f>
        <v>0</v>
      </c>
      <c r="Q88" s="106"/>
      <c r="R88" s="216">
        <f>R89</f>
        <v>795.08300832</v>
      </c>
      <c r="S88" s="106"/>
      <c r="T88" s="217">
        <f>T89</f>
        <v>182.5632</v>
      </c>
      <c r="AT88" s="24" t="s">
        <v>70</v>
      </c>
      <c r="AU88" s="24" t="s">
        <v>127</v>
      </c>
      <c r="BK88" s="218">
        <f>BK89</f>
        <v>0</v>
      </c>
    </row>
    <row r="89" spans="2:63" s="11" customFormat="1" ht="37.4" customHeight="1">
      <c r="B89" s="219"/>
      <c r="C89" s="220"/>
      <c r="D89" s="221" t="s">
        <v>70</v>
      </c>
      <c r="E89" s="222" t="s">
        <v>151</v>
      </c>
      <c r="F89" s="222" t="s">
        <v>152</v>
      </c>
      <c r="G89" s="220"/>
      <c r="H89" s="220"/>
      <c r="I89" s="223"/>
      <c r="J89" s="224">
        <f>BK89</f>
        <v>0</v>
      </c>
      <c r="K89" s="220"/>
      <c r="L89" s="225"/>
      <c r="M89" s="226"/>
      <c r="N89" s="227"/>
      <c r="O89" s="227"/>
      <c r="P89" s="228">
        <f>P90+P135+P144+P167+P203</f>
        <v>0</v>
      </c>
      <c r="Q89" s="227"/>
      <c r="R89" s="228">
        <f>R90+R135+R144+R167+R203</f>
        <v>795.08300832</v>
      </c>
      <c r="S89" s="227"/>
      <c r="T89" s="229">
        <f>T90+T135+T144+T167+T203</f>
        <v>182.5632</v>
      </c>
      <c r="AR89" s="230" t="s">
        <v>78</v>
      </c>
      <c r="AT89" s="231" t="s">
        <v>70</v>
      </c>
      <c r="AU89" s="231" t="s">
        <v>71</v>
      </c>
      <c r="AY89" s="230" t="s">
        <v>153</v>
      </c>
      <c r="BK89" s="232">
        <f>BK90+BK135+BK144+BK167+BK203</f>
        <v>0</v>
      </c>
    </row>
    <row r="90" spans="2:63" s="11" customFormat="1" ht="19.9" customHeight="1">
      <c r="B90" s="219"/>
      <c r="C90" s="220"/>
      <c r="D90" s="221" t="s">
        <v>70</v>
      </c>
      <c r="E90" s="233" t="s">
        <v>78</v>
      </c>
      <c r="F90" s="233" t="s">
        <v>154</v>
      </c>
      <c r="G90" s="220"/>
      <c r="H90" s="220"/>
      <c r="I90" s="223"/>
      <c r="J90" s="234">
        <f>BK90</f>
        <v>0</v>
      </c>
      <c r="K90" s="220"/>
      <c r="L90" s="225"/>
      <c r="M90" s="226"/>
      <c r="N90" s="227"/>
      <c r="O90" s="227"/>
      <c r="P90" s="228">
        <f>SUM(P91:P134)</f>
        <v>0</v>
      </c>
      <c r="Q90" s="227"/>
      <c r="R90" s="228">
        <f>SUM(R91:R134)</f>
        <v>525.63001216</v>
      </c>
      <c r="S90" s="227"/>
      <c r="T90" s="229">
        <f>SUM(T91:T134)</f>
        <v>0</v>
      </c>
      <c r="AR90" s="230" t="s">
        <v>78</v>
      </c>
      <c r="AT90" s="231" t="s">
        <v>70</v>
      </c>
      <c r="AU90" s="231" t="s">
        <v>78</v>
      </c>
      <c r="AY90" s="230" t="s">
        <v>153</v>
      </c>
      <c r="BK90" s="232">
        <f>SUM(BK91:BK134)</f>
        <v>0</v>
      </c>
    </row>
    <row r="91" spans="2:65" s="1" customFormat="1" ht="25.5" customHeight="1">
      <c r="B91" s="46"/>
      <c r="C91" s="235" t="s">
        <v>78</v>
      </c>
      <c r="D91" s="235" t="s">
        <v>155</v>
      </c>
      <c r="E91" s="236" t="s">
        <v>236</v>
      </c>
      <c r="F91" s="237" t="s">
        <v>237</v>
      </c>
      <c r="G91" s="238" t="s">
        <v>192</v>
      </c>
      <c r="H91" s="239">
        <v>515.958</v>
      </c>
      <c r="I91" s="240"/>
      <c r="J91" s="241">
        <f>ROUND(I91*H91,2)</f>
        <v>0</v>
      </c>
      <c r="K91" s="237" t="s">
        <v>159</v>
      </c>
      <c r="L91" s="72"/>
      <c r="M91" s="242" t="s">
        <v>21</v>
      </c>
      <c r="N91" s="243" t="s">
        <v>42</v>
      </c>
      <c r="O91" s="47"/>
      <c r="P91" s="244">
        <f>O91*H91</f>
        <v>0</v>
      </c>
      <c r="Q91" s="244">
        <v>0</v>
      </c>
      <c r="R91" s="244">
        <f>Q91*H91</f>
        <v>0</v>
      </c>
      <c r="S91" s="244">
        <v>0</v>
      </c>
      <c r="T91" s="245">
        <f>S91*H91</f>
        <v>0</v>
      </c>
      <c r="AR91" s="24" t="s">
        <v>160</v>
      </c>
      <c r="AT91" s="24" t="s">
        <v>155</v>
      </c>
      <c r="AU91" s="24" t="s">
        <v>81</v>
      </c>
      <c r="AY91" s="24" t="s">
        <v>153</v>
      </c>
      <c r="BE91" s="246">
        <f>IF(N91="základní",J91,0)</f>
        <v>0</v>
      </c>
      <c r="BF91" s="246">
        <f>IF(N91="snížená",J91,0)</f>
        <v>0</v>
      </c>
      <c r="BG91" s="246">
        <f>IF(N91="zákl. přenesená",J91,0)</f>
        <v>0</v>
      </c>
      <c r="BH91" s="246">
        <f>IF(N91="sníž. přenesená",J91,0)</f>
        <v>0</v>
      </c>
      <c r="BI91" s="246">
        <f>IF(N91="nulová",J91,0)</f>
        <v>0</v>
      </c>
      <c r="BJ91" s="24" t="s">
        <v>78</v>
      </c>
      <c r="BK91" s="246">
        <f>ROUND(I91*H91,2)</f>
        <v>0</v>
      </c>
      <c r="BL91" s="24" t="s">
        <v>160</v>
      </c>
      <c r="BM91" s="24" t="s">
        <v>872</v>
      </c>
    </row>
    <row r="92" spans="2:51" s="14" customFormat="1" ht="13.5">
      <c r="B92" s="271"/>
      <c r="C92" s="272"/>
      <c r="D92" s="249" t="s">
        <v>162</v>
      </c>
      <c r="E92" s="273" t="s">
        <v>21</v>
      </c>
      <c r="F92" s="274" t="s">
        <v>873</v>
      </c>
      <c r="G92" s="272"/>
      <c r="H92" s="273" t="s">
        <v>21</v>
      </c>
      <c r="I92" s="275"/>
      <c r="J92" s="272"/>
      <c r="K92" s="272"/>
      <c r="L92" s="276"/>
      <c r="M92" s="277"/>
      <c r="N92" s="278"/>
      <c r="O92" s="278"/>
      <c r="P92" s="278"/>
      <c r="Q92" s="278"/>
      <c r="R92" s="278"/>
      <c r="S92" s="278"/>
      <c r="T92" s="279"/>
      <c r="AT92" s="280" t="s">
        <v>162</v>
      </c>
      <c r="AU92" s="280" t="s">
        <v>81</v>
      </c>
      <c r="AV92" s="14" t="s">
        <v>78</v>
      </c>
      <c r="AW92" s="14" t="s">
        <v>35</v>
      </c>
      <c r="AX92" s="14" t="s">
        <v>71</v>
      </c>
      <c r="AY92" s="280" t="s">
        <v>153</v>
      </c>
    </row>
    <row r="93" spans="2:51" s="12" customFormat="1" ht="13.5">
      <c r="B93" s="247"/>
      <c r="C93" s="248"/>
      <c r="D93" s="249" t="s">
        <v>162</v>
      </c>
      <c r="E93" s="250" t="s">
        <v>21</v>
      </c>
      <c r="F93" s="251" t="s">
        <v>953</v>
      </c>
      <c r="G93" s="248"/>
      <c r="H93" s="252">
        <v>14.736</v>
      </c>
      <c r="I93" s="253"/>
      <c r="J93" s="248"/>
      <c r="K93" s="248"/>
      <c r="L93" s="254"/>
      <c r="M93" s="255"/>
      <c r="N93" s="256"/>
      <c r="O93" s="256"/>
      <c r="P93" s="256"/>
      <c r="Q93" s="256"/>
      <c r="R93" s="256"/>
      <c r="S93" s="256"/>
      <c r="T93" s="257"/>
      <c r="AT93" s="258" t="s">
        <v>162</v>
      </c>
      <c r="AU93" s="258" t="s">
        <v>81</v>
      </c>
      <c r="AV93" s="12" t="s">
        <v>81</v>
      </c>
      <c r="AW93" s="12" t="s">
        <v>35</v>
      </c>
      <c r="AX93" s="12" t="s">
        <v>71</v>
      </c>
      <c r="AY93" s="258" t="s">
        <v>153</v>
      </c>
    </row>
    <row r="94" spans="2:51" s="12" customFormat="1" ht="13.5">
      <c r="B94" s="247"/>
      <c r="C94" s="248"/>
      <c r="D94" s="249" t="s">
        <v>162</v>
      </c>
      <c r="E94" s="250" t="s">
        <v>21</v>
      </c>
      <c r="F94" s="251" t="s">
        <v>954</v>
      </c>
      <c r="G94" s="248"/>
      <c r="H94" s="252">
        <v>98.059</v>
      </c>
      <c r="I94" s="253"/>
      <c r="J94" s="248"/>
      <c r="K94" s="248"/>
      <c r="L94" s="254"/>
      <c r="M94" s="255"/>
      <c r="N94" s="256"/>
      <c r="O94" s="256"/>
      <c r="P94" s="256"/>
      <c r="Q94" s="256"/>
      <c r="R94" s="256"/>
      <c r="S94" s="256"/>
      <c r="T94" s="257"/>
      <c r="AT94" s="258" t="s">
        <v>162</v>
      </c>
      <c r="AU94" s="258" t="s">
        <v>81</v>
      </c>
      <c r="AV94" s="12" t="s">
        <v>81</v>
      </c>
      <c r="AW94" s="12" t="s">
        <v>35</v>
      </c>
      <c r="AX94" s="12" t="s">
        <v>71</v>
      </c>
      <c r="AY94" s="258" t="s">
        <v>153</v>
      </c>
    </row>
    <row r="95" spans="2:51" s="12" customFormat="1" ht="13.5">
      <c r="B95" s="247"/>
      <c r="C95" s="248"/>
      <c r="D95" s="249" t="s">
        <v>162</v>
      </c>
      <c r="E95" s="250" t="s">
        <v>21</v>
      </c>
      <c r="F95" s="251" t="s">
        <v>955</v>
      </c>
      <c r="G95" s="248"/>
      <c r="H95" s="252">
        <v>129.708</v>
      </c>
      <c r="I95" s="253"/>
      <c r="J95" s="248"/>
      <c r="K95" s="248"/>
      <c r="L95" s="254"/>
      <c r="M95" s="255"/>
      <c r="N95" s="256"/>
      <c r="O95" s="256"/>
      <c r="P95" s="256"/>
      <c r="Q95" s="256"/>
      <c r="R95" s="256"/>
      <c r="S95" s="256"/>
      <c r="T95" s="257"/>
      <c r="AT95" s="258" t="s">
        <v>162</v>
      </c>
      <c r="AU95" s="258" t="s">
        <v>81</v>
      </c>
      <c r="AV95" s="12" t="s">
        <v>81</v>
      </c>
      <c r="AW95" s="12" t="s">
        <v>35</v>
      </c>
      <c r="AX95" s="12" t="s">
        <v>71</v>
      </c>
      <c r="AY95" s="258" t="s">
        <v>153</v>
      </c>
    </row>
    <row r="96" spans="2:51" s="12" customFormat="1" ht="13.5">
      <c r="B96" s="247"/>
      <c r="C96" s="248"/>
      <c r="D96" s="249" t="s">
        <v>162</v>
      </c>
      <c r="E96" s="250" t="s">
        <v>21</v>
      </c>
      <c r="F96" s="251" t="s">
        <v>956</v>
      </c>
      <c r="G96" s="248"/>
      <c r="H96" s="252">
        <v>144.754</v>
      </c>
      <c r="I96" s="253"/>
      <c r="J96" s="248"/>
      <c r="K96" s="248"/>
      <c r="L96" s="254"/>
      <c r="M96" s="255"/>
      <c r="N96" s="256"/>
      <c r="O96" s="256"/>
      <c r="P96" s="256"/>
      <c r="Q96" s="256"/>
      <c r="R96" s="256"/>
      <c r="S96" s="256"/>
      <c r="T96" s="257"/>
      <c r="AT96" s="258" t="s">
        <v>162</v>
      </c>
      <c r="AU96" s="258" t="s">
        <v>81</v>
      </c>
      <c r="AV96" s="12" t="s">
        <v>81</v>
      </c>
      <c r="AW96" s="12" t="s">
        <v>35</v>
      </c>
      <c r="AX96" s="12" t="s">
        <v>71</v>
      </c>
      <c r="AY96" s="258" t="s">
        <v>153</v>
      </c>
    </row>
    <row r="97" spans="2:51" s="12" customFormat="1" ht="13.5">
      <c r="B97" s="247"/>
      <c r="C97" s="248"/>
      <c r="D97" s="249" t="s">
        <v>162</v>
      </c>
      <c r="E97" s="250" t="s">
        <v>21</v>
      </c>
      <c r="F97" s="251" t="s">
        <v>957</v>
      </c>
      <c r="G97" s="248"/>
      <c r="H97" s="252">
        <v>71.599</v>
      </c>
      <c r="I97" s="253"/>
      <c r="J97" s="248"/>
      <c r="K97" s="248"/>
      <c r="L97" s="254"/>
      <c r="M97" s="255"/>
      <c r="N97" s="256"/>
      <c r="O97" s="256"/>
      <c r="P97" s="256"/>
      <c r="Q97" s="256"/>
      <c r="R97" s="256"/>
      <c r="S97" s="256"/>
      <c r="T97" s="257"/>
      <c r="AT97" s="258" t="s">
        <v>162</v>
      </c>
      <c r="AU97" s="258" t="s">
        <v>81</v>
      </c>
      <c r="AV97" s="12" t="s">
        <v>81</v>
      </c>
      <c r="AW97" s="12" t="s">
        <v>35</v>
      </c>
      <c r="AX97" s="12" t="s">
        <v>71</v>
      </c>
      <c r="AY97" s="258" t="s">
        <v>153</v>
      </c>
    </row>
    <row r="98" spans="2:51" s="12" customFormat="1" ht="13.5">
      <c r="B98" s="247"/>
      <c r="C98" s="248"/>
      <c r="D98" s="249" t="s">
        <v>162</v>
      </c>
      <c r="E98" s="250" t="s">
        <v>21</v>
      </c>
      <c r="F98" s="251" t="s">
        <v>958</v>
      </c>
      <c r="G98" s="248"/>
      <c r="H98" s="252">
        <v>57.102</v>
      </c>
      <c r="I98" s="253"/>
      <c r="J98" s="248"/>
      <c r="K98" s="248"/>
      <c r="L98" s="254"/>
      <c r="M98" s="255"/>
      <c r="N98" s="256"/>
      <c r="O98" s="256"/>
      <c r="P98" s="256"/>
      <c r="Q98" s="256"/>
      <c r="R98" s="256"/>
      <c r="S98" s="256"/>
      <c r="T98" s="257"/>
      <c r="AT98" s="258" t="s">
        <v>162</v>
      </c>
      <c r="AU98" s="258" t="s">
        <v>81</v>
      </c>
      <c r="AV98" s="12" t="s">
        <v>81</v>
      </c>
      <c r="AW98" s="12" t="s">
        <v>35</v>
      </c>
      <c r="AX98" s="12" t="s">
        <v>71</v>
      </c>
      <c r="AY98" s="258" t="s">
        <v>153</v>
      </c>
    </row>
    <row r="99" spans="2:51" s="13" customFormat="1" ht="13.5">
      <c r="B99" s="259"/>
      <c r="C99" s="260"/>
      <c r="D99" s="249" t="s">
        <v>162</v>
      </c>
      <c r="E99" s="261" t="s">
        <v>21</v>
      </c>
      <c r="F99" s="262" t="s">
        <v>188</v>
      </c>
      <c r="G99" s="260"/>
      <c r="H99" s="263">
        <v>515.958</v>
      </c>
      <c r="I99" s="264"/>
      <c r="J99" s="260"/>
      <c r="K99" s="260"/>
      <c r="L99" s="265"/>
      <c r="M99" s="266"/>
      <c r="N99" s="267"/>
      <c r="O99" s="267"/>
      <c r="P99" s="267"/>
      <c r="Q99" s="267"/>
      <c r="R99" s="267"/>
      <c r="S99" s="267"/>
      <c r="T99" s="268"/>
      <c r="AT99" s="269" t="s">
        <v>162</v>
      </c>
      <c r="AU99" s="269" t="s">
        <v>81</v>
      </c>
      <c r="AV99" s="13" t="s">
        <v>160</v>
      </c>
      <c r="AW99" s="13" t="s">
        <v>35</v>
      </c>
      <c r="AX99" s="13" t="s">
        <v>78</v>
      </c>
      <c r="AY99" s="269" t="s">
        <v>153</v>
      </c>
    </row>
    <row r="100" spans="2:65" s="1" customFormat="1" ht="38.25" customHeight="1">
      <c r="B100" s="46"/>
      <c r="C100" s="235" t="s">
        <v>81</v>
      </c>
      <c r="D100" s="235" t="s">
        <v>155</v>
      </c>
      <c r="E100" s="236" t="s">
        <v>248</v>
      </c>
      <c r="F100" s="237" t="s">
        <v>249</v>
      </c>
      <c r="G100" s="238" t="s">
        <v>192</v>
      </c>
      <c r="H100" s="239">
        <v>154.787</v>
      </c>
      <c r="I100" s="240"/>
      <c r="J100" s="241">
        <f>ROUND(I100*H100,2)</f>
        <v>0</v>
      </c>
      <c r="K100" s="237" t="s">
        <v>159</v>
      </c>
      <c r="L100" s="72"/>
      <c r="M100" s="242" t="s">
        <v>21</v>
      </c>
      <c r="N100" s="243" t="s">
        <v>42</v>
      </c>
      <c r="O100" s="47"/>
      <c r="P100" s="244">
        <f>O100*H100</f>
        <v>0</v>
      </c>
      <c r="Q100" s="244">
        <v>0</v>
      </c>
      <c r="R100" s="244">
        <f>Q100*H100</f>
        <v>0</v>
      </c>
      <c r="S100" s="244">
        <v>0</v>
      </c>
      <c r="T100" s="245">
        <f>S100*H100</f>
        <v>0</v>
      </c>
      <c r="AR100" s="24" t="s">
        <v>160</v>
      </c>
      <c r="AT100" s="24" t="s">
        <v>155</v>
      </c>
      <c r="AU100" s="24" t="s">
        <v>81</v>
      </c>
      <c r="AY100" s="24" t="s">
        <v>153</v>
      </c>
      <c r="BE100" s="246">
        <f>IF(N100="základní",J100,0)</f>
        <v>0</v>
      </c>
      <c r="BF100" s="246">
        <f>IF(N100="snížená",J100,0)</f>
        <v>0</v>
      </c>
      <c r="BG100" s="246">
        <f>IF(N100="zákl. přenesená",J100,0)</f>
        <v>0</v>
      </c>
      <c r="BH100" s="246">
        <f>IF(N100="sníž. přenesená",J100,0)</f>
        <v>0</v>
      </c>
      <c r="BI100" s="246">
        <f>IF(N100="nulová",J100,0)</f>
        <v>0</v>
      </c>
      <c r="BJ100" s="24" t="s">
        <v>78</v>
      </c>
      <c r="BK100" s="246">
        <f>ROUND(I100*H100,2)</f>
        <v>0</v>
      </c>
      <c r="BL100" s="24" t="s">
        <v>160</v>
      </c>
      <c r="BM100" s="24" t="s">
        <v>878</v>
      </c>
    </row>
    <row r="101" spans="2:51" s="12" customFormat="1" ht="13.5">
      <c r="B101" s="247"/>
      <c r="C101" s="248"/>
      <c r="D101" s="249" t="s">
        <v>162</v>
      </c>
      <c r="E101" s="250" t="s">
        <v>21</v>
      </c>
      <c r="F101" s="251" t="s">
        <v>959</v>
      </c>
      <c r="G101" s="248"/>
      <c r="H101" s="252">
        <v>154.787</v>
      </c>
      <c r="I101" s="253"/>
      <c r="J101" s="248"/>
      <c r="K101" s="248"/>
      <c r="L101" s="254"/>
      <c r="M101" s="255"/>
      <c r="N101" s="256"/>
      <c r="O101" s="256"/>
      <c r="P101" s="256"/>
      <c r="Q101" s="256"/>
      <c r="R101" s="256"/>
      <c r="S101" s="256"/>
      <c r="T101" s="257"/>
      <c r="AT101" s="258" t="s">
        <v>162</v>
      </c>
      <c r="AU101" s="258" t="s">
        <v>81</v>
      </c>
      <c r="AV101" s="12" t="s">
        <v>81</v>
      </c>
      <c r="AW101" s="12" t="s">
        <v>35</v>
      </c>
      <c r="AX101" s="12" t="s">
        <v>78</v>
      </c>
      <c r="AY101" s="258" t="s">
        <v>153</v>
      </c>
    </row>
    <row r="102" spans="2:65" s="1" customFormat="1" ht="25.5" customHeight="1">
      <c r="B102" s="46"/>
      <c r="C102" s="235" t="s">
        <v>168</v>
      </c>
      <c r="D102" s="235" t="s">
        <v>155</v>
      </c>
      <c r="E102" s="236" t="s">
        <v>253</v>
      </c>
      <c r="F102" s="237" t="s">
        <v>254</v>
      </c>
      <c r="G102" s="238" t="s">
        <v>158</v>
      </c>
      <c r="H102" s="239">
        <v>623.824</v>
      </c>
      <c r="I102" s="240"/>
      <c r="J102" s="241">
        <f>ROUND(I102*H102,2)</f>
        <v>0</v>
      </c>
      <c r="K102" s="237" t="s">
        <v>159</v>
      </c>
      <c r="L102" s="72"/>
      <c r="M102" s="242" t="s">
        <v>21</v>
      </c>
      <c r="N102" s="243" t="s">
        <v>42</v>
      </c>
      <c r="O102" s="47"/>
      <c r="P102" s="244">
        <f>O102*H102</f>
        <v>0</v>
      </c>
      <c r="Q102" s="244">
        <v>0.00084</v>
      </c>
      <c r="R102" s="244">
        <f>Q102*H102</f>
        <v>0.52401216</v>
      </c>
      <c r="S102" s="244">
        <v>0</v>
      </c>
      <c r="T102" s="245">
        <f>S102*H102</f>
        <v>0</v>
      </c>
      <c r="AR102" s="24" t="s">
        <v>160</v>
      </c>
      <c r="AT102" s="24" t="s">
        <v>155</v>
      </c>
      <c r="AU102" s="24" t="s">
        <v>81</v>
      </c>
      <c r="AY102" s="24" t="s">
        <v>153</v>
      </c>
      <c r="BE102" s="246">
        <f>IF(N102="základní",J102,0)</f>
        <v>0</v>
      </c>
      <c r="BF102" s="246">
        <f>IF(N102="snížená",J102,0)</f>
        <v>0</v>
      </c>
      <c r="BG102" s="246">
        <f>IF(N102="zákl. přenesená",J102,0)</f>
        <v>0</v>
      </c>
      <c r="BH102" s="246">
        <f>IF(N102="sníž. přenesená",J102,0)</f>
        <v>0</v>
      </c>
      <c r="BI102" s="246">
        <f>IF(N102="nulová",J102,0)</f>
        <v>0</v>
      </c>
      <c r="BJ102" s="24" t="s">
        <v>78</v>
      </c>
      <c r="BK102" s="246">
        <f>ROUND(I102*H102,2)</f>
        <v>0</v>
      </c>
      <c r="BL102" s="24" t="s">
        <v>160</v>
      </c>
      <c r="BM102" s="24" t="s">
        <v>880</v>
      </c>
    </row>
    <row r="103" spans="2:51" s="14" customFormat="1" ht="13.5">
      <c r="B103" s="271"/>
      <c r="C103" s="272"/>
      <c r="D103" s="249" t="s">
        <v>162</v>
      </c>
      <c r="E103" s="273" t="s">
        <v>21</v>
      </c>
      <c r="F103" s="274" t="s">
        <v>873</v>
      </c>
      <c r="G103" s="272"/>
      <c r="H103" s="273" t="s">
        <v>21</v>
      </c>
      <c r="I103" s="275"/>
      <c r="J103" s="272"/>
      <c r="K103" s="272"/>
      <c r="L103" s="276"/>
      <c r="M103" s="277"/>
      <c r="N103" s="278"/>
      <c r="O103" s="278"/>
      <c r="P103" s="278"/>
      <c r="Q103" s="278"/>
      <c r="R103" s="278"/>
      <c r="S103" s="278"/>
      <c r="T103" s="279"/>
      <c r="AT103" s="280" t="s">
        <v>162</v>
      </c>
      <c r="AU103" s="280" t="s">
        <v>81</v>
      </c>
      <c r="AV103" s="14" t="s">
        <v>78</v>
      </c>
      <c r="AW103" s="14" t="s">
        <v>35</v>
      </c>
      <c r="AX103" s="14" t="s">
        <v>71</v>
      </c>
      <c r="AY103" s="280" t="s">
        <v>153</v>
      </c>
    </row>
    <row r="104" spans="2:51" s="12" customFormat="1" ht="13.5">
      <c r="B104" s="247"/>
      <c r="C104" s="248"/>
      <c r="D104" s="249" t="s">
        <v>162</v>
      </c>
      <c r="E104" s="250" t="s">
        <v>21</v>
      </c>
      <c r="F104" s="251" t="s">
        <v>960</v>
      </c>
      <c r="G104" s="248"/>
      <c r="H104" s="252">
        <v>24.56</v>
      </c>
      <c r="I104" s="253"/>
      <c r="J104" s="248"/>
      <c r="K104" s="248"/>
      <c r="L104" s="254"/>
      <c r="M104" s="255"/>
      <c r="N104" s="256"/>
      <c r="O104" s="256"/>
      <c r="P104" s="256"/>
      <c r="Q104" s="256"/>
      <c r="R104" s="256"/>
      <c r="S104" s="256"/>
      <c r="T104" s="257"/>
      <c r="AT104" s="258" t="s">
        <v>162</v>
      </c>
      <c r="AU104" s="258" t="s">
        <v>81</v>
      </c>
      <c r="AV104" s="12" t="s">
        <v>81</v>
      </c>
      <c r="AW104" s="12" t="s">
        <v>35</v>
      </c>
      <c r="AX104" s="12" t="s">
        <v>71</v>
      </c>
      <c r="AY104" s="258" t="s">
        <v>153</v>
      </c>
    </row>
    <row r="105" spans="2:51" s="12" customFormat="1" ht="13.5">
      <c r="B105" s="247"/>
      <c r="C105" s="248"/>
      <c r="D105" s="249" t="s">
        <v>162</v>
      </c>
      <c r="E105" s="250" t="s">
        <v>21</v>
      </c>
      <c r="F105" s="251" t="s">
        <v>961</v>
      </c>
      <c r="G105" s="248"/>
      <c r="H105" s="252">
        <v>116.046</v>
      </c>
      <c r="I105" s="253"/>
      <c r="J105" s="248"/>
      <c r="K105" s="248"/>
      <c r="L105" s="254"/>
      <c r="M105" s="255"/>
      <c r="N105" s="256"/>
      <c r="O105" s="256"/>
      <c r="P105" s="256"/>
      <c r="Q105" s="256"/>
      <c r="R105" s="256"/>
      <c r="S105" s="256"/>
      <c r="T105" s="257"/>
      <c r="AT105" s="258" t="s">
        <v>162</v>
      </c>
      <c r="AU105" s="258" t="s">
        <v>81</v>
      </c>
      <c r="AV105" s="12" t="s">
        <v>81</v>
      </c>
      <c r="AW105" s="12" t="s">
        <v>35</v>
      </c>
      <c r="AX105" s="12" t="s">
        <v>71</v>
      </c>
      <c r="AY105" s="258" t="s">
        <v>153</v>
      </c>
    </row>
    <row r="106" spans="2:51" s="12" customFormat="1" ht="13.5">
      <c r="B106" s="247"/>
      <c r="C106" s="248"/>
      <c r="D106" s="249" t="s">
        <v>162</v>
      </c>
      <c r="E106" s="250" t="s">
        <v>21</v>
      </c>
      <c r="F106" s="251" t="s">
        <v>962</v>
      </c>
      <c r="G106" s="248"/>
      <c r="H106" s="252">
        <v>153.5</v>
      </c>
      <c r="I106" s="253"/>
      <c r="J106" s="248"/>
      <c r="K106" s="248"/>
      <c r="L106" s="254"/>
      <c r="M106" s="255"/>
      <c r="N106" s="256"/>
      <c r="O106" s="256"/>
      <c r="P106" s="256"/>
      <c r="Q106" s="256"/>
      <c r="R106" s="256"/>
      <c r="S106" s="256"/>
      <c r="T106" s="257"/>
      <c r="AT106" s="258" t="s">
        <v>162</v>
      </c>
      <c r="AU106" s="258" t="s">
        <v>81</v>
      </c>
      <c r="AV106" s="12" t="s">
        <v>81</v>
      </c>
      <c r="AW106" s="12" t="s">
        <v>35</v>
      </c>
      <c r="AX106" s="12" t="s">
        <v>71</v>
      </c>
      <c r="AY106" s="258" t="s">
        <v>153</v>
      </c>
    </row>
    <row r="107" spans="2:51" s="12" customFormat="1" ht="13.5">
      <c r="B107" s="247"/>
      <c r="C107" s="248"/>
      <c r="D107" s="249" t="s">
        <v>162</v>
      </c>
      <c r="E107" s="250" t="s">
        <v>21</v>
      </c>
      <c r="F107" s="251" t="s">
        <v>963</v>
      </c>
      <c r="G107" s="248"/>
      <c r="H107" s="252">
        <v>171.306</v>
      </c>
      <c r="I107" s="253"/>
      <c r="J107" s="248"/>
      <c r="K107" s="248"/>
      <c r="L107" s="254"/>
      <c r="M107" s="255"/>
      <c r="N107" s="256"/>
      <c r="O107" s="256"/>
      <c r="P107" s="256"/>
      <c r="Q107" s="256"/>
      <c r="R107" s="256"/>
      <c r="S107" s="256"/>
      <c r="T107" s="257"/>
      <c r="AT107" s="258" t="s">
        <v>162</v>
      </c>
      <c r="AU107" s="258" t="s">
        <v>81</v>
      </c>
      <c r="AV107" s="12" t="s">
        <v>81</v>
      </c>
      <c r="AW107" s="12" t="s">
        <v>35</v>
      </c>
      <c r="AX107" s="12" t="s">
        <v>71</v>
      </c>
      <c r="AY107" s="258" t="s">
        <v>153</v>
      </c>
    </row>
    <row r="108" spans="2:51" s="12" customFormat="1" ht="13.5">
      <c r="B108" s="247"/>
      <c r="C108" s="248"/>
      <c r="D108" s="249" t="s">
        <v>162</v>
      </c>
      <c r="E108" s="250" t="s">
        <v>21</v>
      </c>
      <c r="F108" s="251" t="s">
        <v>964</v>
      </c>
      <c r="G108" s="248"/>
      <c r="H108" s="252">
        <v>84.732</v>
      </c>
      <c r="I108" s="253"/>
      <c r="J108" s="248"/>
      <c r="K108" s="248"/>
      <c r="L108" s="254"/>
      <c r="M108" s="255"/>
      <c r="N108" s="256"/>
      <c r="O108" s="256"/>
      <c r="P108" s="256"/>
      <c r="Q108" s="256"/>
      <c r="R108" s="256"/>
      <c r="S108" s="256"/>
      <c r="T108" s="257"/>
      <c r="AT108" s="258" t="s">
        <v>162</v>
      </c>
      <c r="AU108" s="258" t="s">
        <v>81</v>
      </c>
      <c r="AV108" s="12" t="s">
        <v>81</v>
      </c>
      <c r="AW108" s="12" t="s">
        <v>35</v>
      </c>
      <c r="AX108" s="12" t="s">
        <v>71</v>
      </c>
      <c r="AY108" s="258" t="s">
        <v>153</v>
      </c>
    </row>
    <row r="109" spans="2:51" s="12" customFormat="1" ht="13.5">
      <c r="B109" s="247"/>
      <c r="C109" s="248"/>
      <c r="D109" s="249" t="s">
        <v>162</v>
      </c>
      <c r="E109" s="250" t="s">
        <v>21</v>
      </c>
      <c r="F109" s="251" t="s">
        <v>965</v>
      </c>
      <c r="G109" s="248"/>
      <c r="H109" s="252">
        <v>73.68</v>
      </c>
      <c r="I109" s="253"/>
      <c r="J109" s="248"/>
      <c r="K109" s="248"/>
      <c r="L109" s="254"/>
      <c r="M109" s="255"/>
      <c r="N109" s="256"/>
      <c r="O109" s="256"/>
      <c r="P109" s="256"/>
      <c r="Q109" s="256"/>
      <c r="R109" s="256"/>
      <c r="S109" s="256"/>
      <c r="T109" s="257"/>
      <c r="AT109" s="258" t="s">
        <v>162</v>
      </c>
      <c r="AU109" s="258" t="s">
        <v>81</v>
      </c>
      <c r="AV109" s="12" t="s">
        <v>81</v>
      </c>
      <c r="AW109" s="12" t="s">
        <v>35</v>
      </c>
      <c r="AX109" s="12" t="s">
        <v>71</v>
      </c>
      <c r="AY109" s="258" t="s">
        <v>153</v>
      </c>
    </row>
    <row r="110" spans="2:51" s="13" customFormat="1" ht="13.5">
      <c r="B110" s="259"/>
      <c r="C110" s="260"/>
      <c r="D110" s="249" t="s">
        <v>162</v>
      </c>
      <c r="E110" s="261" t="s">
        <v>21</v>
      </c>
      <c r="F110" s="262" t="s">
        <v>188</v>
      </c>
      <c r="G110" s="260"/>
      <c r="H110" s="263">
        <v>623.824</v>
      </c>
      <c r="I110" s="264"/>
      <c r="J110" s="260"/>
      <c r="K110" s="260"/>
      <c r="L110" s="265"/>
      <c r="M110" s="266"/>
      <c r="N110" s="267"/>
      <c r="O110" s="267"/>
      <c r="P110" s="267"/>
      <c r="Q110" s="267"/>
      <c r="R110" s="267"/>
      <c r="S110" s="267"/>
      <c r="T110" s="268"/>
      <c r="AT110" s="269" t="s">
        <v>162</v>
      </c>
      <c r="AU110" s="269" t="s">
        <v>81</v>
      </c>
      <c r="AV110" s="13" t="s">
        <v>160</v>
      </c>
      <c r="AW110" s="13" t="s">
        <v>35</v>
      </c>
      <c r="AX110" s="13" t="s">
        <v>78</v>
      </c>
      <c r="AY110" s="269" t="s">
        <v>153</v>
      </c>
    </row>
    <row r="111" spans="2:65" s="1" customFormat="1" ht="25.5" customHeight="1">
      <c r="B111" s="46"/>
      <c r="C111" s="235" t="s">
        <v>160</v>
      </c>
      <c r="D111" s="235" t="s">
        <v>155</v>
      </c>
      <c r="E111" s="236" t="s">
        <v>264</v>
      </c>
      <c r="F111" s="237" t="s">
        <v>265</v>
      </c>
      <c r="G111" s="238" t="s">
        <v>158</v>
      </c>
      <c r="H111" s="239">
        <v>623.824</v>
      </c>
      <c r="I111" s="240"/>
      <c r="J111" s="241">
        <f>ROUND(I111*H111,2)</f>
        <v>0</v>
      </c>
      <c r="K111" s="237" t="s">
        <v>159</v>
      </c>
      <c r="L111" s="72"/>
      <c r="M111" s="242" t="s">
        <v>21</v>
      </c>
      <c r="N111" s="243" t="s">
        <v>42</v>
      </c>
      <c r="O111" s="47"/>
      <c r="P111" s="244">
        <f>O111*H111</f>
        <v>0</v>
      </c>
      <c r="Q111" s="244">
        <v>0</v>
      </c>
      <c r="R111" s="244">
        <f>Q111*H111</f>
        <v>0</v>
      </c>
      <c r="S111" s="244">
        <v>0</v>
      </c>
      <c r="T111" s="245">
        <f>S111*H111</f>
        <v>0</v>
      </c>
      <c r="AR111" s="24" t="s">
        <v>160</v>
      </c>
      <c r="AT111" s="24" t="s">
        <v>155</v>
      </c>
      <c r="AU111" s="24" t="s">
        <v>81</v>
      </c>
      <c r="AY111" s="24" t="s">
        <v>153</v>
      </c>
      <c r="BE111" s="246">
        <f>IF(N111="základní",J111,0)</f>
        <v>0</v>
      </c>
      <c r="BF111" s="246">
        <f>IF(N111="snížená",J111,0)</f>
        <v>0</v>
      </c>
      <c r="BG111" s="246">
        <f>IF(N111="zákl. přenesená",J111,0)</f>
        <v>0</v>
      </c>
      <c r="BH111" s="246">
        <f>IF(N111="sníž. přenesená",J111,0)</f>
        <v>0</v>
      </c>
      <c r="BI111" s="246">
        <f>IF(N111="nulová",J111,0)</f>
        <v>0</v>
      </c>
      <c r="BJ111" s="24" t="s">
        <v>78</v>
      </c>
      <c r="BK111" s="246">
        <f>ROUND(I111*H111,2)</f>
        <v>0</v>
      </c>
      <c r="BL111" s="24" t="s">
        <v>160</v>
      </c>
      <c r="BM111" s="24" t="s">
        <v>885</v>
      </c>
    </row>
    <row r="112" spans="2:65" s="1" customFormat="1" ht="38.25" customHeight="1">
      <c r="B112" s="46"/>
      <c r="C112" s="235" t="s">
        <v>177</v>
      </c>
      <c r="D112" s="235" t="s">
        <v>155</v>
      </c>
      <c r="E112" s="236" t="s">
        <v>268</v>
      </c>
      <c r="F112" s="237" t="s">
        <v>269</v>
      </c>
      <c r="G112" s="238" t="s">
        <v>192</v>
      </c>
      <c r="H112" s="239">
        <v>515.956</v>
      </c>
      <c r="I112" s="240"/>
      <c r="J112" s="241">
        <f>ROUND(I112*H112,2)</f>
        <v>0</v>
      </c>
      <c r="K112" s="237" t="s">
        <v>159</v>
      </c>
      <c r="L112" s="72"/>
      <c r="M112" s="242" t="s">
        <v>21</v>
      </c>
      <c r="N112" s="243" t="s">
        <v>42</v>
      </c>
      <c r="O112" s="47"/>
      <c r="P112" s="244">
        <f>O112*H112</f>
        <v>0</v>
      </c>
      <c r="Q112" s="244">
        <v>0</v>
      </c>
      <c r="R112" s="244">
        <f>Q112*H112</f>
        <v>0</v>
      </c>
      <c r="S112" s="244">
        <v>0</v>
      </c>
      <c r="T112" s="245">
        <f>S112*H112</f>
        <v>0</v>
      </c>
      <c r="AR112" s="24" t="s">
        <v>160</v>
      </c>
      <c r="AT112" s="24" t="s">
        <v>155</v>
      </c>
      <c r="AU112" s="24" t="s">
        <v>81</v>
      </c>
      <c r="AY112" s="24" t="s">
        <v>153</v>
      </c>
      <c r="BE112" s="246">
        <f>IF(N112="základní",J112,0)</f>
        <v>0</v>
      </c>
      <c r="BF112" s="246">
        <f>IF(N112="snížená",J112,0)</f>
        <v>0</v>
      </c>
      <c r="BG112" s="246">
        <f>IF(N112="zákl. přenesená",J112,0)</f>
        <v>0</v>
      </c>
      <c r="BH112" s="246">
        <f>IF(N112="sníž. přenesená",J112,0)</f>
        <v>0</v>
      </c>
      <c r="BI112" s="246">
        <f>IF(N112="nulová",J112,0)</f>
        <v>0</v>
      </c>
      <c r="BJ112" s="24" t="s">
        <v>78</v>
      </c>
      <c r="BK112" s="246">
        <f>ROUND(I112*H112,2)</f>
        <v>0</v>
      </c>
      <c r="BL112" s="24" t="s">
        <v>160</v>
      </c>
      <c r="BM112" s="24" t="s">
        <v>966</v>
      </c>
    </row>
    <row r="113" spans="2:51" s="12" customFormat="1" ht="13.5">
      <c r="B113" s="247"/>
      <c r="C113" s="248"/>
      <c r="D113" s="249" t="s">
        <v>162</v>
      </c>
      <c r="E113" s="250" t="s">
        <v>21</v>
      </c>
      <c r="F113" s="251" t="s">
        <v>967</v>
      </c>
      <c r="G113" s="248"/>
      <c r="H113" s="252">
        <v>515.956</v>
      </c>
      <c r="I113" s="253"/>
      <c r="J113" s="248"/>
      <c r="K113" s="248"/>
      <c r="L113" s="254"/>
      <c r="M113" s="255"/>
      <c r="N113" s="256"/>
      <c r="O113" s="256"/>
      <c r="P113" s="256"/>
      <c r="Q113" s="256"/>
      <c r="R113" s="256"/>
      <c r="S113" s="256"/>
      <c r="T113" s="257"/>
      <c r="AT113" s="258" t="s">
        <v>162</v>
      </c>
      <c r="AU113" s="258" t="s">
        <v>81</v>
      </c>
      <c r="AV113" s="12" t="s">
        <v>81</v>
      </c>
      <c r="AW113" s="12" t="s">
        <v>35</v>
      </c>
      <c r="AX113" s="12" t="s">
        <v>78</v>
      </c>
      <c r="AY113" s="258" t="s">
        <v>153</v>
      </c>
    </row>
    <row r="114" spans="2:65" s="1" customFormat="1" ht="38.25" customHeight="1">
      <c r="B114" s="46"/>
      <c r="C114" s="235" t="s">
        <v>181</v>
      </c>
      <c r="D114" s="235" t="s">
        <v>155</v>
      </c>
      <c r="E114" s="236" t="s">
        <v>278</v>
      </c>
      <c r="F114" s="237" t="s">
        <v>279</v>
      </c>
      <c r="G114" s="238" t="s">
        <v>192</v>
      </c>
      <c r="H114" s="239">
        <v>515.956</v>
      </c>
      <c r="I114" s="240"/>
      <c r="J114" s="241">
        <f>ROUND(I114*H114,2)</f>
        <v>0</v>
      </c>
      <c r="K114" s="237" t="s">
        <v>159</v>
      </c>
      <c r="L114" s="72"/>
      <c r="M114" s="242" t="s">
        <v>21</v>
      </c>
      <c r="N114" s="243" t="s">
        <v>42</v>
      </c>
      <c r="O114" s="47"/>
      <c r="P114" s="244">
        <f>O114*H114</f>
        <v>0</v>
      </c>
      <c r="Q114" s="244">
        <v>0</v>
      </c>
      <c r="R114" s="244">
        <f>Q114*H114</f>
        <v>0</v>
      </c>
      <c r="S114" s="244">
        <v>0</v>
      </c>
      <c r="T114" s="245">
        <f>S114*H114</f>
        <v>0</v>
      </c>
      <c r="AR114" s="24" t="s">
        <v>160</v>
      </c>
      <c r="AT114" s="24" t="s">
        <v>155</v>
      </c>
      <c r="AU114" s="24" t="s">
        <v>81</v>
      </c>
      <c r="AY114" s="24" t="s">
        <v>153</v>
      </c>
      <c r="BE114" s="246">
        <f>IF(N114="základní",J114,0)</f>
        <v>0</v>
      </c>
      <c r="BF114" s="246">
        <f>IF(N114="snížená",J114,0)</f>
        <v>0</v>
      </c>
      <c r="BG114" s="246">
        <f>IF(N114="zákl. přenesená",J114,0)</f>
        <v>0</v>
      </c>
      <c r="BH114" s="246">
        <f>IF(N114="sníž. přenesená",J114,0)</f>
        <v>0</v>
      </c>
      <c r="BI114" s="246">
        <f>IF(N114="nulová",J114,0)</f>
        <v>0</v>
      </c>
      <c r="BJ114" s="24" t="s">
        <v>78</v>
      </c>
      <c r="BK114" s="246">
        <f>ROUND(I114*H114,2)</f>
        <v>0</v>
      </c>
      <c r="BL114" s="24" t="s">
        <v>160</v>
      </c>
      <c r="BM114" s="24" t="s">
        <v>888</v>
      </c>
    </row>
    <row r="115" spans="2:51" s="14" customFormat="1" ht="13.5">
      <c r="B115" s="271"/>
      <c r="C115" s="272"/>
      <c r="D115" s="249" t="s">
        <v>162</v>
      </c>
      <c r="E115" s="273" t="s">
        <v>21</v>
      </c>
      <c r="F115" s="274" t="s">
        <v>758</v>
      </c>
      <c r="G115" s="272"/>
      <c r="H115" s="273" t="s">
        <v>21</v>
      </c>
      <c r="I115" s="275"/>
      <c r="J115" s="272"/>
      <c r="K115" s="272"/>
      <c r="L115" s="276"/>
      <c r="M115" s="277"/>
      <c r="N115" s="278"/>
      <c r="O115" s="278"/>
      <c r="P115" s="278"/>
      <c r="Q115" s="278"/>
      <c r="R115" s="278"/>
      <c r="S115" s="278"/>
      <c r="T115" s="279"/>
      <c r="AT115" s="280" t="s">
        <v>162</v>
      </c>
      <c r="AU115" s="280" t="s">
        <v>81</v>
      </c>
      <c r="AV115" s="14" t="s">
        <v>78</v>
      </c>
      <c r="AW115" s="14" t="s">
        <v>35</v>
      </c>
      <c r="AX115" s="14" t="s">
        <v>71</v>
      </c>
      <c r="AY115" s="280" t="s">
        <v>153</v>
      </c>
    </row>
    <row r="116" spans="2:51" s="12" customFormat="1" ht="13.5">
      <c r="B116" s="247"/>
      <c r="C116" s="248"/>
      <c r="D116" s="249" t="s">
        <v>162</v>
      </c>
      <c r="E116" s="250" t="s">
        <v>21</v>
      </c>
      <c r="F116" s="251" t="s">
        <v>968</v>
      </c>
      <c r="G116" s="248"/>
      <c r="H116" s="252">
        <v>515.956</v>
      </c>
      <c r="I116" s="253"/>
      <c r="J116" s="248"/>
      <c r="K116" s="248"/>
      <c r="L116" s="254"/>
      <c r="M116" s="255"/>
      <c r="N116" s="256"/>
      <c r="O116" s="256"/>
      <c r="P116" s="256"/>
      <c r="Q116" s="256"/>
      <c r="R116" s="256"/>
      <c r="S116" s="256"/>
      <c r="T116" s="257"/>
      <c r="AT116" s="258" t="s">
        <v>162</v>
      </c>
      <c r="AU116" s="258" t="s">
        <v>81</v>
      </c>
      <c r="AV116" s="12" t="s">
        <v>81</v>
      </c>
      <c r="AW116" s="12" t="s">
        <v>35</v>
      </c>
      <c r="AX116" s="12" t="s">
        <v>78</v>
      </c>
      <c r="AY116" s="258" t="s">
        <v>153</v>
      </c>
    </row>
    <row r="117" spans="2:65" s="1" customFormat="1" ht="51" customHeight="1">
      <c r="B117" s="46"/>
      <c r="C117" s="235" t="s">
        <v>189</v>
      </c>
      <c r="D117" s="235" t="s">
        <v>155</v>
      </c>
      <c r="E117" s="236" t="s">
        <v>287</v>
      </c>
      <c r="F117" s="237" t="s">
        <v>288</v>
      </c>
      <c r="G117" s="238" t="s">
        <v>192</v>
      </c>
      <c r="H117" s="239">
        <v>7739.347</v>
      </c>
      <c r="I117" s="240"/>
      <c r="J117" s="241">
        <f>ROUND(I117*H117,2)</f>
        <v>0</v>
      </c>
      <c r="K117" s="237" t="s">
        <v>159</v>
      </c>
      <c r="L117" s="72"/>
      <c r="M117" s="242" t="s">
        <v>21</v>
      </c>
      <c r="N117" s="243" t="s">
        <v>42</v>
      </c>
      <c r="O117" s="47"/>
      <c r="P117" s="244">
        <f>O117*H117</f>
        <v>0</v>
      </c>
      <c r="Q117" s="244">
        <v>0</v>
      </c>
      <c r="R117" s="244">
        <f>Q117*H117</f>
        <v>0</v>
      </c>
      <c r="S117" s="244">
        <v>0</v>
      </c>
      <c r="T117" s="245">
        <f>S117*H117</f>
        <v>0</v>
      </c>
      <c r="AR117" s="24" t="s">
        <v>160</v>
      </c>
      <c r="AT117" s="24" t="s">
        <v>155</v>
      </c>
      <c r="AU117" s="24" t="s">
        <v>81</v>
      </c>
      <c r="AY117" s="24" t="s">
        <v>153</v>
      </c>
      <c r="BE117" s="246">
        <f>IF(N117="základní",J117,0)</f>
        <v>0</v>
      </c>
      <c r="BF117" s="246">
        <f>IF(N117="snížená",J117,0)</f>
        <v>0</v>
      </c>
      <c r="BG117" s="246">
        <f>IF(N117="zákl. přenesená",J117,0)</f>
        <v>0</v>
      </c>
      <c r="BH117" s="246">
        <f>IF(N117="sníž. přenesená",J117,0)</f>
        <v>0</v>
      </c>
      <c r="BI117" s="246">
        <f>IF(N117="nulová",J117,0)</f>
        <v>0</v>
      </c>
      <c r="BJ117" s="24" t="s">
        <v>78</v>
      </c>
      <c r="BK117" s="246">
        <f>ROUND(I117*H117,2)</f>
        <v>0</v>
      </c>
      <c r="BL117" s="24" t="s">
        <v>160</v>
      </c>
      <c r="BM117" s="24" t="s">
        <v>890</v>
      </c>
    </row>
    <row r="118" spans="2:51" s="14" customFormat="1" ht="13.5">
      <c r="B118" s="271"/>
      <c r="C118" s="272"/>
      <c r="D118" s="249" t="s">
        <v>162</v>
      </c>
      <c r="E118" s="273" t="s">
        <v>21</v>
      </c>
      <c r="F118" s="274" t="s">
        <v>764</v>
      </c>
      <c r="G118" s="272"/>
      <c r="H118" s="273" t="s">
        <v>21</v>
      </c>
      <c r="I118" s="275"/>
      <c r="J118" s="272"/>
      <c r="K118" s="272"/>
      <c r="L118" s="276"/>
      <c r="M118" s="277"/>
      <c r="N118" s="278"/>
      <c r="O118" s="278"/>
      <c r="P118" s="278"/>
      <c r="Q118" s="278"/>
      <c r="R118" s="278"/>
      <c r="S118" s="278"/>
      <c r="T118" s="279"/>
      <c r="AT118" s="280" t="s">
        <v>162</v>
      </c>
      <c r="AU118" s="280" t="s">
        <v>81</v>
      </c>
      <c r="AV118" s="14" t="s">
        <v>78</v>
      </c>
      <c r="AW118" s="14" t="s">
        <v>35</v>
      </c>
      <c r="AX118" s="14" t="s">
        <v>71</v>
      </c>
      <c r="AY118" s="280" t="s">
        <v>153</v>
      </c>
    </row>
    <row r="119" spans="2:51" s="12" customFormat="1" ht="13.5">
      <c r="B119" s="247"/>
      <c r="C119" s="248"/>
      <c r="D119" s="249" t="s">
        <v>162</v>
      </c>
      <c r="E119" s="250" t="s">
        <v>21</v>
      </c>
      <c r="F119" s="251" t="s">
        <v>969</v>
      </c>
      <c r="G119" s="248"/>
      <c r="H119" s="252">
        <v>7739.347</v>
      </c>
      <c r="I119" s="253"/>
      <c r="J119" s="248"/>
      <c r="K119" s="248"/>
      <c r="L119" s="254"/>
      <c r="M119" s="255"/>
      <c r="N119" s="256"/>
      <c r="O119" s="256"/>
      <c r="P119" s="256"/>
      <c r="Q119" s="256"/>
      <c r="R119" s="256"/>
      <c r="S119" s="256"/>
      <c r="T119" s="257"/>
      <c r="AT119" s="258" t="s">
        <v>162</v>
      </c>
      <c r="AU119" s="258" t="s">
        <v>81</v>
      </c>
      <c r="AV119" s="12" t="s">
        <v>81</v>
      </c>
      <c r="AW119" s="12" t="s">
        <v>35</v>
      </c>
      <c r="AX119" s="12" t="s">
        <v>78</v>
      </c>
      <c r="AY119" s="258" t="s">
        <v>153</v>
      </c>
    </row>
    <row r="120" spans="2:65" s="1" customFormat="1" ht="16.5" customHeight="1">
      <c r="B120" s="46"/>
      <c r="C120" s="235" t="s">
        <v>195</v>
      </c>
      <c r="D120" s="235" t="s">
        <v>155</v>
      </c>
      <c r="E120" s="236" t="s">
        <v>309</v>
      </c>
      <c r="F120" s="237" t="s">
        <v>310</v>
      </c>
      <c r="G120" s="238" t="s">
        <v>192</v>
      </c>
      <c r="H120" s="239">
        <v>515.956</v>
      </c>
      <c r="I120" s="240"/>
      <c r="J120" s="241">
        <f>ROUND(I120*H120,2)</f>
        <v>0</v>
      </c>
      <c r="K120" s="237" t="s">
        <v>159</v>
      </c>
      <c r="L120" s="72"/>
      <c r="M120" s="242" t="s">
        <v>21</v>
      </c>
      <c r="N120" s="243" t="s">
        <v>42</v>
      </c>
      <c r="O120" s="47"/>
      <c r="P120" s="244">
        <f>O120*H120</f>
        <v>0</v>
      </c>
      <c r="Q120" s="244">
        <v>0</v>
      </c>
      <c r="R120" s="244">
        <f>Q120*H120</f>
        <v>0</v>
      </c>
      <c r="S120" s="244">
        <v>0</v>
      </c>
      <c r="T120" s="245">
        <f>S120*H120</f>
        <v>0</v>
      </c>
      <c r="AR120" s="24" t="s">
        <v>160</v>
      </c>
      <c r="AT120" s="24" t="s">
        <v>155</v>
      </c>
      <c r="AU120" s="24" t="s">
        <v>81</v>
      </c>
      <c r="AY120" s="24" t="s">
        <v>153</v>
      </c>
      <c r="BE120" s="246">
        <f>IF(N120="základní",J120,0)</f>
        <v>0</v>
      </c>
      <c r="BF120" s="246">
        <f>IF(N120="snížená",J120,0)</f>
        <v>0</v>
      </c>
      <c r="BG120" s="246">
        <f>IF(N120="zákl. přenesená",J120,0)</f>
        <v>0</v>
      </c>
      <c r="BH120" s="246">
        <f>IF(N120="sníž. přenesená",J120,0)</f>
        <v>0</v>
      </c>
      <c r="BI120" s="246">
        <f>IF(N120="nulová",J120,0)</f>
        <v>0</v>
      </c>
      <c r="BJ120" s="24" t="s">
        <v>78</v>
      </c>
      <c r="BK120" s="246">
        <f>ROUND(I120*H120,2)</f>
        <v>0</v>
      </c>
      <c r="BL120" s="24" t="s">
        <v>160</v>
      </c>
      <c r="BM120" s="24" t="s">
        <v>892</v>
      </c>
    </row>
    <row r="121" spans="2:51" s="12" customFormat="1" ht="13.5">
      <c r="B121" s="247"/>
      <c r="C121" s="248"/>
      <c r="D121" s="249" t="s">
        <v>162</v>
      </c>
      <c r="E121" s="250" t="s">
        <v>21</v>
      </c>
      <c r="F121" s="251" t="s">
        <v>970</v>
      </c>
      <c r="G121" s="248"/>
      <c r="H121" s="252">
        <v>515.956</v>
      </c>
      <c r="I121" s="253"/>
      <c r="J121" s="248"/>
      <c r="K121" s="248"/>
      <c r="L121" s="254"/>
      <c r="M121" s="255"/>
      <c r="N121" s="256"/>
      <c r="O121" s="256"/>
      <c r="P121" s="256"/>
      <c r="Q121" s="256"/>
      <c r="R121" s="256"/>
      <c r="S121" s="256"/>
      <c r="T121" s="257"/>
      <c r="AT121" s="258" t="s">
        <v>162</v>
      </c>
      <c r="AU121" s="258" t="s">
        <v>81</v>
      </c>
      <c r="AV121" s="12" t="s">
        <v>81</v>
      </c>
      <c r="AW121" s="12" t="s">
        <v>35</v>
      </c>
      <c r="AX121" s="12" t="s">
        <v>78</v>
      </c>
      <c r="AY121" s="258" t="s">
        <v>153</v>
      </c>
    </row>
    <row r="122" spans="2:65" s="1" customFormat="1" ht="16.5" customHeight="1">
      <c r="B122" s="46"/>
      <c r="C122" s="235" t="s">
        <v>200</v>
      </c>
      <c r="D122" s="235" t="s">
        <v>155</v>
      </c>
      <c r="E122" s="236" t="s">
        <v>314</v>
      </c>
      <c r="F122" s="237" t="s">
        <v>315</v>
      </c>
      <c r="G122" s="238" t="s">
        <v>305</v>
      </c>
      <c r="H122" s="239">
        <v>1031.913</v>
      </c>
      <c r="I122" s="240"/>
      <c r="J122" s="241">
        <f>ROUND(I122*H122,2)</f>
        <v>0</v>
      </c>
      <c r="K122" s="237" t="s">
        <v>159</v>
      </c>
      <c r="L122" s="72"/>
      <c r="M122" s="242" t="s">
        <v>21</v>
      </c>
      <c r="N122" s="243" t="s">
        <v>42</v>
      </c>
      <c r="O122" s="47"/>
      <c r="P122" s="244">
        <f>O122*H122</f>
        <v>0</v>
      </c>
      <c r="Q122" s="244">
        <v>0</v>
      </c>
      <c r="R122" s="244">
        <f>Q122*H122</f>
        <v>0</v>
      </c>
      <c r="S122" s="244">
        <v>0</v>
      </c>
      <c r="T122" s="245">
        <f>S122*H122</f>
        <v>0</v>
      </c>
      <c r="AR122" s="24" t="s">
        <v>160</v>
      </c>
      <c r="AT122" s="24" t="s">
        <v>155</v>
      </c>
      <c r="AU122" s="24" t="s">
        <v>81</v>
      </c>
      <c r="AY122" s="24" t="s">
        <v>153</v>
      </c>
      <c r="BE122" s="246">
        <f>IF(N122="základní",J122,0)</f>
        <v>0</v>
      </c>
      <c r="BF122" s="246">
        <f>IF(N122="snížená",J122,0)</f>
        <v>0</v>
      </c>
      <c r="BG122" s="246">
        <f>IF(N122="zákl. přenesená",J122,0)</f>
        <v>0</v>
      </c>
      <c r="BH122" s="246">
        <f>IF(N122="sníž. přenesená",J122,0)</f>
        <v>0</v>
      </c>
      <c r="BI122" s="246">
        <f>IF(N122="nulová",J122,0)</f>
        <v>0</v>
      </c>
      <c r="BJ122" s="24" t="s">
        <v>78</v>
      </c>
      <c r="BK122" s="246">
        <f>ROUND(I122*H122,2)</f>
        <v>0</v>
      </c>
      <c r="BL122" s="24" t="s">
        <v>160</v>
      </c>
      <c r="BM122" s="24" t="s">
        <v>894</v>
      </c>
    </row>
    <row r="123" spans="2:51" s="12" customFormat="1" ht="13.5">
      <c r="B123" s="247"/>
      <c r="C123" s="248"/>
      <c r="D123" s="249" t="s">
        <v>162</v>
      </c>
      <c r="E123" s="250" t="s">
        <v>21</v>
      </c>
      <c r="F123" s="251" t="s">
        <v>971</v>
      </c>
      <c r="G123" s="248"/>
      <c r="H123" s="252">
        <v>1031.913</v>
      </c>
      <c r="I123" s="253"/>
      <c r="J123" s="248"/>
      <c r="K123" s="248"/>
      <c r="L123" s="254"/>
      <c r="M123" s="255"/>
      <c r="N123" s="256"/>
      <c r="O123" s="256"/>
      <c r="P123" s="256"/>
      <c r="Q123" s="256"/>
      <c r="R123" s="256"/>
      <c r="S123" s="256"/>
      <c r="T123" s="257"/>
      <c r="AT123" s="258" t="s">
        <v>162</v>
      </c>
      <c r="AU123" s="258" t="s">
        <v>81</v>
      </c>
      <c r="AV123" s="12" t="s">
        <v>81</v>
      </c>
      <c r="AW123" s="12" t="s">
        <v>35</v>
      </c>
      <c r="AX123" s="12" t="s">
        <v>78</v>
      </c>
      <c r="AY123" s="258" t="s">
        <v>153</v>
      </c>
    </row>
    <row r="124" spans="2:65" s="1" customFormat="1" ht="25.5" customHeight="1">
      <c r="B124" s="46"/>
      <c r="C124" s="235" t="s">
        <v>206</v>
      </c>
      <c r="D124" s="235" t="s">
        <v>155</v>
      </c>
      <c r="E124" s="236" t="s">
        <v>319</v>
      </c>
      <c r="F124" s="237" t="s">
        <v>320</v>
      </c>
      <c r="G124" s="238" t="s">
        <v>192</v>
      </c>
      <c r="H124" s="239">
        <v>262.553</v>
      </c>
      <c r="I124" s="240"/>
      <c r="J124" s="241">
        <f>ROUND(I124*H124,2)</f>
        <v>0</v>
      </c>
      <c r="K124" s="237" t="s">
        <v>159</v>
      </c>
      <c r="L124" s="72"/>
      <c r="M124" s="242" t="s">
        <v>21</v>
      </c>
      <c r="N124" s="243" t="s">
        <v>42</v>
      </c>
      <c r="O124" s="47"/>
      <c r="P124" s="244">
        <f>O124*H124</f>
        <v>0</v>
      </c>
      <c r="Q124" s="244">
        <v>0</v>
      </c>
      <c r="R124" s="244">
        <f>Q124*H124</f>
        <v>0</v>
      </c>
      <c r="S124" s="244">
        <v>0</v>
      </c>
      <c r="T124" s="245">
        <f>S124*H124</f>
        <v>0</v>
      </c>
      <c r="AR124" s="24" t="s">
        <v>160</v>
      </c>
      <c r="AT124" s="24" t="s">
        <v>155</v>
      </c>
      <c r="AU124" s="24" t="s">
        <v>81</v>
      </c>
      <c r="AY124" s="24" t="s">
        <v>153</v>
      </c>
      <c r="BE124" s="246">
        <f>IF(N124="základní",J124,0)</f>
        <v>0</v>
      </c>
      <c r="BF124" s="246">
        <f>IF(N124="snížená",J124,0)</f>
        <v>0</v>
      </c>
      <c r="BG124" s="246">
        <f>IF(N124="zákl. přenesená",J124,0)</f>
        <v>0</v>
      </c>
      <c r="BH124" s="246">
        <f>IF(N124="sníž. přenesená",J124,0)</f>
        <v>0</v>
      </c>
      <c r="BI124" s="246">
        <f>IF(N124="nulová",J124,0)</f>
        <v>0</v>
      </c>
      <c r="BJ124" s="24" t="s">
        <v>78</v>
      </c>
      <c r="BK124" s="246">
        <f>ROUND(I124*H124,2)</f>
        <v>0</v>
      </c>
      <c r="BL124" s="24" t="s">
        <v>160</v>
      </c>
      <c r="BM124" s="24" t="s">
        <v>896</v>
      </c>
    </row>
    <row r="125" spans="2:51" s="14" customFormat="1" ht="13.5">
      <c r="B125" s="271"/>
      <c r="C125" s="272"/>
      <c r="D125" s="249" t="s">
        <v>162</v>
      </c>
      <c r="E125" s="273" t="s">
        <v>21</v>
      </c>
      <c r="F125" s="274" t="s">
        <v>873</v>
      </c>
      <c r="G125" s="272"/>
      <c r="H125" s="273" t="s">
        <v>21</v>
      </c>
      <c r="I125" s="275"/>
      <c r="J125" s="272"/>
      <c r="K125" s="272"/>
      <c r="L125" s="276"/>
      <c r="M125" s="277"/>
      <c r="N125" s="278"/>
      <c r="O125" s="278"/>
      <c r="P125" s="278"/>
      <c r="Q125" s="278"/>
      <c r="R125" s="278"/>
      <c r="S125" s="278"/>
      <c r="T125" s="279"/>
      <c r="AT125" s="280" t="s">
        <v>162</v>
      </c>
      <c r="AU125" s="280" t="s">
        <v>81</v>
      </c>
      <c r="AV125" s="14" t="s">
        <v>78</v>
      </c>
      <c r="AW125" s="14" t="s">
        <v>35</v>
      </c>
      <c r="AX125" s="14" t="s">
        <v>71</v>
      </c>
      <c r="AY125" s="280" t="s">
        <v>153</v>
      </c>
    </row>
    <row r="126" spans="2:51" s="14" customFormat="1" ht="13.5">
      <c r="B126" s="271"/>
      <c r="C126" s="272"/>
      <c r="D126" s="249" t="s">
        <v>162</v>
      </c>
      <c r="E126" s="273" t="s">
        <v>21</v>
      </c>
      <c r="F126" s="274" t="s">
        <v>972</v>
      </c>
      <c r="G126" s="272"/>
      <c r="H126" s="273" t="s">
        <v>21</v>
      </c>
      <c r="I126" s="275"/>
      <c r="J126" s="272"/>
      <c r="K126" s="272"/>
      <c r="L126" s="276"/>
      <c r="M126" s="277"/>
      <c r="N126" s="278"/>
      <c r="O126" s="278"/>
      <c r="P126" s="278"/>
      <c r="Q126" s="278"/>
      <c r="R126" s="278"/>
      <c r="S126" s="278"/>
      <c r="T126" s="279"/>
      <c r="AT126" s="280" t="s">
        <v>162</v>
      </c>
      <c r="AU126" s="280" t="s">
        <v>81</v>
      </c>
      <c r="AV126" s="14" t="s">
        <v>78</v>
      </c>
      <c r="AW126" s="14" t="s">
        <v>35</v>
      </c>
      <c r="AX126" s="14" t="s">
        <v>71</v>
      </c>
      <c r="AY126" s="280" t="s">
        <v>153</v>
      </c>
    </row>
    <row r="127" spans="2:51" s="14" customFormat="1" ht="13.5">
      <c r="B127" s="271"/>
      <c r="C127" s="272"/>
      <c r="D127" s="249" t="s">
        <v>162</v>
      </c>
      <c r="E127" s="273" t="s">
        <v>21</v>
      </c>
      <c r="F127" s="274" t="s">
        <v>973</v>
      </c>
      <c r="G127" s="272"/>
      <c r="H127" s="273" t="s">
        <v>21</v>
      </c>
      <c r="I127" s="275"/>
      <c r="J127" s="272"/>
      <c r="K127" s="272"/>
      <c r="L127" s="276"/>
      <c r="M127" s="277"/>
      <c r="N127" s="278"/>
      <c r="O127" s="278"/>
      <c r="P127" s="278"/>
      <c r="Q127" s="278"/>
      <c r="R127" s="278"/>
      <c r="S127" s="278"/>
      <c r="T127" s="279"/>
      <c r="AT127" s="280" t="s">
        <v>162</v>
      </c>
      <c r="AU127" s="280" t="s">
        <v>81</v>
      </c>
      <c r="AV127" s="14" t="s">
        <v>78</v>
      </c>
      <c r="AW127" s="14" t="s">
        <v>35</v>
      </c>
      <c r="AX127" s="14" t="s">
        <v>71</v>
      </c>
      <c r="AY127" s="280" t="s">
        <v>153</v>
      </c>
    </row>
    <row r="128" spans="2:51" s="14" customFormat="1" ht="13.5">
      <c r="B128" s="271"/>
      <c r="C128" s="272"/>
      <c r="D128" s="249" t="s">
        <v>162</v>
      </c>
      <c r="E128" s="273" t="s">
        <v>21</v>
      </c>
      <c r="F128" s="274" t="s">
        <v>974</v>
      </c>
      <c r="G128" s="272"/>
      <c r="H128" s="273" t="s">
        <v>21</v>
      </c>
      <c r="I128" s="275"/>
      <c r="J128" s="272"/>
      <c r="K128" s="272"/>
      <c r="L128" s="276"/>
      <c r="M128" s="277"/>
      <c r="N128" s="278"/>
      <c r="O128" s="278"/>
      <c r="P128" s="278"/>
      <c r="Q128" s="278"/>
      <c r="R128" s="278"/>
      <c r="S128" s="278"/>
      <c r="T128" s="279"/>
      <c r="AT128" s="280" t="s">
        <v>162</v>
      </c>
      <c r="AU128" s="280" t="s">
        <v>81</v>
      </c>
      <c r="AV128" s="14" t="s">
        <v>78</v>
      </c>
      <c r="AW128" s="14" t="s">
        <v>35</v>
      </c>
      <c r="AX128" s="14" t="s">
        <v>71</v>
      </c>
      <c r="AY128" s="280" t="s">
        <v>153</v>
      </c>
    </row>
    <row r="129" spans="2:51" s="14" customFormat="1" ht="13.5">
      <c r="B129" s="271"/>
      <c r="C129" s="272"/>
      <c r="D129" s="249" t="s">
        <v>162</v>
      </c>
      <c r="E129" s="273" t="s">
        <v>21</v>
      </c>
      <c r="F129" s="274" t="s">
        <v>975</v>
      </c>
      <c r="G129" s="272"/>
      <c r="H129" s="273" t="s">
        <v>21</v>
      </c>
      <c r="I129" s="275"/>
      <c r="J129" s="272"/>
      <c r="K129" s="272"/>
      <c r="L129" s="276"/>
      <c r="M129" s="277"/>
      <c r="N129" s="278"/>
      <c r="O129" s="278"/>
      <c r="P129" s="278"/>
      <c r="Q129" s="278"/>
      <c r="R129" s="278"/>
      <c r="S129" s="278"/>
      <c r="T129" s="279"/>
      <c r="AT129" s="280" t="s">
        <v>162</v>
      </c>
      <c r="AU129" s="280" t="s">
        <v>81</v>
      </c>
      <c r="AV129" s="14" t="s">
        <v>78</v>
      </c>
      <c r="AW129" s="14" t="s">
        <v>35</v>
      </c>
      <c r="AX129" s="14" t="s">
        <v>71</v>
      </c>
      <c r="AY129" s="280" t="s">
        <v>153</v>
      </c>
    </row>
    <row r="130" spans="2:51" s="14" customFormat="1" ht="13.5">
      <c r="B130" s="271"/>
      <c r="C130" s="272"/>
      <c r="D130" s="249" t="s">
        <v>162</v>
      </c>
      <c r="E130" s="273" t="s">
        <v>21</v>
      </c>
      <c r="F130" s="274" t="s">
        <v>976</v>
      </c>
      <c r="G130" s="272"/>
      <c r="H130" s="273" t="s">
        <v>21</v>
      </c>
      <c r="I130" s="275"/>
      <c r="J130" s="272"/>
      <c r="K130" s="272"/>
      <c r="L130" s="276"/>
      <c r="M130" s="277"/>
      <c r="N130" s="278"/>
      <c r="O130" s="278"/>
      <c r="P130" s="278"/>
      <c r="Q130" s="278"/>
      <c r="R130" s="278"/>
      <c r="S130" s="278"/>
      <c r="T130" s="279"/>
      <c r="AT130" s="280" t="s">
        <v>162</v>
      </c>
      <c r="AU130" s="280" t="s">
        <v>81</v>
      </c>
      <c r="AV130" s="14" t="s">
        <v>78</v>
      </c>
      <c r="AW130" s="14" t="s">
        <v>35</v>
      </c>
      <c r="AX130" s="14" t="s">
        <v>71</v>
      </c>
      <c r="AY130" s="280" t="s">
        <v>153</v>
      </c>
    </row>
    <row r="131" spans="2:51" s="14" customFormat="1" ht="13.5">
      <c r="B131" s="271"/>
      <c r="C131" s="272"/>
      <c r="D131" s="249" t="s">
        <v>162</v>
      </c>
      <c r="E131" s="273" t="s">
        <v>21</v>
      </c>
      <c r="F131" s="274" t="s">
        <v>977</v>
      </c>
      <c r="G131" s="272"/>
      <c r="H131" s="273" t="s">
        <v>21</v>
      </c>
      <c r="I131" s="275"/>
      <c r="J131" s="272"/>
      <c r="K131" s="272"/>
      <c r="L131" s="276"/>
      <c r="M131" s="277"/>
      <c r="N131" s="278"/>
      <c r="O131" s="278"/>
      <c r="P131" s="278"/>
      <c r="Q131" s="278"/>
      <c r="R131" s="278"/>
      <c r="S131" s="278"/>
      <c r="T131" s="279"/>
      <c r="AT131" s="280" t="s">
        <v>162</v>
      </c>
      <c r="AU131" s="280" t="s">
        <v>81</v>
      </c>
      <c r="AV131" s="14" t="s">
        <v>78</v>
      </c>
      <c r="AW131" s="14" t="s">
        <v>35</v>
      </c>
      <c r="AX131" s="14" t="s">
        <v>71</v>
      </c>
      <c r="AY131" s="280" t="s">
        <v>153</v>
      </c>
    </row>
    <row r="132" spans="2:51" s="12" customFormat="1" ht="13.5">
      <c r="B132" s="247"/>
      <c r="C132" s="248"/>
      <c r="D132" s="249" t="s">
        <v>162</v>
      </c>
      <c r="E132" s="250" t="s">
        <v>21</v>
      </c>
      <c r="F132" s="251" t="s">
        <v>978</v>
      </c>
      <c r="G132" s="248"/>
      <c r="H132" s="252">
        <v>262.553</v>
      </c>
      <c r="I132" s="253"/>
      <c r="J132" s="248"/>
      <c r="K132" s="248"/>
      <c r="L132" s="254"/>
      <c r="M132" s="255"/>
      <c r="N132" s="256"/>
      <c r="O132" s="256"/>
      <c r="P132" s="256"/>
      <c r="Q132" s="256"/>
      <c r="R132" s="256"/>
      <c r="S132" s="256"/>
      <c r="T132" s="257"/>
      <c r="AT132" s="258" t="s">
        <v>162</v>
      </c>
      <c r="AU132" s="258" t="s">
        <v>81</v>
      </c>
      <c r="AV132" s="12" t="s">
        <v>81</v>
      </c>
      <c r="AW132" s="12" t="s">
        <v>35</v>
      </c>
      <c r="AX132" s="12" t="s">
        <v>78</v>
      </c>
      <c r="AY132" s="258" t="s">
        <v>153</v>
      </c>
    </row>
    <row r="133" spans="2:65" s="1" customFormat="1" ht="16.5" customHeight="1">
      <c r="B133" s="46"/>
      <c r="C133" s="281" t="s">
        <v>213</v>
      </c>
      <c r="D133" s="281" t="s">
        <v>302</v>
      </c>
      <c r="E133" s="282" t="s">
        <v>330</v>
      </c>
      <c r="F133" s="283" t="s">
        <v>331</v>
      </c>
      <c r="G133" s="284" t="s">
        <v>305</v>
      </c>
      <c r="H133" s="285">
        <v>525.106</v>
      </c>
      <c r="I133" s="286"/>
      <c r="J133" s="287">
        <f>ROUND(I133*H133,2)</f>
        <v>0</v>
      </c>
      <c r="K133" s="283" t="s">
        <v>159</v>
      </c>
      <c r="L133" s="288"/>
      <c r="M133" s="289" t="s">
        <v>21</v>
      </c>
      <c r="N133" s="290" t="s">
        <v>42</v>
      </c>
      <c r="O133" s="47"/>
      <c r="P133" s="244">
        <f>O133*H133</f>
        <v>0</v>
      </c>
      <c r="Q133" s="244">
        <v>1</v>
      </c>
      <c r="R133" s="244">
        <f>Q133*H133</f>
        <v>525.106</v>
      </c>
      <c r="S133" s="244">
        <v>0</v>
      </c>
      <c r="T133" s="245">
        <f>S133*H133</f>
        <v>0</v>
      </c>
      <c r="AR133" s="24" t="s">
        <v>195</v>
      </c>
      <c r="AT133" s="24" t="s">
        <v>302</v>
      </c>
      <c r="AU133" s="24" t="s">
        <v>81</v>
      </c>
      <c r="AY133" s="24" t="s">
        <v>153</v>
      </c>
      <c r="BE133" s="246">
        <f>IF(N133="základní",J133,0)</f>
        <v>0</v>
      </c>
      <c r="BF133" s="246">
        <f>IF(N133="snížená",J133,0)</f>
        <v>0</v>
      </c>
      <c r="BG133" s="246">
        <f>IF(N133="zákl. přenesená",J133,0)</f>
        <v>0</v>
      </c>
      <c r="BH133" s="246">
        <f>IF(N133="sníž. přenesená",J133,0)</f>
        <v>0</v>
      </c>
      <c r="BI133" s="246">
        <f>IF(N133="nulová",J133,0)</f>
        <v>0</v>
      </c>
      <c r="BJ133" s="24" t="s">
        <v>78</v>
      </c>
      <c r="BK133" s="246">
        <f>ROUND(I133*H133,2)</f>
        <v>0</v>
      </c>
      <c r="BL133" s="24" t="s">
        <v>160</v>
      </c>
      <c r="BM133" s="24" t="s">
        <v>901</v>
      </c>
    </row>
    <row r="134" spans="2:51" s="12" customFormat="1" ht="13.5">
      <c r="B134" s="247"/>
      <c r="C134" s="248"/>
      <c r="D134" s="249" t="s">
        <v>162</v>
      </c>
      <c r="E134" s="248"/>
      <c r="F134" s="251" t="s">
        <v>979</v>
      </c>
      <c r="G134" s="248"/>
      <c r="H134" s="252">
        <v>525.106</v>
      </c>
      <c r="I134" s="253"/>
      <c r="J134" s="248"/>
      <c r="K134" s="248"/>
      <c r="L134" s="254"/>
      <c r="M134" s="255"/>
      <c r="N134" s="256"/>
      <c r="O134" s="256"/>
      <c r="P134" s="256"/>
      <c r="Q134" s="256"/>
      <c r="R134" s="256"/>
      <c r="S134" s="256"/>
      <c r="T134" s="257"/>
      <c r="AT134" s="258" t="s">
        <v>162</v>
      </c>
      <c r="AU134" s="258" t="s">
        <v>81</v>
      </c>
      <c r="AV134" s="12" t="s">
        <v>81</v>
      </c>
      <c r="AW134" s="12" t="s">
        <v>6</v>
      </c>
      <c r="AX134" s="12" t="s">
        <v>78</v>
      </c>
      <c r="AY134" s="258" t="s">
        <v>153</v>
      </c>
    </row>
    <row r="135" spans="2:63" s="11" customFormat="1" ht="29.85" customHeight="1">
      <c r="B135" s="219"/>
      <c r="C135" s="220"/>
      <c r="D135" s="221" t="s">
        <v>70</v>
      </c>
      <c r="E135" s="233" t="s">
        <v>168</v>
      </c>
      <c r="F135" s="233" t="s">
        <v>903</v>
      </c>
      <c r="G135" s="220"/>
      <c r="H135" s="220"/>
      <c r="I135" s="223"/>
      <c r="J135" s="234">
        <f>BK135</f>
        <v>0</v>
      </c>
      <c r="K135" s="220"/>
      <c r="L135" s="225"/>
      <c r="M135" s="226"/>
      <c r="N135" s="227"/>
      <c r="O135" s="227"/>
      <c r="P135" s="228">
        <f>SUM(P136:P143)</f>
        <v>0</v>
      </c>
      <c r="Q135" s="227"/>
      <c r="R135" s="228">
        <f>SUM(R136:R143)</f>
        <v>0</v>
      </c>
      <c r="S135" s="227"/>
      <c r="T135" s="229">
        <f>SUM(T136:T143)</f>
        <v>182.5632</v>
      </c>
      <c r="AR135" s="230" t="s">
        <v>78</v>
      </c>
      <c r="AT135" s="231" t="s">
        <v>70</v>
      </c>
      <c r="AU135" s="231" t="s">
        <v>78</v>
      </c>
      <c r="AY135" s="230" t="s">
        <v>153</v>
      </c>
      <c r="BK135" s="232">
        <f>SUM(BK136:BK143)</f>
        <v>0</v>
      </c>
    </row>
    <row r="136" spans="2:65" s="1" customFormat="1" ht="25.5" customHeight="1">
      <c r="B136" s="46"/>
      <c r="C136" s="235" t="s">
        <v>218</v>
      </c>
      <c r="D136" s="235" t="s">
        <v>155</v>
      </c>
      <c r="E136" s="236" t="s">
        <v>904</v>
      </c>
      <c r="F136" s="237" t="s">
        <v>905</v>
      </c>
      <c r="G136" s="238" t="s">
        <v>192</v>
      </c>
      <c r="H136" s="239">
        <v>76.068</v>
      </c>
      <c r="I136" s="240"/>
      <c r="J136" s="241">
        <f>ROUND(I136*H136,2)</f>
        <v>0</v>
      </c>
      <c r="K136" s="237" t="s">
        <v>159</v>
      </c>
      <c r="L136" s="72"/>
      <c r="M136" s="242" t="s">
        <v>21</v>
      </c>
      <c r="N136" s="243" t="s">
        <v>42</v>
      </c>
      <c r="O136" s="47"/>
      <c r="P136" s="244">
        <f>O136*H136</f>
        <v>0</v>
      </c>
      <c r="Q136" s="244">
        <v>0</v>
      </c>
      <c r="R136" s="244">
        <f>Q136*H136</f>
        <v>0</v>
      </c>
      <c r="S136" s="244">
        <v>2.4</v>
      </c>
      <c r="T136" s="245">
        <f>S136*H136</f>
        <v>182.5632</v>
      </c>
      <c r="AR136" s="24" t="s">
        <v>160</v>
      </c>
      <c r="AT136" s="24" t="s">
        <v>155</v>
      </c>
      <c r="AU136" s="24" t="s">
        <v>81</v>
      </c>
      <c r="AY136" s="24" t="s">
        <v>153</v>
      </c>
      <c r="BE136" s="246">
        <f>IF(N136="základní",J136,0)</f>
        <v>0</v>
      </c>
      <c r="BF136" s="246">
        <f>IF(N136="snížená",J136,0)</f>
        <v>0</v>
      </c>
      <c r="BG136" s="246">
        <f>IF(N136="zákl. přenesená",J136,0)</f>
        <v>0</v>
      </c>
      <c r="BH136" s="246">
        <f>IF(N136="sníž. přenesená",J136,0)</f>
        <v>0</v>
      </c>
      <c r="BI136" s="246">
        <f>IF(N136="nulová",J136,0)</f>
        <v>0</v>
      </c>
      <c r="BJ136" s="24" t="s">
        <v>78</v>
      </c>
      <c r="BK136" s="246">
        <f>ROUND(I136*H136,2)</f>
        <v>0</v>
      </c>
      <c r="BL136" s="24" t="s">
        <v>160</v>
      </c>
      <c r="BM136" s="24" t="s">
        <v>906</v>
      </c>
    </row>
    <row r="137" spans="2:51" s="12" customFormat="1" ht="13.5">
      <c r="B137" s="247"/>
      <c r="C137" s="248"/>
      <c r="D137" s="249" t="s">
        <v>162</v>
      </c>
      <c r="E137" s="250" t="s">
        <v>21</v>
      </c>
      <c r="F137" s="251" t="s">
        <v>980</v>
      </c>
      <c r="G137" s="248"/>
      <c r="H137" s="252">
        <v>4.912</v>
      </c>
      <c r="I137" s="253"/>
      <c r="J137" s="248"/>
      <c r="K137" s="248"/>
      <c r="L137" s="254"/>
      <c r="M137" s="255"/>
      <c r="N137" s="256"/>
      <c r="O137" s="256"/>
      <c r="P137" s="256"/>
      <c r="Q137" s="256"/>
      <c r="R137" s="256"/>
      <c r="S137" s="256"/>
      <c r="T137" s="257"/>
      <c r="AT137" s="258" t="s">
        <v>162</v>
      </c>
      <c r="AU137" s="258" t="s">
        <v>81</v>
      </c>
      <c r="AV137" s="12" t="s">
        <v>81</v>
      </c>
      <c r="AW137" s="12" t="s">
        <v>35</v>
      </c>
      <c r="AX137" s="12" t="s">
        <v>71</v>
      </c>
      <c r="AY137" s="258" t="s">
        <v>153</v>
      </c>
    </row>
    <row r="138" spans="2:51" s="12" customFormat="1" ht="13.5">
      <c r="B138" s="247"/>
      <c r="C138" s="248"/>
      <c r="D138" s="249" t="s">
        <v>162</v>
      </c>
      <c r="E138" s="250" t="s">
        <v>21</v>
      </c>
      <c r="F138" s="251" t="s">
        <v>981</v>
      </c>
      <c r="G138" s="248"/>
      <c r="H138" s="252">
        <v>1.228</v>
      </c>
      <c r="I138" s="253"/>
      <c r="J138" s="248"/>
      <c r="K138" s="248"/>
      <c r="L138" s="254"/>
      <c r="M138" s="255"/>
      <c r="N138" s="256"/>
      <c r="O138" s="256"/>
      <c r="P138" s="256"/>
      <c r="Q138" s="256"/>
      <c r="R138" s="256"/>
      <c r="S138" s="256"/>
      <c r="T138" s="257"/>
      <c r="AT138" s="258" t="s">
        <v>162</v>
      </c>
      <c r="AU138" s="258" t="s">
        <v>81</v>
      </c>
      <c r="AV138" s="12" t="s">
        <v>81</v>
      </c>
      <c r="AW138" s="12" t="s">
        <v>35</v>
      </c>
      <c r="AX138" s="12" t="s">
        <v>71</v>
      </c>
      <c r="AY138" s="258" t="s">
        <v>153</v>
      </c>
    </row>
    <row r="139" spans="2:51" s="12" customFormat="1" ht="13.5">
      <c r="B139" s="247"/>
      <c r="C139" s="248"/>
      <c r="D139" s="249" t="s">
        <v>162</v>
      </c>
      <c r="E139" s="250" t="s">
        <v>21</v>
      </c>
      <c r="F139" s="251" t="s">
        <v>982</v>
      </c>
      <c r="G139" s="248"/>
      <c r="H139" s="252">
        <v>7.368</v>
      </c>
      <c r="I139" s="253"/>
      <c r="J139" s="248"/>
      <c r="K139" s="248"/>
      <c r="L139" s="254"/>
      <c r="M139" s="255"/>
      <c r="N139" s="256"/>
      <c r="O139" s="256"/>
      <c r="P139" s="256"/>
      <c r="Q139" s="256"/>
      <c r="R139" s="256"/>
      <c r="S139" s="256"/>
      <c r="T139" s="257"/>
      <c r="AT139" s="258" t="s">
        <v>162</v>
      </c>
      <c r="AU139" s="258" t="s">
        <v>81</v>
      </c>
      <c r="AV139" s="12" t="s">
        <v>81</v>
      </c>
      <c r="AW139" s="12" t="s">
        <v>35</v>
      </c>
      <c r="AX139" s="12" t="s">
        <v>71</v>
      </c>
      <c r="AY139" s="258" t="s">
        <v>153</v>
      </c>
    </row>
    <row r="140" spans="2:51" s="12" customFormat="1" ht="13.5">
      <c r="B140" s="247"/>
      <c r="C140" s="248"/>
      <c r="D140" s="249" t="s">
        <v>162</v>
      </c>
      <c r="E140" s="250" t="s">
        <v>21</v>
      </c>
      <c r="F140" s="251" t="s">
        <v>983</v>
      </c>
      <c r="G140" s="248"/>
      <c r="H140" s="252">
        <v>58.944</v>
      </c>
      <c r="I140" s="253"/>
      <c r="J140" s="248"/>
      <c r="K140" s="248"/>
      <c r="L140" s="254"/>
      <c r="M140" s="255"/>
      <c r="N140" s="256"/>
      <c r="O140" s="256"/>
      <c r="P140" s="256"/>
      <c r="Q140" s="256"/>
      <c r="R140" s="256"/>
      <c r="S140" s="256"/>
      <c r="T140" s="257"/>
      <c r="AT140" s="258" t="s">
        <v>162</v>
      </c>
      <c r="AU140" s="258" t="s">
        <v>81</v>
      </c>
      <c r="AV140" s="12" t="s">
        <v>81</v>
      </c>
      <c r="AW140" s="12" t="s">
        <v>35</v>
      </c>
      <c r="AX140" s="12" t="s">
        <v>71</v>
      </c>
      <c r="AY140" s="258" t="s">
        <v>153</v>
      </c>
    </row>
    <row r="141" spans="2:51" s="12" customFormat="1" ht="13.5">
      <c r="B141" s="247"/>
      <c r="C141" s="248"/>
      <c r="D141" s="249" t="s">
        <v>162</v>
      </c>
      <c r="E141" s="250" t="s">
        <v>21</v>
      </c>
      <c r="F141" s="251" t="s">
        <v>984</v>
      </c>
      <c r="G141" s="248"/>
      <c r="H141" s="252">
        <v>0.472</v>
      </c>
      <c r="I141" s="253"/>
      <c r="J141" s="248"/>
      <c r="K141" s="248"/>
      <c r="L141" s="254"/>
      <c r="M141" s="255"/>
      <c r="N141" s="256"/>
      <c r="O141" s="256"/>
      <c r="P141" s="256"/>
      <c r="Q141" s="256"/>
      <c r="R141" s="256"/>
      <c r="S141" s="256"/>
      <c r="T141" s="257"/>
      <c r="AT141" s="258" t="s">
        <v>162</v>
      </c>
      <c r="AU141" s="258" t="s">
        <v>81</v>
      </c>
      <c r="AV141" s="12" t="s">
        <v>81</v>
      </c>
      <c r="AW141" s="12" t="s">
        <v>35</v>
      </c>
      <c r="AX141" s="12" t="s">
        <v>71</v>
      </c>
      <c r="AY141" s="258" t="s">
        <v>153</v>
      </c>
    </row>
    <row r="142" spans="2:51" s="12" customFormat="1" ht="13.5">
      <c r="B142" s="247"/>
      <c r="C142" s="248"/>
      <c r="D142" s="249" t="s">
        <v>162</v>
      </c>
      <c r="E142" s="250" t="s">
        <v>21</v>
      </c>
      <c r="F142" s="251" t="s">
        <v>985</v>
      </c>
      <c r="G142" s="248"/>
      <c r="H142" s="252">
        <v>3.144</v>
      </c>
      <c r="I142" s="253"/>
      <c r="J142" s="248"/>
      <c r="K142" s="248"/>
      <c r="L142" s="254"/>
      <c r="M142" s="255"/>
      <c r="N142" s="256"/>
      <c r="O142" s="256"/>
      <c r="P142" s="256"/>
      <c r="Q142" s="256"/>
      <c r="R142" s="256"/>
      <c r="S142" s="256"/>
      <c r="T142" s="257"/>
      <c r="AT142" s="258" t="s">
        <v>162</v>
      </c>
      <c r="AU142" s="258" t="s">
        <v>81</v>
      </c>
      <c r="AV142" s="12" t="s">
        <v>81</v>
      </c>
      <c r="AW142" s="12" t="s">
        <v>35</v>
      </c>
      <c r="AX142" s="12" t="s">
        <v>71</v>
      </c>
      <c r="AY142" s="258" t="s">
        <v>153</v>
      </c>
    </row>
    <row r="143" spans="2:51" s="13" customFormat="1" ht="13.5">
      <c r="B143" s="259"/>
      <c r="C143" s="260"/>
      <c r="D143" s="249" t="s">
        <v>162</v>
      </c>
      <c r="E143" s="261" t="s">
        <v>21</v>
      </c>
      <c r="F143" s="262" t="s">
        <v>188</v>
      </c>
      <c r="G143" s="260"/>
      <c r="H143" s="263">
        <v>76.068</v>
      </c>
      <c r="I143" s="264"/>
      <c r="J143" s="260"/>
      <c r="K143" s="260"/>
      <c r="L143" s="265"/>
      <c r="M143" s="266"/>
      <c r="N143" s="267"/>
      <c r="O143" s="267"/>
      <c r="P143" s="267"/>
      <c r="Q143" s="267"/>
      <c r="R143" s="267"/>
      <c r="S143" s="267"/>
      <c r="T143" s="268"/>
      <c r="AT143" s="269" t="s">
        <v>162</v>
      </c>
      <c r="AU143" s="269" t="s">
        <v>81</v>
      </c>
      <c r="AV143" s="13" t="s">
        <v>160</v>
      </c>
      <c r="AW143" s="13" t="s">
        <v>35</v>
      </c>
      <c r="AX143" s="13" t="s">
        <v>78</v>
      </c>
      <c r="AY143" s="269" t="s">
        <v>153</v>
      </c>
    </row>
    <row r="144" spans="2:63" s="11" customFormat="1" ht="29.85" customHeight="1">
      <c r="B144" s="219"/>
      <c r="C144" s="220"/>
      <c r="D144" s="221" t="s">
        <v>70</v>
      </c>
      <c r="E144" s="233" t="s">
        <v>160</v>
      </c>
      <c r="F144" s="233" t="s">
        <v>402</v>
      </c>
      <c r="G144" s="220"/>
      <c r="H144" s="220"/>
      <c r="I144" s="223"/>
      <c r="J144" s="234">
        <f>BK144</f>
        <v>0</v>
      </c>
      <c r="K144" s="220"/>
      <c r="L144" s="225"/>
      <c r="M144" s="226"/>
      <c r="N144" s="227"/>
      <c r="O144" s="227"/>
      <c r="P144" s="228">
        <f>SUM(P145:P166)</f>
        <v>0</v>
      </c>
      <c r="Q144" s="227"/>
      <c r="R144" s="228">
        <f>SUM(R145:R166)</f>
        <v>7.702016</v>
      </c>
      <c r="S144" s="227"/>
      <c r="T144" s="229">
        <f>SUM(T145:T166)</f>
        <v>0</v>
      </c>
      <c r="AR144" s="230" t="s">
        <v>78</v>
      </c>
      <c r="AT144" s="231" t="s">
        <v>70</v>
      </c>
      <c r="AU144" s="231" t="s">
        <v>78</v>
      </c>
      <c r="AY144" s="230" t="s">
        <v>153</v>
      </c>
      <c r="BK144" s="232">
        <f>SUM(BK145:BK166)</f>
        <v>0</v>
      </c>
    </row>
    <row r="145" spans="2:65" s="1" customFormat="1" ht="25.5" customHeight="1">
      <c r="B145" s="46"/>
      <c r="C145" s="235" t="s">
        <v>222</v>
      </c>
      <c r="D145" s="235" t="s">
        <v>155</v>
      </c>
      <c r="E145" s="236" t="s">
        <v>404</v>
      </c>
      <c r="F145" s="237" t="s">
        <v>405</v>
      </c>
      <c r="G145" s="238" t="s">
        <v>192</v>
      </c>
      <c r="H145" s="239">
        <v>40.39</v>
      </c>
      <c r="I145" s="240"/>
      <c r="J145" s="241">
        <f>ROUND(I145*H145,2)</f>
        <v>0</v>
      </c>
      <c r="K145" s="237" t="s">
        <v>159</v>
      </c>
      <c r="L145" s="72"/>
      <c r="M145" s="242" t="s">
        <v>21</v>
      </c>
      <c r="N145" s="243" t="s">
        <v>42</v>
      </c>
      <c r="O145" s="47"/>
      <c r="P145" s="244">
        <f>O145*H145</f>
        <v>0</v>
      </c>
      <c r="Q145" s="244">
        <v>0</v>
      </c>
      <c r="R145" s="244">
        <f>Q145*H145</f>
        <v>0</v>
      </c>
      <c r="S145" s="244">
        <v>0</v>
      </c>
      <c r="T145" s="245">
        <f>S145*H145</f>
        <v>0</v>
      </c>
      <c r="AR145" s="24" t="s">
        <v>160</v>
      </c>
      <c r="AT145" s="24" t="s">
        <v>155</v>
      </c>
      <c r="AU145" s="24" t="s">
        <v>81</v>
      </c>
      <c r="AY145" s="24" t="s">
        <v>153</v>
      </c>
      <c r="BE145" s="246">
        <f>IF(N145="základní",J145,0)</f>
        <v>0</v>
      </c>
      <c r="BF145" s="246">
        <f>IF(N145="snížená",J145,0)</f>
        <v>0</v>
      </c>
      <c r="BG145" s="246">
        <f>IF(N145="zákl. přenesená",J145,0)</f>
        <v>0</v>
      </c>
      <c r="BH145" s="246">
        <f>IF(N145="sníž. přenesená",J145,0)</f>
        <v>0</v>
      </c>
      <c r="BI145" s="246">
        <f>IF(N145="nulová",J145,0)</f>
        <v>0</v>
      </c>
      <c r="BJ145" s="24" t="s">
        <v>78</v>
      </c>
      <c r="BK145" s="246">
        <f>ROUND(I145*H145,2)</f>
        <v>0</v>
      </c>
      <c r="BL145" s="24" t="s">
        <v>160</v>
      </c>
      <c r="BM145" s="24" t="s">
        <v>908</v>
      </c>
    </row>
    <row r="146" spans="2:51" s="14" customFormat="1" ht="13.5">
      <c r="B146" s="271"/>
      <c r="C146" s="272"/>
      <c r="D146" s="249" t="s">
        <v>162</v>
      </c>
      <c r="E146" s="273" t="s">
        <v>21</v>
      </c>
      <c r="F146" s="274" t="s">
        <v>873</v>
      </c>
      <c r="G146" s="272"/>
      <c r="H146" s="273" t="s">
        <v>21</v>
      </c>
      <c r="I146" s="275"/>
      <c r="J146" s="272"/>
      <c r="K146" s="272"/>
      <c r="L146" s="276"/>
      <c r="M146" s="277"/>
      <c r="N146" s="278"/>
      <c r="O146" s="278"/>
      <c r="P146" s="278"/>
      <c r="Q146" s="278"/>
      <c r="R146" s="278"/>
      <c r="S146" s="278"/>
      <c r="T146" s="279"/>
      <c r="AT146" s="280" t="s">
        <v>162</v>
      </c>
      <c r="AU146" s="280" t="s">
        <v>81</v>
      </c>
      <c r="AV146" s="14" t="s">
        <v>78</v>
      </c>
      <c r="AW146" s="14" t="s">
        <v>35</v>
      </c>
      <c r="AX146" s="14" t="s">
        <v>71</v>
      </c>
      <c r="AY146" s="280" t="s">
        <v>153</v>
      </c>
    </row>
    <row r="147" spans="2:51" s="12" customFormat="1" ht="13.5">
      <c r="B147" s="247"/>
      <c r="C147" s="248"/>
      <c r="D147" s="249" t="s">
        <v>162</v>
      </c>
      <c r="E147" s="250" t="s">
        <v>21</v>
      </c>
      <c r="F147" s="251" t="s">
        <v>986</v>
      </c>
      <c r="G147" s="248"/>
      <c r="H147" s="252">
        <v>1.474</v>
      </c>
      <c r="I147" s="253"/>
      <c r="J147" s="248"/>
      <c r="K147" s="248"/>
      <c r="L147" s="254"/>
      <c r="M147" s="255"/>
      <c r="N147" s="256"/>
      <c r="O147" s="256"/>
      <c r="P147" s="256"/>
      <c r="Q147" s="256"/>
      <c r="R147" s="256"/>
      <c r="S147" s="256"/>
      <c r="T147" s="257"/>
      <c r="AT147" s="258" t="s">
        <v>162</v>
      </c>
      <c r="AU147" s="258" t="s">
        <v>81</v>
      </c>
      <c r="AV147" s="12" t="s">
        <v>81</v>
      </c>
      <c r="AW147" s="12" t="s">
        <v>35</v>
      </c>
      <c r="AX147" s="12" t="s">
        <v>71</v>
      </c>
      <c r="AY147" s="258" t="s">
        <v>153</v>
      </c>
    </row>
    <row r="148" spans="2:51" s="12" customFormat="1" ht="13.5">
      <c r="B148" s="247"/>
      <c r="C148" s="248"/>
      <c r="D148" s="249" t="s">
        <v>162</v>
      </c>
      <c r="E148" s="250" t="s">
        <v>21</v>
      </c>
      <c r="F148" s="251" t="s">
        <v>987</v>
      </c>
      <c r="G148" s="248"/>
      <c r="H148" s="252">
        <v>7.264</v>
      </c>
      <c r="I148" s="253"/>
      <c r="J148" s="248"/>
      <c r="K148" s="248"/>
      <c r="L148" s="254"/>
      <c r="M148" s="255"/>
      <c r="N148" s="256"/>
      <c r="O148" s="256"/>
      <c r="P148" s="256"/>
      <c r="Q148" s="256"/>
      <c r="R148" s="256"/>
      <c r="S148" s="256"/>
      <c r="T148" s="257"/>
      <c r="AT148" s="258" t="s">
        <v>162</v>
      </c>
      <c r="AU148" s="258" t="s">
        <v>81</v>
      </c>
      <c r="AV148" s="12" t="s">
        <v>81</v>
      </c>
      <c r="AW148" s="12" t="s">
        <v>35</v>
      </c>
      <c r="AX148" s="12" t="s">
        <v>71</v>
      </c>
      <c r="AY148" s="258" t="s">
        <v>153</v>
      </c>
    </row>
    <row r="149" spans="2:51" s="12" customFormat="1" ht="13.5">
      <c r="B149" s="247"/>
      <c r="C149" s="248"/>
      <c r="D149" s="249" t="s">
        <v>162</v>
      </c>
      <c r="E149" s="250" t="s">
        <v>21</v>
      </c>
      <c r="F149" s="251" t="s">
        <v>988</v>
      </c>
      <c r="G149" s="248"/>
      <c r="H149" s="252">
        <v>10.377</v>
      </c>
      <c r="I149" s="253"/>
      <c r="J149" s="248"/>
      <c r="K149" s="248"/>
      <c r="L149" s="254"/>
      <c r="M149" s="255"/>
      <c r="N149" s="256"/>
      <c r="O149" s="256"/>
      <c r="P149" s="256"/>
      <c r="Q149" s="256"/>
      <c r="R149" s="256"/>
      <c r="S149" s="256"/>
      <c r="T149" s="257"/>
      <c r="AT149" s="258" t="s">
        <v>162</v>
      </c>
      <c r="AU149" s="258" t="s">
        <v>81</v>
      </c>
      <c r="AV149" s="12" t="s">
        <v>81</v>
      </c>
      <c r="AW149" s="12" t="s">
        <v>35</v>
      </c>
      <c r="AX149" s="12" t="s">
        <v>71</v>
      </c>
      <c r="AY149" s="258" t="s">
        <v>153</v>
      </c>
    </row>
    <row r="150" spans="2:51" s="12" customFormat="1" ht="13.5">
      <c r="B150" s="247"/>
      <c r="C150" s="248"/>
      <c r="D150" s="249" t="s">
        <v>162</v>
      </c>
      <c r="E150" s="250" t="s">
        <v>21</v>
      </c>
      <c r="F150" s="251" t="s">
        <v>989</v>
      </c>
      <c r="G150" s="248"/>
      <c r="H150" s="252">
        <v>9.339</v>
      </c>
      <c r="I150" s="253"/>
      <c r="J150" s="248"/>
      <c r="K150" s="248"/>
      <c r="L150" s="254"/>
      <c r="M150" s="255"/>
      <c r="N150" s="256"/>
      <c r="O150" s="256"/>
      <c r="P150" s="256"/>
      <c r="Q150" s="256"/>
      <c r="R150" s="256"/>
      <c r="S150" s="256"/>
      <c r="T150" s="257"/>
      <c r="AT150" s="258" t="s">
        <v>162</v>
      </c>
      <c r="AU150" s="258" t="s">
        <v>81</v>
      </c>
      <c r="AV150" s="12" t="s">
        <v>81</v>
      </c>
      <c r="AW150" s="12" t="s">
        <v>35</v>
      </c>
      <c r="AX150" s="12" t="s">
        <v>71</v>
      </c>
      <c r="AY150" s="258" t="s">
        <v>153</v>
      </c>
    </row>
    <row r="151" spans="2:51" s="12" customFormat="1" ht="13.5">
      <c r="B151" s="247"/>
      <c r="C151" s="248"/>
      <c r="D151" s="249" t="s">
        <v>162</v>
      </c>
      <c r="E151" s="250" t="s">
        <v>21</v>
      </c>
      <c r="F151" s="251" t="s">
        <v>990</v>
      </c>
      <c r="G151" s="248"/>
      <c r="H151" s="252">
        <v>6.226</v>
      </c>
      <c r="I151" s="253"/>
      <c r="J151" s="248"/>
      <c r="K151" s="248"/>
      <c r="L151" s="254"/>
      <c r="M151" s="255"/>
      <c r="N151" s="256"/>
      <c r="O151" s="256"/>
      <c r="P151" s="256"/>
      <c r="Q151" s="256"/>
      <c r="R151" s="256"/>
      <c r="S151" s="256"/>
      <c r="T151" s="257"/>
      <c r="AT151" s="258" t="s">
        <v>162</v>
      </c>
      <c r="AU151" s="258" t="s">
        <v>81</v>
      </c>
      <c r="AV151" s="12" t="s">
        <v>81</v>
      </c>
      <c r="AW151" s="12" t="s">
        <v>35</v>
      </c>
      <c r="AX151" s="12" t="s">
        <v>71</v>
      </c>
      <c r="AY151" s="258" t="s">
        <v>153</v>
      </c>
    </row>
    <row r="152" spans="2:51" s="12" customFormat="1" ht="13.5">
      <c r="B152" s="247"/>
      <c r="C152" s="248"/>
      <c r="D152" s="249" t="s">
        <v>162</v>
      </c>
      <c r="E152" s="250" t="s">
        <v>21</v>
      </c>
      <c r="F152" s="251" t="s">
        <v>991</v>
      </c>
      <c r="G152" s="248"/>
      <c r="H152" s="252">
        <v>5.71</v>
      </c>
      <c r="I152" s="253"/>
      <c r="J152" s="248"/>
      <c r="K152" s="248"/>
      <c r="L152" s="254"/>
      <c r="M152" s="255"/>
      <c r="N152" s="256"/>
      <c r="O152" s="256"/>
      <c r="P152" s="256"/>
      <c r="Q152" s="256"/>
      <c r="R152" s="256"/>
      <c r="S152" s="256"/>
      <c r="T152" s="257"/>
      <c r="AT152" s="258" t="s">
        <v>162</v>
      </c>
      <c r="AU152" s="258" t="s">
        <v>81</v>
      </c>
      <c r="AV152" s="12" t="s">
        <v>81</v>
      </c>
      <c r="AW152" s="12" t="s">
        <v>35</v>
      </c>
      <c r="AX152" s="12" t="s">
        <v>71</v>
      </c>
      <c r="AY152" s="258" t="s">
        <v>153</v>
      </c>
    </row>
    <row r="153" spans="2:51" s="13" customFormat="1" ht="13.5">
      <c r="B153" s="259"/>
      <c r="C153" s="260"/>
      <c r="D153" s="249" t="s">
        <v>162</v>
      </c>
      <c r="E153" s="261" t="s">
        <v>21</v>
      </c>
      <c r="F153" s="262" t="s">
        <v>188</v>
      </c>
      <c r="G153" s="260"/>
      <c r="H153" s="263">
        <v>40.39</v>
      </c>
      <c r="I153" s="264"/>
      <c r="J153" s="260"/>
      <c r="K153" s="260"/>
      <c r="L153" s="265"/>
      <c r="M153" s="266"/>
      <c r="N153" s="267"/>
      <c r="O153" s="267"/>
      <c r="P153" s="267"/>
      <c r="Q153" s="267"/>
      <c r="R153" s="267"/>
      <c r="S153" s="267"/>
      <c r="T153" s="268"/>
      <c r="AT153" s="269" t="s">
        <v>162</v>
      </c>
      <c r="AU153" s="269" t="s">
        <v>81</v>
      </c>
      <c r="AV153" s="13" t="s">
        <v>160</v>
      </c>
      <c r="AW153" s="13" t="s">
        <v>35</v>
      </c>
      <c r="AX153" s="13" t="s">
        <v>78</v>
      </c>
      <c r="AY153" s="269" t="s">
        <v>153</v>
      </c>
    </row>
    <row r="154" spans="2:65" s="1" customFormat="1" ht="25.5" customHeight="1">
      <c r="B154" s="46"/>
      <c r="C154" s="235" t="s">
        <v>226</v>
      </c>
      <c r="D154" s="235" t="s">
        <v>155</v>
      </c>
      <c r="E154" s="236" t="s">
        <v>992</v>
      </c>
      <c r="F154" s="237" t="s">
        <v>993</v>
      </c>
      <c r="G154" s="238" t="s">
        <v>487</v>
      </c>
      <c r="H154" s="239">
        <v>39.296</v>
      </c>
      <c r="I154" s="240"/>
      <c r="J154" s="241">
        <f>ROUND(I154*H154,2)</f>
        <v>0</v>
      </c>
      <c r="K154" s="237" t="s">
        <v>21</v>
      </c>
      <c r="L154" s="72"/>
      <c r="M154" s="242" t="s">
        <v>21</v>
      </c>
      <c r="N154" s="243" t="s">
        <v>42</v>
      </c>
      <c r="O154" s="47"/>
      <c r="P154" s="244">
        <f>O154*H154</f>
        <v>0</v>
      </c>
      <c r="Q154" s="244">
        <v>0.028</v>
      </c>
      <c r="R154" s="244">
        <f>Q154*H154</f>
        <v>1.100288</v>
      </c>
      <c r="S154" s="244">
        <v>0</v>
      </c>
      <c r="T154" s="245">
        <f>S154*H154</f>
        <v>0</v>
      </c>
      <c r="AR154" s="24" t="s">
        <v>160</v>
      </c>
      <c r="AT154" s="24" t="s">
        <v>155</v>
      </c>
      <c r="AU154" s="24" t="s">
        <v>81</v>
      </c>
      <c r="AY154" s="24" t="s">
        <v>153</v>
      </c>
      <c r="BE154" s="246">
        <f>IF(N154="základní",J154,0)</f>
        <v>0</v>
      </c>
      <c r="BF154" s="246">
        <f>IF(N154="snížená",J154,0)</f>
        <v>0</v>
      </c>
      <c r="BG154" s="246">
        <f>IF(N154="zákl. přenesená",J154,0)</f>
        <v>0</v>
      </c>
      <c r="BH154" s="246">
        <f>IF(N154="sníž. přenesená",J154,0)</f>
        <v>0</v>
      </c>
      <c r="BI154" s="246">
        <f>IF(N154="nulová",J154,0)</f>
        <v>0</v>
      </c>
      <c r="BJ154" s="24" t="s">
        <v>78</v>
      </c>
      <c r="BK154" s="246">
        <f>ROUND(I154*H154,2)</f>
        <v>0</v>
      </c>
      <c r="BL154" s="24" t="s">
        <v>160</v>
      </c>
      <c r="BM154" s="24" t="s">
        <v>994</v>
      </c>
    </row>
    <row r="155" spans="2:51" s="12" customFormat="1" ht="13.5">
      <c r="B155" s="247"/>
      <c r="C155" s="248"/>
      <c r="D155" s="249" t="s">
        <v>162</v>
      </c>
      <c r="E155" s="250" t="s">
        <v>21</v>
      </c>
      <c r="F155" s="251" t="s">
        <v>995</v>
      </c>
      <c r="G155" s="248"/>
      <c r="H155" s="252">
        <v>39.296</v>
      </c>
      <c r="I155" s="253"/>
      <c r="J155" s="248"/>
      <c r="K155" s="248"/>
      <c r="L155" s="254"/>
      <c r="M155" s="255"/>
      <c r="N155" s="256"/>
      <c r="O155" s="256"/>
      <c r="P155" s="256"/>
      <c r="Q155" s="256"/>
      <c r="R155" s="256"/>
      <c r="S155" s="256"/>
      <c r="T155" s="257"/>
      <c r="AT155" s="258" t="s">
        <v>162</v>
      </c>
      <c r="AU155" s="258" t="s">
        <v>81</v>
      </c>
      <c r="AV155" s="12" t="s">
        <v>81</v>
      </c>
      <c r="AW155" s="12" t="s">
        <v>35</v>
      </c>
      <c r="AX155" s="12" t="s">
        <v>78</v>
      </c>
      <c r="AY155" s="258" t="s">
        <v>153</v>
      </c>
    </row>
    <row r="156" spans="2:65" s="1" customFormat="1" ht="16.5" customHeight="1">
      <c r="B156" s="46"/>
      <c r="C156" s="235" t="s">
        <v>10</v>
      </c>
      <c r="D156" s="235" t="s">
        <v>155</v>
      </c>
      <c r="E156" s="236" t="s">
        <v>996</v>
      </c>
      <c r="F156" s="237" t="s">
        <v>997</v>
      </c>
      <c r="G156" s="238" t="s">
        <v>487</v>
      </c>
      <c r="H156" s="239">
        <v>157.184</v>
      </c>
      <c r="I156" s="240"/>
      <c r="J156" s="241">
        <f>ROUND(I156*H156,2)</f>
        <v>0</v>
      </c>
      <c r="K156" s="237" t="s">
        <v>21</v>
      </c>
      <c r="L156" s="72"/>
      <c r="M156" s="242" t="s">
        <v>21</v>
      </c>
      <c r="N156" s="243" t="s">
        <v>42</v>
      </c>
      <c r="O156" s="47"/>
      <c r="P156" s="244">
        <f>O156*H156</f>
        <v>0</v>
      </c>
      <c r="Q156" s="244">
        <v>0.042</v>
      </c>
      <c r="R156" s="244">
        <f>Q156*H156</f>
        <v>6.6017280000000005</v>
      </c>
      <c r="S156" s="244">
        <v>0</v>
      </c>
      <c r="T156" s="245">
        <f>S156*H156</f>
        <v>0</v>
      </c>
      <c r="AR156" s="24" t="s">
        <v>160</v>
      </c>
      <c r="AT156" s="24" t="s">
        <v>155</v>
      </c>
      <c r="AU156" s="24" t="s">
        <v>81</v>
      </c>
      <c r="AY156" s="24" t="s">
        <v>153</v>
      </c>
      <c r="BE156" s="246">
        <f>IF(N156="základní",J156,0)</f>
        <v>0</v>
      </c>
      <c r="BF156" s="246">
        <f>IF(N156="snížená",J156,0)</f>
        <v>0</v>
      </c>
      <c r="BG156" s="246">
        <f>IF(N156="zákl. přenesená",J156,0)</f>
        <v>0</v>
      </c>
      <c r="BH156" s="246">
        <f>IF(N156="sníž. přenesená",J156,0)</f>
        <v>0</v>
      </c>
      <c r="BI156" s="246">
        <f>IF(N156="nulová",J156,0)</f>
        <v>0</v>
      </c>
      <c r="BJ156" s="24" t="s">
        <v>78</v>
      </c>
      <c r="BK156" s="246">
        <f>ROUND(I156*H156,2)</f>
        <v>0</v>
      </c>
      <c r="BL156" s="24" t="s">
        <v>160</v>
      </c>
      <c r="BM156" s="24" t="s">
        <v>998</v>
      </c>
    </row>
    <row r="157" spans="2:51" s="12" customFormat="1" ht="13.5">
      <c r="B157" s="247"/>
      <c r="C157" s="248"/>
      <c r="D157" s="249" t="s">
        <v>162</v>
      </c>
      <c r="E157" s="250" t="s">
        <v>21</v>
      </c>
      <c r="F157" s="251" t="s">
        <v>999</v>
      </c>
      <c r="G157" s="248"/>
      <c r="H157" s="252">
        <v>157.184</v>
      </c>
      <c r="I157" s="253"/>
      <c r="J157" s="248"/>
      <c r="K157" s="248"/>
      <c r="L157" s="254"/>
      <c r="M157" s="255"/>
      <c r="N157" s="256"/>
      <c r="O157" s="256"/>
      <c r="P157" s="256"/>
      <c r="Q157" s="256"/>
      <c r="R157" s="256"/>
      <c r="S157" s="256"/>
      <c r="T157" s="257"/>
      <c r="AT157" s="258" t="s">
        <v>162</v>
      </c>
      <c r="AU157" s="258" t="s">
        <v>81</v>
      </c>
      <c r="AV157" s="12" t="s">
        <v>81</v>
      </c>
      <c r="AW157" s="12" t="s">
        <v>35</v>
      </c>
      <c r="AX157" s="12" t="s">
        <v>78</v>
      </c>
      <c r="AY157" s="258" t="s">
        <v>153</v>
      </c>
    </row>
    <row r="158" spans="2:65" s="1" customFormat="1" ht="25.5" customHeight="1">
      <c r="B158" s="46"/>
      <c r="C158" s="235" t="s">
        <v>235</v>
      </c>
      <c r="D158" s="235" t="s">
        <v>155</v>
      </c>
      <c r="E158" s="236" t="s">
        <v>1000</v>
      </c>
      <c r="F158" s="237" t="s">
        <v>1001</v>
      </c>
      <c r="G158" s="238" t="s">
        <v>192</v>
      </c>
      <c r="H158" s="239">
        <v>153.698</v>
      </c>
      <c r="I158" s="240"/>
      <c r="J158" s="241">
        <f>ROUND(I158*H158,2)</f>
        <v>0</v>
      </c>
      <c r="K158" s="237" t="s">
        <v>159</v>
      </c>
      <c r="L158" s="72"/>
      <c r="M158" s="242" t="s">
        <v>21</v>
      </c>
      <c r="N158" s="243" t="s">
        <v>42</v>
      </c>
      <c r="O158" s="47"/>
      <c r="P158" s="244">
        <f>O158*H158</f>
        <v>0</v>
      </c>
      <c r="Q158" s="244">
        <v>0</v>
      </c>
      <c r="R158" s="244">
        <f>Q158*H158</f>
        <v>0</v>
      </c>
      <c r="S158" s="244">
        <v>0</v>
      </c>
      <c r="T158" s="245">
        <f>S158*H158</f>
        <v>0</v>
      </c>
      <c r="AR158" s="24" t="s">
        <v>160</v>
      </c>
      <c r="AT158" s="24" t="s">
        <v>155</v>
      </c>
      <c r="AU158" s="24" t="s">
        <v>81</v>
      </c>
      <c r="AY158" s="24" t="s">
        <v>153</v>
      </c>
      <c r="BE158" s="246">
        <f>IF(N158="základní",J158,0)</f>
        <v>0</v>
      </c>
      <c r="BF158" s="246">
        <f>IF(N158="snížená",J158,0)</f>
        <v>0</v>
      </c>
      <c r="BG158" s="246">
        <f>IF(N158="zákl. přenesená",J158,0)</f>
        <v>0</v>
      </c>
      <c r="BH158" s="246">
        <f>IF(N158="sníž. přenesená",J158,0)</f>
        <v>0</v>
      </c>
      <c r="BI158" s="246">
        <f>IF(N158="nulová",J158,0)</f>
        <v>0</v>
      </c>
      <c r="BJ158" s="24" t="s">
        <v>78</v>
      </c>
      <c r="BK158" s="246">
        <f>ROUND(I158*H158,2)</f>
        <v>0</v>
      </c>
      <c r="BL158" s="24" t="s">
        <v>160</v>
      </c>
      <c r="BM158" s="24" t="s">
        <v>1002</v>
      </c>
    </row>
    <row r="159" spans="2:51" s="14" customFormat="1" ht="13.5">
      <c r="B159" s="271"/>
      <c r="C159" s="272"/>
      <c r="D159" s="249" t="s">
        <v>162</v>
      </c>
      <c r="E159" s="273" t="s">
        <v>21</v>
      </c>
      <c r="F159" s="274" t="s">
        <v>873</v>
      </c>
      <c r="G159" s="272"/>
      <c r="H159" s="273" t="s">
        <v>21</v>
      </c>
      <c r="I159" s="275"/>
      <c r="J159" s="272"/>
      <c r="K159" s="272"/>
      <c r="L159" s="276"/>
      <c r="M159" s="277"/>
      <c r="N159" s="278"/>
      <c r="O159" s="278"/>
      <c r="P159" s="278"/>
      <c r="Q159" s="278"/>
      <c r="R159" s="278"/>
      <c r="S159" s="278"/>
      <c r="T159" s="279"/>
      <c r="AT159" s="280" t="s">
        <v>162</v>
      </c>
      <c r="AU159" s="280" t="s">
        <v>81</v>
      </c>
      <c r="AV159" s="14" t="s">
        <v>78</v>
      </c>
      <c r="AW159" s="14" t="s">
        <v>35</v>
      </c>
      <c r="AX159" s="14" t="s">
        <v>71</v>
      </c>
      <c r="AY159" s="280" t="s">
        <v>153</v>
      </c>
    </row>
    <row r="160" spans="2:51" s="12" customFormat="1" ht="13.5">
      <c r="B160" s="247"/>
      <c r="C160" s="248"/>
      <c r="D160" s="249" t="s">
        <v>162</v>
      </c>
      <c r="E160" s="250" t="s">
        <v>21</v>
      </c>
      <c r="F160" s="251" t="s">
        <v>1003</v>
      </c>
      <c r="G160" s="248"/>
      <c r="H160" s="252">
        <v>4.134</v>
      </c>
      <c r="I160" s="253"/>
      <c r="J160" s="248"/>
      <c r="K160" s="248"/>
      <c r="L160" s="254"/>
      <c r="M160" s="255"/>
      <c r="N160" s="256"/>
      <c r="O160" s="256"/>
      <c r="P160" s="256"/>
      <c r="Q160" s="256"/>
      <c r="R160" s="256"/>
      <c r="S160" s="256"/>
      <c r="T160" s="257"/>
      <c r="AT160" s="258" t="s">
        <v>162</v>
      </c>
      <c r="AU160" s="258" t="s">
        <v>81</v>
      </c>
      <c r="AV160" s="12" t="s">
        <v>81</v>
      </c>
      <c r="AW160" s="12" t="s">
        <v>35</v>
      </c>
      <c r="AX160" s="12" t="s">
        <v>71</v>
      </c>
      <c r="AY160" s="258" t="s">
        <v>153</v>
      </c>
    </row>
    <row r="161" spans="2:51" s="12" customFormat="1" ht="13.5">
      <c r="B161" s="247"/>
      <c r="C161" s="248"/>
      <c r="D161" s="249" t="s">
        <v>162</v>
      </c>
      <c r="E161" s="250" t="s">
        <v>21</v>
      </c>
      <c r="F161" s="251" t="s">
        <v>1004</v>
      </c>
      <c r="G161" s="248"/>
      <c r="H161" s="252">
        <v>28.522</v>
      </c>
      <c r="I161" s="253"/>
      <c r="J161" s="248"/>
      <c r="K161" s="248"/>
      <c r="L161" s="254"/>
      <c r="M161" s="255"/>
      <c r="N161" s="256"/>
      <c r="O161" s="256"/>
      <c r="P161" s="256"/>
      <c r="Q161" s="256"/>
      <c r="R161" s="256"/>
      <c r="S161" s="256"/>
      <c r="T161" s="257"/>
      <c r="AT161" s="258" t="s">
        <v>162</v>
      </c>
      <c r="AU161" s="258" t="s">
        <v>81</v>
      </c>
      <c r="AV161" s="12" t="s">
        <v>81</v>
      </c>
      <c r="AW161" s="12" t="s">
        <v>35</v>
      </c>
      <c r="AX161" s="12" t="s">
        <v>71</v>
      </c>
      <c r="AY161" s="258" t="s">
        <v>153</v>
      </c>
    </row>
    <row r="162" spans="2:51" s="12" customFormat="1" ht="13.5">
      <c r="B162" s="247"/>
      <c r="C162" s="248"/>
      <c r="D162" s="249" t="s">
        <v>162</v>
      </c>
      <c r="E162" s="250" t="s">
        <v>21</v>
      </c>
      <c r="F162" s="251" t="s">
        <v>1005</v>
      </c>
      <c r="G162" s="248"/>
      <c r="H162" s="252">
        <v>40.745</v>
      </c>
      <c r="I162" s="253"/>
      <c r="J162" s="248"/>
      <c r="K162" s="248"/>
      <c r="L162" s="254"/>
      <c r="M162" s="255"/>
      <c r="N162" s="256"/>
      <c r="O162" s="256"/>
      <c r="P162" s="256"/>
      <c r="Q162" s="256"/>
      <c r="R162" s="256"/>
      <c r="S162" s="256"/>
      <c r="T162" s="257"/>
      <c r="AT162" s="258" t="s">
        <v>162</v>
      </c>
      <c r="AU162" s="258" t="s">
        <v>81</v>
      </c>
      <c r="AV162" s="12" t="s">
        <v>81</v>
      </c>
      <c r="AW162" s="12" t="s">
        <v>35</v>
      </c>
      <c r="AX162" s="12" t="s">
        <v>71</v>
      </c>
      <c r="AY162" s="258" t="s">
        <v>153</v>
      </c>
    </row>
    <row r="163" spans="2:51" s="12" customFormat="1" ht="13.5">
      <c r="B163" s="247"/>
      <c r="C163" s="248"/>
      <c r="D163" s="249" t="s">
        <v>162</v>
      </c>
      <c r="E163" s="250" t="s">
        <v>21</v>
      </c>
      <c r="F163" s="251" t="s">
        <v>1006</v>
      </c>
      <c r="G163" s="248"/>
      <c r="H163" s="252">
        <v>36.671</v>
      </c>
      <c r="I163" s="253"/>
      <c r="J163" s="248"/>
      <c r="K163" s="248"/>
      <c r="L163" s="254"/>
      <c r="M163" s="255"/>
      <c r="N163" s="256"/>
      <c r="O163" s="256"/>
      <c r="P163" s="256"/>
      <c r="Q163" s="256"/>
      <c r="R163" s="256"/>
      <c r="S163" s="256"/>
      <c r="T163" s="257"/>
      <c r="AT163" s="258" t="s">
        <v>162</v>
      </c>
      <c r="AU163" s="258" t="s">
        <v>81</v>
      </c>
      <c r="AV163" s="12" t="s">
        <v>81</v>
      </c>
      <c r="AW163" s="12" t="s">
        <v>35</v>
      </c>
      <c r="AX163" s="12" t="s">
        <v>71</v>
      </c>
      <c r="AY163" s="258" t="s">
        <v>153</v>
      </c>
    </row>
    <row r="164" spans="2:51" s="12" customFormat="1" ht="13.5">
      <c r="B164" s="247"/>
      <c r="C164" s="248"/>
      <c r="D164" s="249" t="s">
        <v>162</v>
      </c>
      <c r="E164" s="250" t="s">
        <v>21</v>
      </c>
      <c r="F164" s="251" t="s">
        <v>1007</v>
      </c>
      <c r="G164" s="248"/>
      <c r="H164" s="252">
        <v>24.447</v>
      </c>
      <c r="I164" s="253"/>
      <c r="J164" s="248"/>
      <c r="K164" s="248"/>
      <c r="L164" s="254"/>
      <c r="M164" s="255"/>
      <c r="N164" s="256"/>
      <c r="O164" s="256"/>
      <c r="P164" s="256"/>
      <c r="Q164" s="256"/>
      <c r="R164" s="256"/>
      <c r="S164" s="256"/>
      <c r="T164" s="257"/>
      <c r="AT164" s="258" t="s">
        <v>162</v>
      </c>
      <c r="AU164" s="258" t="s">
        <v>81</v>
      </c>
      <c r="AV164" s="12" t="s">
        <v>81</v>
      </c>
      <c r="AW164" s="12" t="s">
        <v>35</v>
      </c>
      <c r="AX164" s="12" t="s">
        <v>71</v>
      </c>
      <c r="AY164" s="258" t="s">
        <v>153</v>
      </c>
    </row>
    <row r="165" spans="2:51" s="12" customFormat="1" ht="13.5">
      <c r="B165" s="247"/>
      <c r="C165" s="248"/>
      <c r="D165" s="249" t="s">
        <v>162</v>
      </c>
      <c r="E165" s="250" t="s">
        <v>21</v>
      </c>
      <c r="F165" s="251" t="s">
        <v>1008</v>
      </c>
      <c r="G165" s="248"/>
      <c r="H165" s="252">
        <v>19.179</v>
      </c>
      <c r="I165" s="253"/>
      <c r="J165" s="248"/>
      <c r="K165" s="248"/>
      <c r="L165" s="254"/>
      <c r="M165" s="255"/>
      <c r="N165" s="256"/>
      <c r="O165" s="256"/>
      <c r="P165" s="256"/>
      <c r="Q165" s="256"/>
      <c r="R165" s="256"/>
      <c r="S165" s="256"/>
      <c r="T165" s="257"/>
      <c r="AT165" s="258" t="s">
        <v>162</v>
      </c>
      <c r="AU165" s="258" t="s">
        <v>81</v>
      </c>
      <c r="AV165" s="12" t="s">
        <v>81</v>
      </c>
      <c r="AW165" s="12" t="s">
        <v>35</v>
      </c>
      <c r="AX165" s="12" t="s">
        <v>71</v>
      </c>
      <c r="AY165" s="258" t="s">
        <v>153</v>
      </c>
    </row>
    <row r="166" spans="2:51" s="13" customFormat="1" ht="13.5">
      <c r="B166" s="259"/>
      <c r="C166" s="260"/>
      <c r="D166" s="249" t="s">
        <v>162</v>
      </c>
      <c r="E166" s="261" t="s">
        <v>21</v>
      </c>
      <c r="F166" s="262" t="s">
        <v>188</v>
      </c>
      <c r="G166" s="260"/>
      <c r="H166" s="263">
        <v>153.698</v>
      </c>
      <c r="I166" s="264"/>
      <c r="J166" s="260"/>
      <c r="K166" s="260"/>
      <c r="L166" s="265"/>
      <c r="M166" s="266"/>
      <c r="N166" s="267"/>
      <c r="O166" s="267"/>
      <c r="P166" s="267"/>
      <c r="Q166" s="267"/>
      <c r="R166" s="267"/>
      <c r="S166" s="267"/>
      <c r="T166" s="268"/>
      <c r="AT166" s="269" t="s">
        <v>162</v>
      </c>
      <c r="AU166" s="269" t="s">
        <v>81</v>
      </c>
      <c r="AV166" s="13" t="s">
        <v>160</v>
      </c>
      <c r="AW166" s="13" t="s">
        <v>35</v>
      </c>
      <c r="AX166" s="13" t="s">
        <v>78</v>
      </c>
      <c r="AY166" s="269" t="s">
        <v>153</v>
      </c>
    </row>
    <row r="167" spans="2:63" s="11" customFormat="1" ht="29.85" customHeight="1">
      <c r="B167" s="219"/>
      <c r="C167" s="220"/>
      <c r="D167" s="221" t="s">
        <v>70</v>
      </c>
      <c r="E167" s="233" t="s">
        <v>195</v>
      </c>
      <c r="F167" s="233" t="s">
        <v>471</v>
      </c>
      <c r="G167" s="220"/>
      <c r="H167" s="220"/>
      <c r="I167" s="223"/>
      <c r="J167" s="234">
        <f>BK167</f>
        <v>0</v>
      </c>
      <c r="K167" s="220"/>
      <c r="L167" s="225"/>
      <c r="M167" s="226"/>
      <c r="N167" s="227"/>
      <c r="O167" s="227"/>
      <c r="P167" s="228">
        <f>SUM(P168:P202)</f>
        <v>0</v>
      </c>
      <c r="Q167" s="227"/>
      <c r="R167" s="228">
        <f>SUM(R168:R202)</f>
        <v>261.75098016000004</v>
      </c>
      <c r="S167" s="227"/>
      <c r="T167" s="229">
        <f>SUM(T168:T202)</f>
        <v>0</v>
      </c>
      <c r="AR167" s="230" t="s">
        <v>78</v>
      </c>
      <c r="AT167" s="231" t="s">
        <v>70</v>
      </c>
      <c r="AU167" s="231" t="s">
        <v>78</v>
      </c>
      <c r="AY167" s="230" t="s">
        <v>153</v>
      </c>
      <c r="BK167" s="232">
        <f>SUM(BK168:BK202)</f>
        <v>0</v>
      </c>
    </row>
    <row r="168" spans="2:65" s="1" customFormat="1" ht="25.5" customHeight="1">
      <c r="B168" s="46"/>
      <c r="C168" s="235" t="s">
        <v>247</v>
      </c>
      <c r="D168" s="235" t="s">
        <v>155</v>
      </c>
      <c r="E168" s="236" t="s">
        <v>1009</v>
      </c>
      <c r="F168" s="237" t="s">
        <v>1010</v>
      </c>
      <c r="G168" s="238" t="s">
        <v>184</v>
      </c>
      <c r="H168" s="239">
        <v>20</v>
      </c>
      <c r="I168" s="240"/>
      <c r="J168" s="241">
        <f>ROUND(I168*H168,2)</f>
        <v>0</v>
      </c>
      <c r="K168" s="237" t="s">
        <v>159</v>
      </c>
      <c r="L168" s="72"/>
      <c r="M168" s="242" t="s">
        <v>21</v>
      </c>
      <c r="N168" s="243" t="s">
        <v>42</v>
      </c>
      <c r="O168" s="47"/>
      <c r="P168" s="244">
        <f>O168*H168</f>
        <v>0</v>
      </c>
      <c r="Q168" s="244">
        <v>1E-05</v>
      </c>
      <c r="R168" s="244">
        <f>Q168*H168</f>
        <v>0.0002</v>
      </c>
      <c r="S168" s="244">
        <v>0</v>
      </c>
      <c r="T168" s="245">
        <f>S168*H168</f>
        <v>0</v>
      </c>
      <c r="AR168" s="24" t="s">
        <v>160</v>
      </c>
      <c r="AT168" s="24" t="s">
        <v>155</v>
      </c>
      <c r="AU168" s="24" t="s">
        <v>81</v>
      </c>
      <c r="AY168" s="24" t="s">
        <v>153</v>
      </c>
      <c r="BE168" s="246">
        <f>IF(N168="základní",J168,0)</f>
        <v>0</v>
      </c>
      <c r="BF168" s="246">
        <f>IF(N168="snížená",J168,0)</f>
        <v>0</v>
      </c>
      <c r="BG168" s="246">
        <f>IF(N168="zákl. přenesená",J168,0)</f>
        <v>0</v>
      </c>
      <c r="BH168" s="246">
        <f>IF(N168="sníž. přenesená",J168,0)</f>
        <v>0</v>
      </c>
      <c r="BI168" s="246">
        <f>IF(N168="nulová",J168,0)</f>
        <v>0</v>
      </c>
      <c r="BJ168" s="24" t="s">
        <v>78</v>
      </c>
      <c r="BK168" s="246">
        <f>ROUND(I168*H168,2)</f>
        <v>0</v>
      </c>
      <c r="BL168" s="24" t="s">
        <v>160</v>
      </c>
      <c r="BM168" s="24" t="s">
        <v>1011</v>
      </c>
    </row>
    <row r="169" spans="2:51" s="12" customFormat="1" ht="13.5">
      <c r="B169" s="247"/>
      <c r="C169" s="248"/>
      <c r="D169" s="249" t="s">
        <v>162</v>
      </c>
      <c r="E169" s="250" t="s">
        <v>21</v>
      </c>
      <c r="F169" s="251" t="s">
        <v>1012</v>
      </c>
      <c r="G169" s="248"/>
      <c r="H169" s="252">
        <v>20</v>
      </c>
      <c r="I169" s="253"/>
      <c r="J169" s="248"/>
      <c r="K169" s="248"/>
      <c r="L169" s="254"/>
      <c r="M169" s="255"/>
      <c r="N169" s="256"/>
      <c r="O169" s="256"/>
      <c r="P169" s="256"/>
      <c r="Q169" s="256"/>
      <c r="R169" s="256"/>
      <c r="S169" s="256"/>
      <c r="T169" s="257"/>
      <c r="AT169" s="258" t="s">
        <v>162</v>
      </c>
      <c r="AU169" s="258" t="s">
        <v>81</v>
      </c>
      <c r="AV169" s="12" t="s">
        <v>81</v>
      </c>
      <c r="AW169" s="12" t="s">
        <v>35</v>
      </c>
      <c r="AX169" s="12" t="s">
        <v>78</v>
      </c>
      <c r="AY169" s="258" t="s">
        <v>153</v>
      </c>
    </row>
    <row r="170" spans="2:65" s="1" customFormat="1" ht="25.5" customHeight="1">
      <c r="B170" s="46"/>
      <c r="C170" s="281" t="s">
        <v>252</v>
      </c>
      <c r="D170" s="281" t="s">
        <v>302</v>
      </c>
      <c r="E170" s="282" t="s">
        <v>1013</v>
      </c>
      <c r="F170" s="283" t="s">
        <v>1014</v>
      </c>
      <c r="G170" s="284" t="s">
        <v>487</v>
      </c>
      <c r="H170" s="285">
        <v>8</v>
      </c>
      <c r="I170" s="286"/>
      <c r="J170" s="287">
        <f>ROUND(I170*H170,2)</f>
        <v>0</v>
      </c>
      <c r="K170" s="283" t="s">
        <v>159</v>
      </c>
      <c r="L170" s="288"/>
      <c r="M170" s="289" t="s">
        <v>21</v>
      </c>
      <c r="N170" s="290" t="s">
        <v>42</v>
      </c>
      <c r="O170" s="47"/>
      <c r="P170" s="244">
        <f>O170*H170</f>
        <v>0</v>
      </c>
      <c r="Q170" s="244">
        <v>0.536</v>
      </c>
      <c r="R170" s="244">
        <f>Q170*H170</f>
        <v>4.288</v>
      </c>
      <c r="S170" s="244">
        <v>0</v>
      </c>
      <c r="T170" s="245">
        <f>S170*H170</f>
        <v>0</v>
      </c>
      <c r="AR170" s="24" t="s">
        <v>195</v>
      </c>
      <c r="AT170" s="24" t="s">
        <v>302</v>
      </c>
      <c r="AU170" s="24" t="s">
        <v>81</v>
      </c>
      <c r="AY170" s="24" t="s">
        <v>153</v>
      </c>
      <c r="BE170" s="246">
        <f>IF(N170="základní",J170,0)</f>
        <v>0</v>
      </c>
      <c r="BF170" s="246">
        <f>IF(N170="snížená",J170,0)</f>
        <v>0</v>
      </c>
      <c r="BG170" s="246">
        <f>IF(N170="zákl. přenesená",J170,0)</f>
        <v>0</v>
      </c>
      <c r="BH170" s="246">
        <f>IF(N170="sníž. přenesená",J170,0)</f>
        <v>0</v>
      </c>
      <c r="BI170" s="246">
        <f>IF(N170="nulová",J170,0)</f>
        <v>0</v>
      </c>
      <c r="BJ170" s="24" t="s">
        <v>78</v>
      </c>
      <c r="BK170" s="246">
        <f>ROUND(I170*H170,2)</f>
        <v>0</v>
      </c>
      <c r="BL170" s="24" t="s">
        <v>160</v>
      </c>
      <c r="BM170" s="24" t="s">
        <v>1015</v>
      </c>
    </row>
    <row r="171" spans="2:51" s="12" customFormat="1" ht="13.5">
      <c r="B171" s="247"/>
      <c r="C171" s="248"/>
      <c r="D171" s="249" t="s">
        <v>162</v>
      </c>
      <c r="E171" s="250" t="s">
        <v>21</v>
      </c>
      <c r="F171" s="251" t="s">
        <v>1016</v>
      </c>
      <c r="G171" s="248"/>
      <c r="H171" s="252">
        <v>8</v>
      </c>
      <c r="I171" s="253"/>
      <c r="J171" s="248"/>
      <c r="K171" s="248"/>
      <c r="L171" s="254"/>
      <c r="M171" s="255"/>
      <c r="N171" s="256"/>
      <c r="O171" s="256"/>
      <c r="P171" s="256"/>
      <c r="Q171" s="256"/>
      <c r="R171" s="256"/>
      <c r="S171" s="256"/>
      <c r="T171" s="257"/>
      <c r="AT171" s="258" t="s">
        <v>162</v>
      </c>
      <c r="AU171" s="258" t="s">
        <v>81</v>
      </c>
      <c r="AV171" s="12" t="s">
        <v>81</v>
      </c>
      <c r="AW171" s="12" t="s">
        <v>35</v>
      </c>
      <c r="AX171" s="12" t="s">
        <v>78</v>
      </c>
      <c r="AY171" s="258" t="s">
        <v>153</v>
      </c>
    </row>
    <row r="172" spans="2:65" s="1" customFormat="1" ht="25.5" customHeight="1">
      <c r="B172" s="46"/>
      <c r="C172" s="235" t="s">
        <v>263</v>
      </c>
      <c r="D172" s="235" t="s">
        <v>155</v>
      </c>
      <c r="E172" s="236" t="s">
        <v>1017</v>
      </c>
      <c r="F172" s="237" t="s">
        <v>1018</v>
      </c>
      <c r="G172" s="238" t="s">
        <v>184</v>
      </c>
      <c r="H172" s="239">
        <v>60</v>
      </c>
      <c r="I172" s="240"/>
      <c r="J172" s="241">
        <f>ROUND(I172*H172,2)</f>
        <v>0</v>
      </c>
      <c r="K172" s="237" t="s">
        <v>159</v>
      </c>
      <c r="L172" s="72"/>
      <c r="M172" s="242" t="s">
        <v>21</v>
      </c>
      <c r="N172" s="243" t="s">
        <v>42</v>
      </c>
      <c r="O172" s="47"/>
      <c r="P172" s="244">
        <f>O172*H172</f>
        <v>0</v>
      </c>
      <c r="Q172" s="244">
        <v>1E-05</v>
      </c>
      <c r="R172" s="244">
        <f>Q172*H172</f>
        <v>0.0006000000000000001</v>
      </c>
      <c r="S172" s="244">
        <v>0</v>
      </c>
      <c r="T172" s="245">
        <f>S172*H172</f>
        <v>0</v>
      </c>
      <c r="AR172" s="24" t="s">
        <v>160</v>
      </c>
      <c r="AT172" s="24" t="s">
        <v>155</v>
      </c>
      <c r="AU172" s="24" t="s">
        <v>81</v>
      </c>
      <c r="AY172" s="24" t="s">
        <v>153</v>
      </c>
      <c r="BE172" s="246">
        <f>IF(N172="základní",J172,0)</f>
        <v>0</v>
      </c>
      <c r="BF172" s="246">
        <f>IF(N172="snížená",J172,0)</f>
        <v>0</v>
      </c>
      <c r="BG172" s="246">
        <f>IF(N172="zákl. přenesená",J172,0)</f>
        <v>0</v>
      </c>
      <c r="BH172" s="246">
        <f>IF(N172="sníž. přenesená",J172,0)</f>
        <v>0</v>
      </c>
      <c r="BI172" s="246">
        <f>IF(N172="nulová",J172,0)</f>
        <v>0</v>
      </c>
      <c r="BJ172" s="24" t="s">
        <v>78</v>
      </c>
      <c r="BK172" s="246">
        <f>ROUND(I172*H172,2)</f>
        <v>0</v>
      </c>
      <c r="BL172" s="24" t="s">
        <v>160</v>
      </c>
      <c r="BM172" s="24" t="s">
        <v>1019</v>
      </c>
    </row>
    <row r="173" spans="2:51" s="12" customFormat="1" ht="13.5">
      <c r="B173" s="247"/>
      <c r="C173" s="248"/>
      <c r="D173" s="249" t="s">
        <v>162</v>
      </c>
      <c r="E173" s="250" t="s">
        <v>21</v>
      </c>
      <c r="F173" s="251" t="s">
        <v>1020</v>
      </c>
      <c r="G173" s="248"/>
      <c r="H173" s="252">
        <v>60</v>
      </c>
      <c r="I173" s="253"/>
      <c r="J173" s="248"/>
      <c r="K173" s="248"/>
      <c r="L173" s="254"/>
      <c r="M173" s="255"/>
      <c r="N173" s="256"/>
      <c r="O173" s="256"/>
      <c r="P173" s="256"/>
      <c r="Q173" s="256"/>
      <c r="R173" s="256"/>
      <c r="S173" s="256"/>
      <c r="T173" s="257"/>
      <c r="AT173" s="258" t="s">
        <v>162</v>
      </c>
      <c r="AU173" s="258" t="s">
        <v>81</v>
      </c>
      <c r="AV173" s="12" t="s">
        <v>81</v>
      </c>
      <c r="AW173" s="12" t="s">
        <v>35</v>
      </c>
      <c r="AX173" s="12" t="s">
        <v>78</v>
      </c>
      <c r="AY173" s="258" t="s">
        <v>153</v>
      </c>
    </row>
    <row r="174" spans="2:65" s="1" customFormat="1" ht="25.5" customHeight="1">
      <c r="B174" s="46"/>
      <c r="C174" s="281" t="s">
        <v>267</v>
      </c>
      <c r="D174" s="281" t="s">
        <v>302</v>
      </c>
      <c r="E174" s="282" t="s">
        <v>1021</v>
      </c>
      <c r="F174" s="283" t="s">
        <v>1022</v>
      </c>
      <c r="G174" s="284" t="s">
        <v>487</v>
      </c>
      <c r="H174" s="285">
        <v>24</v>
      </c>
      <c r="I174" s="286"/>
      <c r="J174" s="287">
        <f>ROUND(I174*H174,2)</f>
        <v>0</v>
      </c>
      <c r="K174" s="283" t="s">
        <v>159</v>
      </c>
      <c r="L174" s="288"/>
      <c r="M174" s="289" t="s">
        <v>21</v>
      </c>
      <c r="N174" s="290" t="s">
        <v>42</v>
      </c>
      <c r="O174" s="47"/>
      <c r="P174" s="244">
        <f>O174*H174</f>
        <v>0</v>
      </c>
      <c r="Q174" s="244">
        <v>1.04</v>
      </c>
      <c r="R174" s="244">
        <f>Q174*H174</f>
        <v>24.96</v>
      </c>
      <c r="S174" s="244">
        <v>0</v>
      </c>
      <c r="T174" s="245">
        <f>S174*H174</f>
        <v>0</v>
      </c>
      <c r="AR174" s="24" t="s">
        <v>195</v>
      </c>
      <c r="AT174" s="24" t="s">
        <v>302</v>
      </c>
      <c r="AU174" s="24" t="s">
        <v>81</v>
      </c>
      <c r="AY174" s="24" t="s">
        <v>153</v>
      </c>
      <c r="BE174" s="246">
        <f>IF(N174="základní",J174,0)</f>
        <v>0</v>
      </c>
      <c r="BF174" s="246">
        <f>IF(N174="snížená",J174,0)</f>
        <v>0</v>
      </c>
      <c r="BG174" s="246">
        <f>IF(N174="zákl. přenesená",J174,0)</f>
        <v>0</v>
      </c>
      <c r="BH174" s="246">
        <f>IF(N174="sníž. přenesená",J174,0)</f>
        <v>0</v>
      </c>
      <c r="BI174" s="246">
        <f>IF(N174="nulová",J174,0)</f>
        <v>0</v>
      </c>
      <c r="BJ174" s="24" t="s">
        <v>78</v>
      </c>
      <c r="BK174" s="246">
        <f>ROUND(I174*H174,2)</f>
        <v>0</v>
      </c>
      <c r="BL174" s="24" t="s">
        <v>160</v>
      </c>
      <c r="BM174" s="24" t="s">
        <v>1023</v>
      </c>
    </row>
    <row r="175" spans="2:51" s="12" customFormat="1" ht="13.5">
      <c r="B175" s="247"/>
      <c r="C175" s="248"/>
      <c r="D175" s="249" t="s">
        <v>162</v>
      </c>
      <c r="E175" s="250" t="s">
        <v>21</v>
      </c>
      <c r="F175" s="251" t="s">
        <v>1024</v>
      </c>
      <c r="G175" s="248"/>
      <c r="H175" s="252">
        <v>24</v>
      </c>
      <c r="I175" s="253"/>
      <c r="J175" s="248"/>
      <c r="K175" s="248"/>
      <c r="L175" s="254"/>
      <c r="M175" s="255"/>
      <c r="N175" s="256"/>
      <c r="O175" s="256"/>
      <c r="P175" s="256"/>
      <c r="Q175" s="256"/>
      <c r="R175" s="256"/>
      <c r="S175" s="256"/>
      <c r="T175" s="257"/>
      <c r="AT175" s="258" t="s">
        <v>162</v>
      </c>
      <c r="AU175" s="258" t="s">
        <v>81</v>
      </c>
      <c r="AV175" s="12" t="s">
        <v>81</v>
      </c>
      <c r="AW175" s="12" t="s">
        <v>35</v>
      </c>
      <c r="AX175" s="12" t="s">
        <v>78</v>
      </c>
      <c r="AY175" s="258" t="s">
        <v>153</v>
      </c>
    </row>
    <row r="176" spans="2:65" s="1" customFormat="1" ht="25.5" customHeight="1">
      <c r="B176" s="46"/>
      <c r="C176" s="235" t="s">
        <v>9</v>
      </c>
      <c r="D176" s="235" t="s">
        <v>155</v>
      </c>
      <c r="E176" s="236" t="s">
        <v>1025</v>
      </c>
      <c r="F176" s="237" t="s">
        <v>1026</v>
      </c>
      <c r="G176" s="238" t="s">
        <v>184</v>
      </c>
      <c r="H176" s="239">
        <v>320</v>
      </c>
      <c r="I176" s="240"/>
      <c r="J176" s="241">
        <f>ROUND(I176*H176,2)</f>
        <v>0</v>
      </c>
      <c r="K176" s="237" t="s">
        <v>159</v>
      </c>
      <c r="L176" s="72"/>
      <c r="M176" s="242" t="s">
        <v>21</v>
      </c>
      <c r="N176" s="243" t="s">
        <v>42</v>
      </c>
      <c r="O176" s="47"/>
      <c r="P176" s="244">
        <f>O176*H176</f>
        <v>0</v>
      </c>
      <c r="Q176" s="244">
        <v>1E-05</v>
      </c>
      <c r="R176" s="244">
        <f>Q176*H176</f>
        <v>0.0032</v>
      </c>
      <c r="S176" s="244">
        <v>0</v>
      </c>
      <c r="T176" s="245">
        <f>S176*H176</f>
        <v>0</v>
      </c>
      <c r="AR176" s="24" t="s">
        <v>160</v>
      </c>
      <c r="AT176" s="24" t="s">
        <v>155</v>
      </c>
      <c r="AU176" s="24" t="s">
        <v>81</v>
      </c>
      <c r="AY176" s="24" t="s">
        <v>153</v>
      </c>
      <c r="BE176" s="246">
        <f>IF(N176="základní",J176,0)</f>
        <v>0</v>
      </c>
      <c r="BF176" s="246">
        <f>IF(N176="snížená",J176,0)</f>
        <v>0</v>
      </c>
      <c r="BG176" s="246">
        <f>IF(N176="zákl. přenesená",J176,0)</f>
        <v>0</v>
      </c>
      <c r="BH176" s="246">
        <f>IF(N176="sníž. přenesená",J176,0)</f>
        <v>0</v>
      </c>
      <c r="BI176" s="246">
        <f>IF(N176="nulová",J176,0)</f>
        <v>0</v>
      </c>
      <c r="BJ176" s="24" t="s">
        <v>78</v>
      </c>
      <c r="BK176" s="246">
        <f>ROUND(I176*H176,2)</f>
        <v>0</v>
      </c>
      <c r="BL176" s="24" t="s">
        <v>160</v>
      </c>
      <c r="BM176" s="24" t="s">
        <v>1027</v>
      </c>
    </row>
    <row r="177" spans="2:51" s="12" customFormat="1" ht="13.5">
      <c r="B177" s="247"/>
      <c r="C177" s="248"/>
      <c r="D177" s="249" t="s">
        <v>162</v>
      </c>
      <c r="E177" s="250" t="s">
        <v>21</v>
      </c>
      <c r="F177" s="251" t="s">
        <v>1028</v>
      </c>
      <c r="G177" s="248"/>
      <c r="H177" s="252">
        <v>70</v>
      </c>
      <c r="I177" s="253"/>
      <c r="J177" s="248"/>
      <c r="K177" s="248"/>
      <c r="L177" s="254"/>
      <c r="M177" s="255"/>
      <c r="N177" s="256"/>
      <c r="O177" s="256"/>
      <c r="P177" s="256"/>
      <c r="Q177" s="256"/>
      <c r="R177" s="256"/>
      <c r="S177" s="256"/>
      <c r="T177" s="257"/>
      <c r="AT177" s="258" t="s">
        <v>162</v>
      </c>
      <c r="AU177" s="258" t="s">
        <v>81</v>
      </c>
      <c r="AV177" s="12" t="s">
        <v>81</v>
      </c>
      <c r="AW177" s="12" t="s">
        <v>35</v>
      </c>
      <c r="AX177" s="12" t="s">
        <v>71</v>
      </c>
      <c r="AY177" s="258" t="s">
        <v>153</v>
      </c>
    </row>
    <row r="178" spans="2:51" s="12" customFormat="1" ht="13.5">
      <c r="B178" s="247"/>
      <c r="C178" s="248"/>
      <c r="D178" s="249" t="s">
        <v>162</v>
      </c>
      <c r="E178" s="250" t="s">
        <v>21</v>
      </c>
      <c r="F178" s="251" t="s">
        <v>1029</v>
      </c>
      <c r="G178" s="248"/>
      <c r="H178" s="252">
        <v>100</v>
      </c>
      <c r="I178" s="253"/>
      <c r="J178" s="248"/>
      <c r="K178" s="248"/>
      <c r="L178" s="254"/>
      <c r="M178" s="255"/>
      <c r="N178" s="256"/>
      <c r="O178" s="256"/>
      <c r="P178" s="256"/>
      <c r="Q178" s="256"/>
      <c r="R178" s="256"/>
      <c r="S178" s="256"/>
      <c r="T178" s="257"/>
      <c r="AT178" s="258" t="s">
        <v>162</v>
      </c>
      <c r="AU178" s="258" t="s">
        <v>81</v>
      </c>
      <c r="AV178" s="12" t="s">
        <v>81</v>
      </c>
      <c r="AW178" s="12" t="s">
        <v>35</v>
      </c>
      <c r="AX178" s="12" t="s">
        <v>71</v>
      </c>
      <c r="AY178" s="258" t="s">
        <v>153</v>
      </c>
    </row>
    <row r="179" spans="2:51" s="12" customFormat="1" ht="13.5">
      <c r="B179" s="247"/>
      <c r="C179" s="248"/>
      <c r="D179" s="249" t="s">
        <v>162</v>
      </c>
      <c r="E179" s="250" t="s">
        <v>21</v>
      </c>
      <c r="F179" s="251" t="s">
        <v>1030</v>
      </c>
      <c r="G179" s="248"/>
      <c r="H179" s="252">
        <v>90</v>
      </c>
      <c r="I179" s="253"/>
      <c r="J179" s="248"/>
      <c r="K179" s="248"/>
      <c r="L179" s="254"/>
      <c r="M179" s="255"/>
      <c r="N179" s="256"/>
      <c r="O179" s="256"/>
      <c r="P179" s="256"/>
      <c r="Q179" s="256"/>
      <c r="R179" s="256"/>
      <c r="S179" s="256"/>
      <c r="T179" s="257"/>
      <c r="AT179" s="258" t="s">
        <v>162</v>
      </c>
      <c r="AU179" s="258" t="s">
        <v>81</v>
      </c>
      <c r="AV179" s="12" t="s">
        <v>81</v>
      </c>
      <c r="AW179" s="12" t="s">
        <v>35</v>
      </c>
      <c r="AX179" s="12" t="s">
        <v>71</v>
      </c>
      <c r="AY179" s="258" t="s">
        <v>153</v>
      </c>
    </row>
    <row r="180" spans="2:51" s="12" customFormat="1" ht="13.5">
      <c r="B180" s="247"/>
      <c r="C180" s="248"/>
      <c r="D180" s="249" t="s">
        <v>162</v>
      </c>
      <c r="E180" s="250" t="s">
        <v>21</v>
      </c>
      <c r="F180" s="251" t="s">
        <v>1031</v>
      </c>
      <c r="G180" s="248"/>
      <c r="H180" s="252">
        <v>60</v>
      </c>
      <c r="I180" s="253"/>
      <c r="J180" s="248"/>
      <c r="K180" s="248"/>
      <c r="L180" s="254"/>
      <c r="M180" s="255"/>
      <c r="N180" s="256"/>
      <c r="O180" s="256"/>
      <c r="P180" s="256"/>
      <c r="Q180" s="256"/>
      <c r="R180" s="256"/>
      <c r="S180" s="256"/>
      <c r="T180" s="257"/>
      <c r="AT180" s="258" t="s">
        <v>162</v>
      </c>
      <c r="AU180" s="258" t="s">
        <v>81</v>
      </c>
      <c r="AV180" s="12" t="s">
        <v>81</v>
      </c>
      <c r="AW180" s="12" t="s">
        <v>35</v>
      </c>
      <c r="AX180" s="12" t="s">
        <v>71</v>
      </c>
      <c r="AY180" s="258" t="s">
        <v>153</v>
      </c>
    </row>
    <row r="181" spans="2:51" s="13" customFormat="1" ht="13.5">
      <c r="B181" s="259"/>
      <c r="C181" s="260"/>
      <c r="D181" s="249" t="s">
        <v>162</v>
      </c>
      <c r="E181" s="261" t="s">
        <v>21</v>
      </c>
      <c r="F181" s="262" t="s">
        <v>188</v>
      </c>
      <c r="G181" s="260"/>
      <c r="H181" s="263">
        <v>320</v>
      </c>
      <c r="I181" s="264"/>
      <c r="J181" s="260"/>
      <c r="K181" s="260"/>
      <c r="L181" s="265"/>
      <c r="M181" s="266"/>
      <c r="N181" s="267"/>
      <c r="O181" s="267"/>
      <c r="P181" s="267"/>
      <c r="Q181" s="267"/>
      <c r="R181" s="267"/>
      <c r="S181" s="267"/>
      <c r="T181" s="268"/>
      <c r="AT181" s="269" t="s">
        <v>162</v>
      </c>
      <c r="AU181" s="269" t="s">
        <v>81</v>
      </c>
      <c r="AV181" s="13" t="s">
        <v>160</v>
      </c>
      <c r="AW181" s="13" t="s">
        <v>35</v>
      </c>
      <c r="AX181" s="13" t="s">
        <v>78</v>
      </c>
      <c r="AY181" s="269" t="s">
        <v>153</v>
      </c>
    </row>
    <row r="182" spans="2:65" s="1" customFormat="1" ht="25.5" customHeight="1">
      <c r="B182" s="46"/>
      <c r="C182" s="281" t="s">
        <v>277</v>
      </c>
      <c r="D182" s="281" t="s">
        <v>302</v>
      </c>
      <c r="E182" s="282" t="s">
        <v>1032</v>
      </c>
      <c r="F182" s="283" t="s">
        <v>1033</v>
      </c>
      <c r="G182" s="284" t="s">
        <v>487</v>
      </c>
      <c r="H182" s="285">
        <v>128</v>
      </c>
      <c r="I182" s="286"/>
      <c r="J182" s="287">
        <f>ROUND(I182*H182,2)</f>
        <v>0</v>
      </c>
      <c r="K182" s="283" t="s">
        <v>159</v>
      </c>
      <c r="L182" s="288"/>
      <c r="M182" s="289" t="s">
        <v>21</v>
      </c>
      <c r="N182" s="290" t="s">
        <v>42</v>
      </c>
      <c r="O182" s="47"/>
      <c r="P182" s="244">
        <f>O182*H182</f>
        <v>0</v>
      </c>
      <c r="Q182" s="244">
        <v>1.747</v>
      </c>
      <c r="R182" s="244">
        <f>Q182*H182</f>
        <v>223.616</v>
      </c>
      <c r="S182" s="244">
        <v>0</v>
      </c>
      <c r="T182" s="245">
        <f>S182*H182</f>
        <v>0</v>
      </c>
      <c r="AR182" s="24" t="s">
        <v>195</v>
      </c>
      <c r="AT182" s="24" t="s">
        <v>302</v>
      </c>
      <c r="AU182" s="24" t="s">
        <v>81</v>
      </c>
      <c r="AY182" s="24" t="s">
        <v>153</v>
      </c>
      <c r="BE182" s="246">
        <f>IF(N182="základní",J182,0)</f>
        <v>0</v>
      </c>
      <c r="BF182" s="246">
        <f>IF(N182="snížená",J182,0)</f>
        <v>0</v>
      </c>
      <c r="BG182" s="246">
        <f>IF(N182="zákl. přenesená",J182,0)</f>
        <v>0</v>
      </c>
      <c r="BH182" s="246">
        <f>IF(N182="sníž. přenesená",J182,0)</f>
        <v>0</v>
      </c>
      <c r="BI182" s="246">
        <f>IF(N182="nulová",J182,0)</f>
        <v>0</v>
      </c>
      <c r="BJ182" s="24" t="s">
        <v>78</v>
      </c>
      <c r="BK182" s="246">
        <f>ROUND(I182*H182,2)</f>
        <v>0</v>
      </c>
      <c r="BL182" s="24" t="s">
        <v>160</v>
      </c>
      <c r="BM182" s="24" t="s">
        <v>1034</v>
      </c>
    </row>
    <row r="183" spans="2:51" s="12" customFormat="1" ht="13.5">
      <c r="B183" s="247"/>
      <c r="C183" s="248"/>
      <c r="D183" s="249" t="s">
        <v>162</v>
      </c>
      <c r="E183" s="250" t="s">
        <v>21</v>
      </c>
      <c r="F183" s="251" t="s">
        <v>1035</v>
      </c>
      <c r="G183" s="248"/>
      <c r="H183" s="252">
        <v>128</v>
      </c>
      <c r="I183" s="253"/>
      <c r="J183" s="248"/>
      <c r="K183" s="248"/>
      <c r="L183" s="254"/>
      <c r="M183" s="255"/>
      <c r="N183" s="256"/>
      <c r="O183" s="256"/>
      <c r="P183" s="256"/>
      <c r="Q183" s="256"/>
      <c r="R183" s="256"/>
      <c r="S183" s="256"/>
      <c r="T183" s="257"/>
      <c r="AT183" s="258" t="s">
        <v>162</v>
      </c>
      <c r="AU183" s="258" t="s">
        <v>81</v>
      </c>
      <c r="AV183" s="12" t="s">
        <v>81</v>
      </c>
      <c r="AW183" s="12" t="s">
        <v>35</v>
      </c>
      <c r="AX183" s="12" t="s">
        <v>78</v>
      </c>
      <c r="AY183" s="258" t="s">
        <v>153</v>
      </c>
    </row>
    <row r="184" spans="2:65" s="1" customFormat="1" ht="16.5" customHeight="1">
      <c r="B184" s="46"/>
      <c r="C184" s="235" t="s">
        <v>286</v>
      </c>
      <c r="D184" s="235" t="s">
        <v>155</v>
      </c>
      <c r="E184" s="236" t="s">
        <v>532</v>
      </c>
      <c r="F184" s="237" t="s">
        <v>533</v>
      </c>
      <c r="G184" s="238" t="s">
        <v>305</v>
      </c>
      <c r="H184" s="239">
        <v>8.849</v>
      </c>
      <c r="I184" s="240"/>
      <c r="J184" s="241">
        <f>ROUND(I184*H184,2)</f>
        <v>0</v>
      </c>
      <c r="K184" s="237" t="s">
        <v>159</v>
      </c>
      <c r="L184" s="72"/>
      <c r="M184" s="242" t="s">
        <v>21</v>
      </c>
      <c r="N184" s="243" t="s">
        <v>42</v>
      </c>
      <c r="O184" s="47"/>
      <c r="P184" s="244">
        <f>O184*H184</f>
        <v>0</v>
      </c>
      <c r="Q184" s="244">
        <v>1.00384</v>
      </c>
      <c r="R184" s="244">
        <f>Q184*H184</f>
        <v>8.88298016</v>
      </c>
      <c r="S184" s="244">
        <v>0</v>
      </c>
      <c r="T184" s="245">
        <f>S184*H184</f>
        <v>0</v>
      </c>
      <c r="AR184" s="24" t="s">
        <v>160</v>
      </c>
      <c r="AT184" s="24" t="s">
        <v>155</v>
      </c>
      <c r="AU184" s="24" t="s">
        <v>81</v>
      </c>
      <c r="AY184" s="24" t="s">
        <v>153</v>
      </c>
      <c r="BE184" s="246">
        <f>IF(N184="základní",J184,0)</f>
        <v>0</v>
      </c>
      <c r="BF184" s="246">
        <f>IF(N184="snížená",J184,0)</f>
        <v>0</v>
      </c>
      <c r="BG184" s="246">
        <f>IF(N184="zákl. přenesená",J184,0)</f>
        <v>0</v>
      </c>
      <c r="BH184" s="246">
        <f>IF(N184="sníž. přenesená",J184,0)</f>
        <v>0</v>
      </c>
      <c r="BI184" s="246">
        <f>IF(N184="nulová",J184,0)</f>
        <v>0</v>
      </c>
      <c r="BJ184" s="24" t="s">
        <v>78</v>
      </c>
      <c r="BK184" s="246">
        <f>ROUND(I184*H184,2)</f>
        <v>0</v>
      </c>
      <c r="BL184" s="24" t="s">
        <v>160</v>
      </c>
      <c r="BM184" s="24" t="s">
        <v>1036</v>
      </c>
    </row>
    <row r="185" spans="2:51" s="14" customFormat="1" ht="13.5">
      <c r="B185" s="271"/>
      <c r="C185" s="272"/>
      <c r="D185" s="249" t="s">
        <v>162</v>
      </c>
      <c r="E185" s="273" t="s">
        <v>21</v>
      </c>
      <c r="F185" s="274" t="s">
        <v>934</v>
      </c>
      <c r="G185" s="272"/>
      <c r="H185" s="273" t="s">
        <v>21</v>
      </c>
      <c r="I185" s="275"/>
      <c r="J185" s="272"/>
      <c r="K185" s="272"/>
      <c r="L185" s="276"/>
      <c r="M185" s="277"/>
      <c r="N185" s="278"/>
      <c r="O185" s="278"/>
      <c r="P185" s="278"/>
      <c r="Q185" s="278"/>
      <c r="R185" s="278"/>
      <c r="S185" s="278"/>
      <c r="T185" s="279"/>
      <c r="AT185" s="280" t="s">
        <v>162</v>
      </c>
      <c r="AU185" s="280" t="s">
        <v>81</v>
      </c>
      <c r="AV185" s="14" t="s">
        <v>78</v>
      </c>
      <c r="AW185" s="14" t="s">
        <v>35</v>
      </c>
      <c r="AX185" s="14" t="s">
        <v>71</v>
      </c>
      <c r="AY185" s="280" t="s">
        <v>153</v>
      </c>
    </row>
    <row r="186" spans="2:51" s="12" customFormat="1" ht="13.5">
      <c r="B186" s="247"/>
      <c r="C186" s="248"/>
      <c r="D186" s="249" t="s">
        <v>162</v>
      </c>
      <c r="E186" s="250" t="s">
        <v>21</v>
      </c>
      <c r="F186" s="251" t="s">
        <v>1037</v>
      </c>
      <c r="G186" s="248"/>
      <c r="H186" s="252">
        <v>28.49</v>
      </c>
      <c r="I186" s="253"/>
      <c r="J186" s="248"/>
      <c r="K186" s="248"/>
      <c r="L186" s="254"/>
      <c r="M186" s="255"/>
      <c r="N186" s="256"/>
      <c r="O186" s="256"/>
      <c r="P186" s="256"/>
      <c r="Q186" s="256"/>
      <c r="R186" s="256"/>
      <c r="S186" s="256"/>
      <c r="T186" s="257"/>
      <c r="AT186" s="258" t="s">
        <v>162</v>
      </c>
      <c r="AU186" s="258" t="s">
        <v>81</v>
      </c>
      <c r="AV186" s="12" t="s">
        <v>81</v>
      </c>
      <c r="AW186" s="12" t="s">
        <v>35</v>
      </c>
      <c r="AX186" s="12" t="s">
        <v>71</v>
      </c>
      <c r="AY186" s="258" t="s">
        <v>153</v>
      </c>
    </row>
    <row r="187" spans="2:51" s="12" customFormat="1" ht="13.5">
      <c r="B187" s="247"/>
      <c r="C187" s="248"/>
      <c r="D187" s="249" t="s">
        <v>162</v>
      </c>
      <c r="E187" s="250" t="s">
        <v>21</v>
      </c>
      <c r="F187" s="251" t="s">
        <v>1038</v>
      </c>
      <c r="G187" s="248"/>
      <c r="H187" s="252">
        <v>168.482</v>
      </c>
      <c r="I187" s="253"/>
      <c r="J187" s="248"/>
      <c r="K187" s="248"/>
      <c r="L187" s="254"/>
      <c r="M187" s="255"/>
      <c r="N187" s="256"/>
      <c r="O187" s="256"/>
      <c r="P187" s="256"/>
      <c r="Q187" s="256"/>
      <c r="R187" s="256"/>
      <c r="S187" s="256"/>
      <c r="T187" s="257"/>
      <c r="AT187" s="258" t="s">
        <v>162</v>
      </c>
      <c r="AU187" s="258" t="s">
        <v>81</v>
      </c>
      <c r="AV187" s="12" t="s">
        <v>81</v>
      </c>
      <c r="AW187" s="12" t="s">
        <v>35</v>
      </c>
      <c r="AX187" s="12" t="s">
        <v>71</v>
      </c>
      <c r="AY187" s="258" t="s">
        <v>153</v>
      </c>
    </row>
    <row r="188" spans="2:51" s="12" customFormat="1" ht="13.5">
      <c r="B188" s="247"/>
      <c r="C188" s="248"/>
      <c r="D188" s="249" t="s">
        <v>162</v>
      </c>
      <c r="E188" s="250" t="s">
        <v>21</v>
      </c>
      <c r="F188" s="251" t="s">
        <v>1039</v>
      </c>
      <c r="G188" s="248"/>
      <c r="H188" s="252">
        <v>240.688</v>
      </c>
      <c r="I188" s="253"/>
      <c r="J188" s="248"/>
      <c r="K188" s="248"/>
      <c r="L188" s="254"/>
      <c r="M188" s="255"/>
      <c r="N188" s="256"/>
      <c r="O188" s="256"/>
      <c r="P188" s="256"/>
      <c r="Q188" s="256"/>
      <c r="R188" s="256"/>
      <c r="S188" s="256"/>
      <c r="T188" s="257"/>
      <c r="AT188" s="258" t="s">
        <v>162</v>
      </c>
      <c r="AU188" s="258" t="s">
        <v>81</v>
      </c>
      <c r="AV188" s="12" t="s">
        <v>81</v>
      </c>
      <c r="AW188" s="12" t="s">
        <v>35</v>
      </c>
      <c r="AX188" s="12" t="s">
        <v>71</v>
      </c>
      <c r="AY188" s="258" t="s">
        <v>153</v>
      </c>
    </row>
    <row r="189" spans="2:51" s="12" customFormat="1" ht="13.5">
      <c r="B189" s="247"/>
      <c r="C189" s="248"/>
      <c r="D189" s="249" t="s">
        <v>162</v>
      </c>
      <c r="E189" s="250" t="s">
        <v>21</v>
      </c>
      <c r="F189" s="251" t="s">
        <v>1040</v>
      </c>
      <c r="G189" s="248"/>
      <c r="H189" s="252">
        <v>216.619</v>
      </c>
      <c r="I189" s="253"/>
      <c r="J189" s="248"/>
      <c r="K189" s="248"/>
      <c r="L189" s="254"/>
      <c r="M189" s="255"/>
      <c r="N189" s="256"/>
      <c r="O189" s="256"/>
      <c r="P189" s="256"/>
      <c r="Q189" s="256"/>
      <c r="R189" s="256"/>
      <c r="S189" s="256"/>
      <c r="T189" s="257"/>
      <c r="AT189" s="258" t="s">
        <v>162</v>
      </c>
      <c r="AU189" s="258" t="s">
        <v>81</v>
      </c>
      <c r="AV189" s="12" t="s">
        <v>81</v>
      </c>
      <c r="AW189" s="12" t="s">
        <v>35</v>
      </c>
      <c r="AX189" s="12" t="s">
        <v>71</v>
      </c>
      <c r="AY189" s="258" t="s">
        <v>153</v>
      </c>
    </row>
    <row r="190" spans="2:51" s="12" customFormat="1" ht="13.5">
      <c r="B190" s="247"/>
      <c r="C190" s="248"/>
      <c r="D190" s="249" t="s">
        <v>162</v>
      </c>
      <c r="E190" s="250" t="s">
        <v>21</v>
      </c>
      <c r="F190" s="251" t="s">
        <v>1041</v>
      </c>
      <c r="G190" s="248"/>
      <c r="H190" s="252">
        <v>144.413</v>
      </c>
      <c r="I190" s="253"/>
      <c r="J190" s="248"/>
      <c r="K190" s="248"/>
      <c r="L190" s="254"/>
      <c r="M190" s="255"/>
      <c r="N190" s="256"/>
      <c r="O190" s="256"/>
      <c r="P190" s="256"/>
      <c r="Q190" s="256"/>
      <c r="R190" s="256"/>
      <c r="S190" s="256"/>
      <c r="T190" s="257"/>
      <c r="AT190" s="258" t="s">
        <v>162</v>
      </c>
      <c r="AU190" s="258" t="s">
        <v>81</v>
      </c>
      <c r="AV190" s="12" t="s">
        <v>81</v>
      </c>
      <c r="AW190" s="12" t="s">
        <v>35</v>
      </c>
      <c r="AX190" s="12" t="s">
        <v>71</v>
      </c>
      <c r="AY190" s="258" t="s">
        <v>153</v>
      </c>
    </row>
    <row r="191" spans="2:51" s="12" customFormat="1" ht="13.5">
      <c r="B191" s="247"/>
      <c r="C191" s="248"/>
      <c r="D191" s="249" t="s">
        <v>162</v>
      </c>
      <c r="E191" s="250" t="s">
        <v>21</v>
      </c>
      <c r="F191" s="251" t="s">
        <v>1042</v>
      </c>
      <c r="G191" s="248"/>
      <c r="H191" s="252">
        <v>123.046</v>
      </c>
      <c r="I191" s="253"/>
      <c r="J191" s="248"/>
      <c r="K191" s="248"/>
      <c r="L191" s="254"/>
      <c r="M191" s="255"/>
      <c r="N191" s="256"/>
      <c r="O191" s="256"/>
      <c r="P191" s="256"/>
      <c r="Q191" s="256"/>
      <c r="R191" s="256"/>
      <c r="S191" s="256"/>
      <c r="T191" s="257"/>
      <c r="AT191" s="258" t="s">
        <v>162</v>
      </c>
      <c r="AU191" s="258" t="s">
        <v>81</v>
      </c>
      <c r="AV191" s="12" t="s">
        <v>81</v>
      </c>
      <c r="AW191" s="12" t="s">
        <v>35</v>
      </c>
      <c r="AX191" s="12" t="s">
        <v>71</v>
      </c>
      <c r="AY191" s="258" t="s">
        <v>153</v>
      </c>
    </row>
    <row r="192" spans="2:51" s="13" customFormat="1" ht="13.5">
      <c r="B192" s="259"/>
      <c r="C192" s="260"/>
      <c r="D192" s="249" t="s">
        <v>162</v>
      </c>
      <c r="E192" s="261" t="s">
        <v>21</v>
      </c>
      <c r="F192" s="262" t="s">
        <v>188</v>
      </c>
      <c r="G192" s="260"/>
      <c r="H192" s="263">
        <v>921.738</v>
      </c>
      <c r="I192" s="264"/>
      <c r="J192" s="260"/>
      <c r="K192" s="260"/>
      <c r="L192" s="265"/>
      <c r="M192" s="266"/>
      <c r="N192" s="267"/>
      <c r="O192" s="267"/>
      <c r="P192" s="267"/>
      <c r="Q192" s="267"/>
      <c r="R192" s="267"/>
      <c r="S192" s="267"/>
      <c r="T192" s="268"/>
      <c r="AT192" s="269" t="s">
        <v>162</v>
      </c>
      <c r="AU192" s="269" t="s">
        <v>81</v>
      </c>
      <c r="AV192" s="13" t="s">
        <v>160</v>
      </c>
      <c r="AW192" s="13" t="s">
        <v>35</v>
      </c>
      <c r="AX192" s="13" t="s">
        <v>71</v>
      </c>
      <c r="AY192" s="269" t="s">
        <v>153</v>
      </c>
    </row>
    <row r="193" spans="2:51" s="12" customFormat="1" ht="13.5">
      <c r="B193" s="247"/>
      <c r="C193" s="248"/>
      <c r="D193" s="249" t="s">
        <v>162</v>
      </c>
      <c r="E193" s="250" t="s">
        <v>21</v>
      </c>
      <c r="F193" s="251" t="s">
        <v>1043</v>
      </c>
      <c r="G193" s="248"/>
      <c r="H193" s="252">
        <v>8.849</v>
      </c>
      <c r="I193" s="253"/>
      <c r="J193" s="248"/>
      <c r="K193" s="248"/>
      <c r="L193" s="254"/>
      <c r="M193" s="255"/>
      <c r="N193" s="256"/>
      <c r="O193" s="256"/>
      <c r="P193" s="256"/>
      <c r="Q193" s="256"/>
      <c r="R193" s="256"/>
      <c r="S193" s="256"/>
      <c r="T193" s="257"/>
      <c r="AT193" s="258" t="s">
        <v>162</v>
      </c>
      <c r="AU193" s="258" t="s">
        <v>81</v>
      </c>
      <c r="AV193" s="12" t="s">
        <v>81</v>
      </c>
      <c r="AW193" s="12" t="s">
        <v>35</v>
      </c>
      <c r="AX193" s="12" t="s">
        <v>78</v>
      </c>
      <c r="AY193" s="258" t="s">
        <v>153</v>
      </c>
    </row>
    <row r="194" spans="2:65" s="1" customFormat="1" ht="25.5" customHeight="1">
      <c r="B194" s="46"/>
      <c r="C194" s="235" t="s">
        <v>291</v>
      </c>
      <c r="D194" s="235" t="s">
        <v>155</v>
      </c>
      <c r="E194" s="236" t="s">
        <v>613</v>
      </c>
      <c r="F194" s="237" t="s">
        <v>614</v>
      </c>
      <c r="G194" s="238" t="s">
        <v>192</v>
      </c>
      <c r="H194" s="239">
        <v>63.72</v>
      </c>
      <c r="I194" s="240"/>
      <c r="J194" s="241">
        <f>ROUND(I194*H194,2)</f>
        <v>0</v>
      </c>
      <c r="K194" s="237" t="s">
        <v>159</v>
      </c>
      <c r="L194" s="72"/>
      <c r="M194" s="242" t="s">
        <v>21</v>
      </c>
      <c r="N194" s="243" t="s">
        <v>42</v>
      </c>
      <c r="O194" s="47"/>
      <c r="P194" s="244">
        <f>O194*H194</f>
        <v>0</v>
      </c>
      <c r="Q194" s="244">
        <v>0</v>
      </c>
      <c r="R194" s="244">
        <f>Q194*H194</f>
        <v>0</v>
      </c>
      <c r="S194" s="244">
        <v>0</v>
      </c>
      <c r="T194" s="245">
        <f>S194*H194</f>
        <v>0</v>
      </c>
      <c r="AR194" s="24" t="s">
        <v>160</v>
      </c>
      <c r="AT194" s="24" t="s">
        <v>155</v>
      </c>
      <c r="AU194" s="24" t="s">
        <v>81</v>
      </c>
      <c r="AY194" s="24" t="s">
        <v>153</v>
      </c>
      <c r="BE194" s="246">
        <f>IF(N194="základní",J194,0)</f>
        <v>0</v>
      </c>
      <c r="BF194" s="246">
        <f>IF(N194="snížená",J194,0)</f>
        <v>0</v>
      </c>
      <c r="BG194" s="246">
        <f>IF(N194="zákl. přenesená",J194,0)</f>
        <v>0</v>
      </c>
      <c r="BH194" s="246">
        <f>IF(N194="sníž. přenesená",J194,0)</f>
        <v>0</v>
      </c>
      <c r="BI194" s="246">
        <f>IF(N194="nulová",J194,0)</f>
        <v>0</v>
      </c>
      <c r="BJ194" s="24" t="s">
        <v>78</v>
      </c>
      <c r="BK194" s="246">
        <f>ROUND(I194*H194,2)</f>
        <v>0</v>
      </c>
      <c r="BL194" s="24" t="s">
        <v>160</v>
      </c>
      <c r="BM194" s="24" t="s">
        <v>936</v>
      </c>
    </row>
    <row r="195" spans="2:51" s="14" customFormat="1" ht="13.5">
      <c r="B195" s="271"/>
      <c r="C195" s="272"/>
      <c r="D195" s="249" t="s">
        <v>162</v>
      </c>
      <c r="E195" s="273" t="s">
        <v>21</v>
      </c>
      <c r="F195" s="274" t="s">
        <v>873</v>
      </c>
      <c r="G195" s="272"/>
      <c r="H195" s="273" t="s">
        <v>21</v>
      </c>
      <c r="I195" s="275"/>
      <c r="J195" s="272"/>
      <c r="K195" s="272"/>
      <c r="L195" s="276"/>
      <c r="M195" s="277"/>
      <c r="N195" s="278"/>
      <c r="O195" s="278"/>
      <c r="P195" s="278"/>
      <c r="Q195" s="278"/>
      <c r="R195" s="278"/>
      <c r="S195" s="278"/>
      <c r="T195" s="279"/>
      <c r="AT195" s="280" t="s">
        <v>162</v>
      </c>
      <c r="AU195" s="280" t="s">
        <v>81</v>
      </c>
      <c r="AV195" s="14" t="s">
        <v>78</v>
      </c>
      <c r="AW195" s="14" t="s">
        <v>35</v>
      </c>
      <c r="AX195" s="14" t="s">
        <v>71</v>
      </c>
      <c r="AY195" s="280" t="s">
        <v>153</v>
      </c>
    </row>
    <row r="196" spans="2:51" s="12" customFormat="1" ht="13.5">
      <c r="B196" s="247"/>
      <c r="C196" s="248"/>
      <c r="D196" s="249" t="s">
        <v>162</v>
      </c>
      <c r="E196" s="250" t="s">
        <v>21</v>
      </c>
      <c r="F196" s="251" t="s">
        <v>1044</v>
      </c>
      <c r="G196" s="248"/>
      <c r="H196" s="252">
        <v>2.19</v>
      </c>
      <c r="I196" s="253"/>
      <c r="J196" s="248"/>
      <c r="K196" s="248"/>
      <c r="L196" s="254"/>
      <c r="M196" s="255"/>
      <c r="N196" s="256"/>
      <c r="O196" s="256"/>
      <c r="P196" s="256"/>
      <c r="Q196" s="256"/>
      <c r="R196" s="256"/>
      <c r="S196" s="256"/>
      <c r="T196" s="257"/>
      <c r="AT196" s="258" t="s">
        <v>162</v>
      </c>
      <c r="AU196" s="258" t="s">
        <v>81</v>
      </c>
      <c r="AV196" s="12" t="s">
        <v>81</v>
      </c>
      <c r="AW196" s="12" t="s">
        <v>35</v>
      </c>
      <c r="AX196" s="12" t="s">
        <v>71</v>
      </c>
      <c r="AY196" s="258" t="s">
        <v>153</v>
      </c>
    </row>
    <row r="197" spans="2:51" s="12" customFormat="1" ht="13.5">
      <c r="B197" s="247"/>
      <c r="C197" s="248"/>
      <c r="D197" s="249" t="s">
        <v>162</v>
      </c>
      <c r="E197" s="250" t="s">
        <v>21</v>
      </c>
      <c r="F197" s="251" t="s">
        <v>1045</v>
      </c>
      <c r="G197" s="248"/>
      <c r="H197" s="252">
        <v>11.55</v>
      </c>
      <c r="I197" s="253"/>
      <c r="J197" s="248"/>
      <c r="K197" s="248"/>
      <c r="L197" s="254"/>
      <c r="M197" s="255"/>
      <c r="N197" s="256"/>
      <c r="O197" s="256"/>
      <c r="P197" s="256"/>
      <c r="Q197" s="256"/>
      <c r="R197" s="256"/>
      <c r="S197" s="256"/>
      <c r="T197" s="257"/>
      <c r="AT197" s="258" t="s">
        <v>162</v>
      </c>
      <c r="AU197" s="258" t="s">
        <v>81</v>
      </c>
      <c r="AV197" s="12" t="s">
        <v>81</v>
      </c>
      <c r="AW197" s="12" t="s">
        <v>35</v>
      </c>
      <c r="AX197" s="12" t="s">
        <v>71</v>
      </c>
      <c r="AY197" s="258" t="s">
        <v>153</v>
      </c>
    </row>
    <row r="198" spans="2:51" s="12" customFormat="1" ht="13.5">
      <c r="B198" s="247"/>
      <c r="C198" s="248"/>
      <c r="D198" s="249" t="s">
        <v>162</v>
      </c>
      <c r="E198" s="250" t="s">
        <v>21</v>
      </c>
      <c r="F198" s="251" t="s">
        <v>1046</v>
      </c>
      <c r="G198" s="248"/>
      <c r="H198" s="252">
        <v>16.5</v>
      </c>
      <c r="I198" s="253"/>
      <c r="J198" s="248"/>
      <c r="K198" s="248"/>
      <c r="L198" s="254"/>
      <c r="M198" s="255"/>
      <c r="N198" s="256"/>
      <c r="O198" s="256"/>
      <c r="P198" s="256"/>
      <c r="Q198" s="256"/>
      <c r="R198" s="256"/>
      <c r="S198" s="256"/>
      <c r="T198" s="257"/>
      <c r="AT198" s="258" t="s">
        <v>162</v>
      </c>
      <c r="AU198" s="258" t="s">
        <v>81</v>
      </c>
      <c r="AV198" s="12" t="s">
        <v>81</v>
      </c>
      <c r="AW198" s="12" t="s">
        <v>35</v>
      </c>
      <c r="AX198" s="12" t="s">
        <v>71</v>
      </c>
      <c r="AY198" s="258" t="s">
        <v>153</v>
      </c>
    </row>
    <row r="199" spans="2:51" s="12" customFormat="1" ht="13.5">
      <c r="B199" s="247"/>
      <c r="C199" s="248"/>
      <c r="D199" s="249" t="s">
        <v>162</v>
      </c>
      <c r="E199" s="250" t="s">
        <v>21</v>
      </c>
      <c r="F199" s="251" t="s">
        <v>1047</v>
      </c>
      <c r="G199" s="248"/>
      <c r="H199" s="252">
        <v>14.85</v>
      </c>
      <c r="I199" s="253"/>
      <c r="J199" s="248"/>
      <c r="K199" s="248"/>
      <c r="L199" s="254"/>
      <c r="M199" s="255"/>
      <c r="N199" s="256"/>
      <c r="O199" s="256"/>
      <c r="P199" s="256"/>
      <c r="Q199" s="256"/>
      <c r="R199" s="256"/>
      <c r="S199" s="256"/>
      <c r="T199" s="257"/>
      <c r="AT199" s="258" t="s">
        <v>162</v>
      </c>
      <c r="AU199" s="258" t="s">
        <v>81</v>
      </c>
      <c r="AV199" s="12" t="s">
        <v>81</v>
      </c>
      <c r="AW199" s="12" t="s">
        <v>35</v>
      </c>
      <c r="AX199" s="12" t="s">
        <v>71</v>
      </c>
      <c r="AY199" s="258" t="s">
        <v>153</v>
      </c>
    </row>
    <row r="200" spans="2:51" s="12" customFormat="1" ht="13.5">
      <c r="B200" s="247"/>
      <c r="C200" s="248"/>
      <c r="D200" s="249" t="s">
        <v>162</v>
      </c>
      <c r="E200" s="250" t="s">
        <v>21</v>
      </c>
      <c r="F200" s="251" t="s">
        <v>1048</v>
      </c>
      <c r="G200" s="248"/>
      <c r="H200" s="252">
        <v>9.9</v>
      </c>
      <c r="I200" s="253"/>
      <c r="J200" s="248"/>
      <c r="K200" s="248"/>
      <c r="L200" s="254"/>
      <c r="M200" s="255"/>
      <c r="N200" s="256"/>
      <c r="O200" s="256"/>
      <c r="P200" s="256"/>
      <c r="Q200" s="256"/>
      <c r="R200" s="256"/>
      <c r="S200" s="256"/>
      <c r="T200" s="257"/>
      <c r="AT200" s="258" t="s">
        <v>162</v>
      </c>
      <c r="AU200" s="258" t="s">
        <v>81</v>
      </c>
      <c r="AV200" s="12" t="s">
        <v>81</v>
      </c>
      <c r="AW200" s="12" t="s">
        <v>35</v>
      </c>
      <c r="AX200" s="12" t="s">
        <v>71</v>
      </c>
      <c r="AY200" s="258" t="s">
        <v>153</v>
      </c>
    </row>
    <row r="201" spans="2:51" s="12" customFormat="1" ht="13.5">
      <c r="B201" s="247"/>
      <c r="C201" s="248"/>
      <c r="D201" s="249" t="s">
        <v>162</v>
      </c>
      <c r="E201" s="250" t="s">
        <v>21</v>
      </c>
      <c r="F201" s="251" t="s">
        <v>1049</v>
      </c>
      <c r="G201" s="248"/>
      <c r="H201" s="252">
        <v>8.73</v>
      </c>
      <c r="I201" s="253"/>
      <c r="J201" s="248"/>
      <c r="K201" s="248"/>
      <c r="L201" s="254"/>
      <c r="M201" s="255"/>
      <c r="N201" s="256"/>
      <c r="O201" s="256"/>
      <c r="P201" s="256"/>
      <c r="Q201" s="256"/>
      <c r="R201" s="256"/>
      <c r="S201" s="256"/>
      <c r="T201" s="257"/>
      <c r="AT201" s="258" t="s">
        <v>162</v>
      </c>
      <c r="AU201" s="258" t="s">
        <v>81</v>
      </c>
      <c r="AV201" s="12" t="s">
        <v>81</v>
      </c>
      <c r="AW201" s="12" t="s">
        <v>35</v>
      </c>
      <c r="AX201" s="12" t="s">
        <v>71</v>
      </c>
      <c r="AY201" s="258" t="s">
        <v>153</v>
      </c>
    </row>
    <row r="202" spans="2:51" s="13" customFormat="1" ht="13.5">
      <c r="B202" s="259"/>
      <c r="C202" s="260"/>
      <c r="D202" s="249" t="s">
        <v>162</v>
      </c>
      <c r="E202" s="261" t="s">
        <v>21</v>
      </c>
      <c r="F202" s="262" t="s">
        <v>188</v>
      </c>
      <c r="G202" s="260"/>
      <c r="H202" s="263">
        <v>63.72</v>
      </c>
      <c r="I202" s="264"/>
      <c r="J202" s="260"/>
      <c r="K202" s="260"/>
      <c r="L202" s="265"/>
      <c r="M202" s="266"/>
      <c r="N202" s="267"/>
      <c r="O202" s="267"/>
      <c r="P202" s="267"/>
      <c r="Q202" s="267"/>
      <c r="R202" s="267"/>
      <c r="S202" s="267"/>
      <c r="T202" s="268"/>
      <c r="AT202" s="269" t="s">
        <v>162</v>
      </c>
      <c r="AU202" s="269" t="s">
        <v>81</v>
      </c>
      <c r="AV202" s="13" t="s">
        <v>160</v>
      </c>
      <c r="AW202" s="13" t="s">
        <v>35</v>
      </c>
      <c r="AX202" s="13" t="s">
        <v>78</v>
      </c>
      <c r="AY202" s="269" t="s">
        <v>153</v>
      </c>
    </row>
    <row r="203" spans="2:63" s="11" customFormat="1" ht="29.85" customHeight="1">
      <c r="B203" s="219"/>
      <c r="C203" s="220"/>
      <c r="D203" s="221" t="s">
        <v>70</v>
      </c>
      <c r="E203" s="233" t="s">
        <v>713</v>
      </c>
      <c r="F203" s="233" t="s">
        <v>714</v>
      </c>
      <c r="G203" s="220"/>
      <c r="H203" s="220"/>
      <c r="I203" s="223"/>
      <c r="J203" s="234">
        <f>BK203</f>
        <v>0</v>
      </c>
      <c r="K203" s="220"/>
      <c r="L203" s="225"/>
      <c r="M203" s="226"/>
      <c r="N203" s="227"/>
      <c r="O203" s="227"/>
      <c r="P203" s="228">
        <f>P204</f>
        <v>0</v>
      </c>
      <c r="Q203" s="227"/>
      <c r="R203" s="228">
        <f>R204</f>
        <v>0</v>
      </c>
      <c r="S203" s="227"/>
      <c r="T203" s="229">
        <f>T204</f>
        <v>0</v>
      </c>
      <c r="AR203" s="230" t="s">
        <v>78</v>
      </c>
      <c r="AT203" s="231" t="s">
        <v>70</v>
      </c>
      <c r="AU203" s="231" t="s">
        <v>78</v>
      </c>
      <c r="AY203" s="230" t="s">
        <v>153</v>
      </c>
      <c r="BK203" s="232">
        <f>BK204</f>
        <v>0</v>
      </c>
    </row>
    <row r="204" spans="2:65" s="1" customFormat="1" ht="38.25" customHeight="1">
      <c r="B204" s="46"/>
      <c r="C204" s="235" t="s">
        <v>313</v>
      </c>
      <c r="D204" s="235" t="s">
        <v>155</v>
      </c>
      <c r="E204" s="236" t="s">
        <v>949</v>
      </c>
      <c r="F204" s="237" t="s">
        <v>950</v>
      </c>
      <c r="G204" s="238" t="s">
        <v>305</v>
      </c>
      <c r="H204" s="239">
        <v>743.788</v>
      </c>
      <c r="I204" s="240"/>
      <c r="J204" s="241">
        <f>ROUND(I204*H204,2)</f>
        <v>0</v>
      </c>
      <c r="K204" s="237" t="s">
        <v>159</v>
      </c>
      <c r="L204" s="72"/>
      <c r="M204" s="242" t="s">
        <v>21</v>
      </c>
      <c r="N204" s="291" t="s">
        <v>42</v>
      </c>
      <c r="O204" s="292"/>
      <c r="P204" s="293">
        <f>O204*H204</f>
        <v>0</v>
      </c>
      <c r="Q204" s="293">
        <v>0</v>
      </c>
      <c r="R204" s="293">
        <f>Q204*H204</f>
        <v>0</v>
      </c>
      <c r="S204" s="293">
        <v>0</v>
      </c>
      <c r="T204" s="294">
        <f>S204*H204</f>
        <v>0</v>
      </c>
      <c r="AR204" s="24" t="s">
        <v>160</v>
      </c>
      <c r="AT204" s="24" t="s">
        <v>155</v>
      </c>
      <c r="AU204" s="24" t="s">
        <v>81</v>
      </c>
      <c r="AY204" s="24" t="s">
        <v>153</v>
      </c>
      <c r="BE204" s="246">
        <f>IF(N204="základní",J204,0)</f>
        <v>0</v>
      </c>
      <c r="BF204" s="246">
        <f>IF(N204="snížená",J204,0)</f>
        <v>0</v>
      </c>
      <c r="BG204" s="246">
        <f>IF(N204="zákl. přenesená",J204,0)</f>
        <v>0</v>
      </c>
      <c r="BH204" s="246">
        <f>IF(N204="sníž. přenesená",J204,0)</f>
        <v>0</v>
      </c>
      <c r="BI204" s="246">
        <f>IF(N204="nulová",J204,0)</f>
        <v>0</v>
      </c>
      <c r="BJ204" s="24" t="s">
        <v>78</v>
      </c>
      <c r="BK204" s="246">
        <f>ROUND(I204*H204,2)</f>
        <v>0</v>
      </c>
      <c r="BL204" s="24" t="s">
        <v>160</v>
      </c>
      <c r="BM204" s="24" t="s">
        <v>951</v>
      </c>
    </row>
    <row r="205" spans="2:12" s="1" customFormat="1" ht="6.95" customHeight="1">
      <c r="B205" s="67"/>
      <c r="C205" s="68"/>
      <c r="D205" s="68"/>
      <c r="E205" s="68"/>
      <c r="F205" s="68"/>
      <c r="G205" s="68"/>
      <c r="H205" s="68"/>
      <c r="I205" s="178"/>
      <c r="J205" s="68"/>
      <c r="K205" s="68"/>
      <c r="L205" s="72"/>
    </row>
  </sheetData>
  <sheetProtection password="CC35" sheet="1" objects="1" scenarios="1" formatColumns="0" formatRows="0" autoFilter="0"/>
  <autoFilter ref="C87:K204"/>
  <mergeCells count="13">
    <mergeCell ref="E7:H7"/>
    <mergeCell ref="E9:H9"/>
    <mergeCell ref="E11:H11"/>
    <mergeCell ref="E26:H26"/>
    <mergeCell ref="E47:H47"/>
    <mergeCell ref="E49:H49"/>
    <mergeCell ref="E51:H51"/>
    <mergeCell ref="J55:J56"/>
    <mergeCell ref="E76:H76"/>
    <mergeCell ref="E78:H78"/>
    <mergeCell ref="E80:H80"/>
    <mergeCell ref="G1:H1"/>
    <mergeCell ref="L2:V2"/>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6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9"/>
      <c r="C1" s="149"/>
      <c r="D1" s="150" t="s">
        <v>1</v>
      </c>
      <c r="E1" s="149"/>
      <c r="F1" s="151" t="s">
        <v>113</v>
      </c>
      <c r="G1" s="151" t="s">
        <v>114</v>
      </c>
      <c r="H1" s="151"/>
      <c r="I1" s="152"/>
      <c r="J1" s="151" t="s">
        <v>115</v>
      </c>
      <c r="K1" s="150" t="s">
        <v>116</v>
      </c>
      <c r="L1" s="151" t="s">
        <v>117</v>
      </c>
      <c r="M1" s="151"/>
      <c r="N1" s="151"/>
      <c r="O1" s="151"/>
      <c r="P1" s="151"/>
      <c r="Q1" s="151"/>
      <c r="R1" s="151"/>
      <c r="S1" s="151"/>
      <c r="T1" s="15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103</v>
      </c>
    </row>
    <row r="3" spans="2:46" ht="6.95" customHeight="1">
      <c r="B3" s="25"/>
      <c r="C3" s="26"/>
      <c r="D3" s="26"/>
      <c r="E3" s="26"/>
      <c r="F3" s="26"/>
      <c r="G3" s="26"/>
      <c r="H3" s="26"/>
      <c r="I3" s="153"/>
      <c r="J3" s="26"/>
      <c r="K3" s="27"/>
      <c r="AT3" s="24" t="s">
        <v>81</v>
      </c>
    </row>
    <row r="4" spans="2:46" ht="36.95" customHeight="1">
      <c r="B4" s="28"/>
      <c r="C4" s="29"/>
      <c r="D4" s="30" t="s">
        <v>118</v>
      </c>
      <c r="E4" s="29"/>
      <c r="F4" s="29"/>
      <c r="G4" s="29"/>
      <c r="H4" s="29"/>
      <c r="I4" s="154"/>
      <c r="J4" s="29"/>
      <c r="K4" s="31"/>
      <c r="M4" s="32" t="s">
        <v>12</v>
      </c>
      <c r="AT4" s="24" t="s">
        <v>6</v>
      </c>
    </row>
    <row r="5" spans="2:11" ht="6.95" customHeight="1">
      <c r="B5" s="28"/>
      <c r="C5" s="29"/>
      <c r="D5" s="29"/>
      <c r="E5" s="29"/>
      <c r="F5" s="29"/>
      <c r="G5" s="29"/>
      <c r="H5" s="29"/>
      <c r="I5" s="154"/>
      <c r="J5" s="29"/>
      <c r="K5" s="31"/>
    </row>
    <row r="6" spans="2:11" ht="13.5">
      <c r="B6" s="28"/>
      <c r="C6" s="29"/>
      <c r="D6" s="40" t="s">
        <v>18</v>
      </c>
      <c r="E6" s="29"/>
      <c r="F6" s="29"/>
      <c r="G6" s="29"/>
      <c r="H6" s="29"/>
      <c r="I6" s="154"/>
      <c r="J6" s="29"/>
      <c r="K6" s="31"/>
    </row>
    <row r="7" spans="2:11" ht="16.5" customHeight="1">
      <c r="B7" s="28"/>
      <c r="C7" s="29"/>
      <c r="D7" s="29"/>
      <c r="E7" s="155" t="str">
        <f>'Rekapitulace stavby'!K6</f>
        <v>II/117 Letiny - průtah (SÚS)</v>
      </c>
      <c r="F7" s="40"/>
      <c r="G7" s="40"/>
      <c r="H7" s="40"/>
      <c r="I7" s="154"/>
      <c r="J7" s="29"/>
      <c r="K7" s="31"/>
    </row>
    <row r="8" spans="2:11" ht="13.5">
      <c r="B8" s="28"/>
      <c r="C8" s="29"/>
      <c r="D8" s="40" t="s">
        <v>119</v>
      </c>
      <c r="E8" s="29"/>
      <c r="F8" s="29"/>
      <c r="G8" s="29"/>
      <c r="H8" s="29"/>
      <c r="I8" s="154"/>
      <c r="J8" s="29"/>
      <c r="K8" s="31"/>
    </row>
    <row r="9" spans="2:11" s="1" customFormat="1" ht="16.5" customHeight="1">
      <c r="B9" s="46"/>
      <c r="C9" s="47"/>
      <c r="D9" s="47"/>
      <c r="E9" s="155" t="s">
        <v>1050</v>
      </c>
      <c r="F9" s="47"/>
      <c r="G9" s="47"/>
      <c r="H9" s="47"/>
      <c r="I9" s="156"/>
      <c r="J9" s="47"/>
      <c r="K9" s="51"/>
    </row>
    <row r="10" spans="2:11" s="1" customFormat="1" ht="13.5">
      <c r="B10" s="46"/>
      <c r="C10" s="47"/>
      <c r="D10" s="40" t="s">
        <v>121</v>
      </c>
      <c r="E10" s="47"/>
      <c r="F10" s="47"/>
      <c r="G10" s="47"/>
      <c r="H10" s="47"/>
      <c r="I10" s="156"/>
      <c r="J10" s="47"/>
      <c r="K10" s="51"/>
    </row>
    <row r="11" spans="2:11" s="1" customFormat="1" ht="36.95" customHeight="1">
      <c r="B11" s="46"/>
      <c r="C11" s="47"/>
      <c r="D11" s="47"/>
      <c r="E11" s="157" t="s">
        <v>1051</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40" t="s">
        <v>20</v>
      </c>
      <c r="E13" s="47"/>
      <c r="F13" s="35" t="s">
        <v>21</v>
      </c>
      <c r="G13" s="47"/>
      <c r="H13" s="47"/>
      <c r="I13" s="158" t="s">
        <v>22</v>
      </c>
      <c r="J13" s="35" t="s">
        <v>21</v>
      </c>
      <c r="K13" s="51"/>
    </row>
    <row r="14" spans="2:11" s="1" customFormat="1" ht="14.4" customHeight="1">
      <c r="B14" s="46"/>
      <c r="C14" s="47"/>
      <c r="D14" s="40" t="s">
        <v>23</v>
      </c>
      <c r="E14" s="47"/>
      <c r="F14" s="35" t="s">
        <v>24</v>
      </c>
      <c r="G14" s="47"/>
      <c r="H14" s="47"/>
      <c r="I14" s="158" t="s">
        <v>25</v>
      </c>
      <c r="J14" s="159" t="str">
        <f>'Rekapitulace stavby'!AN8</f>
        <v>18. 4. 2017</v>
      </c>
      <c r="K14" s="51"/>
    </row>
    <row r="15" spans="2:11" s="1" customFormat="1" ht="10.8" customHeight="1">
      <c r="B15" s="46"/>
      <c r="C15" s="47"/>
      <c r="D15" s="47"/>
      <c r="E15" s="47"/>
      <c r="F15" s="47"/>
      <c r="G15" s="47"/>
      <c r="H15" s="47"/>
      <c r="I15" s="156"/>
      <c r="J15" s="47"/>
      <c r="K15" s="51"/>
    </row>
    <row r="16" spans="2:11" s="1" customFormat="1" ht="14.4" customHeight="1">
      <c r="B16" s="46"/>
      <c r="C16" s="47"/>
      <c r="D16" s="40" t="s">
        <v>27</v>
      </c>
      <c r="E16" s="47"/>
      <c r="F16" s="47"/>
      <c r="G16" s="47"/>
      <c r="H16" s="47"/>
      <c r="I16" s="158" t="s">
        <v>28</v>
      </c>
      <c r="J16" s="35" t="s">
        <v>21</v>
      </c>
      <c r="K16" s="51"/>
    </row>
    <row r="17" spans="2:11" s="1" customFormat="1" ht="18" customHeight="1">
      <c r="B17" s="46"/>
      <c r="C17" s="47"/>
      <c r="D17" s="47"/>
      <c r="E17" s="35" t="s">
        <v>122</v>
      </c>
      <c r="F17" s="47"/>
      <c r="G17" s="47"/>
      <c r="H17" s="47"/>
      <c r="I17" s="158" t="s">
        <v>30</v>
      </c>
      <c r="J17" s="35" t="s">
        <v>21</v>
      </c>
      <c r="K17" s="51"/>
    </row>
    <row r="18" spans="2:11" s="1" customFormat="1" ht="6.95" customHeight="1">
      <c r="B18" s="46"/>
      <c r="C18" s="47"/>
      <c r="D18" s="47"/>
      <c r="E18" s="47"/>
      <c r="F18" s="47"/>
      <c r="G18" s="47"/>
      <c r="H18" s="47"/>
      <c r="I18" s="156"/>
      <c r="J18" s="47"/>
      <c r="K18" s="51"/>
    </row>
    <row r="19" spans="2:11" s="1" customFormat="1" ht="14.4" customHeight="1">
      <c r="B19" s="46"/>
      <c r="C19" s="47"/>
      <c r="D19" s="40" t="s">
        <v>31</v>
      </c>
      <c r="E19" s="47"/>
      <c r="F19" s="47"/>
      <c r="G19" s="47"/>
      <c r="H19" s="47"/>
      <c r="I19" s="158" t="s">
        <v>28</v>
      </c>
      <c r="J19" s="35" t="str">
        <f>IF('Rekapitulace stavby'!AN13="Vyplň údaj","",IF('Rekapitulace stavby'!AN13="","",'Rekapitulace stavby'!AN13))</f>
        <v/>
      </c>
      <c r="K19" s="51"/>
    </row>
    <row r="20" spans="2:11" s="1" customFormat="1" ht="18" customHeight="1">
      <c r="B20" s="46"/>
      <c r="C20" s="47"/>
      <c r="D20" s="47"/>
      <c r="E20" s="35" t="str">
        <f>IF('Rekapitulace stavby'!E14="Vyplň údaj","",IF('Rekapitulace stavby'!E14="","",'Rekapitulace stavby'!E14))</f>
        <v/>
      </c>
      <c r="F20" s="47"/>
      <c r="G20" s="47"/>
      <c r="H20" s="47"/>
      <c r="I20" s="158" t="s">
        <v>30</v>
      </c>
      <c r="J20" s="35"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40" t="s">
        <v>33</v>
      </c>
      <c r="E22" s="47"/>
      <c r="F22" s="47"/>
      <c r="G22" s="47"/>
      <c r="H22" s="47"/>
      <c r="I22" s="158" t="s">
        <v>28</v>
      </c>
      <c r="J22" s="35" t="s">
        <v>21</v>
      </c>
      <c r="K22" s="51"/>
    </row>
    <row r="23" spans="2:11" s="1" customFormat="1" ht="18" customHeight="1">
      <c r="B23" s="46"/>
      <c r="C23" s="47"/>
      <c r="D23" s="47"/>
      <c r="E23" s="35" t="s">
        <v>34</v>
      </c>
      <c r="F23" s="47"/>
      <c r="G23" s="47"/>
      <c r="H23" s="47"/>
      <c r="I23" s="158" t="s">
        <v>30</v>
      </c>
      <c r="J23" s="35" t="s">
        <v>21</v>
      </c>
      <c r="K23" s="51"/>
    </row>
    <row r="24" spans="2:11" s="1" customFormat="1" ht="6.95" customHeight="1">
      <c r="B24" s="46"/>
      <c r="C24" s="47"/>
      <c r="D24" s="47"/>
      <c r="E24" s="47"/>
      <c r="F24" s="47"/>
      <c r="G24" s="47"/>
      <c r="H24" s="47"/>
      <c r="I24" s="156"/>
      <c r="J24" s="47"/>
      <c r="K24" s="51"/>
    </row>
    <row r="25" spans="2:11" s="1" customFormat="1" ht="14.4" customHeight="1">
      <c r="B25" s="46"/>
      <c r="C25" s="47"/>
      <c r="D25" s="40" t="s">
        <v>36</v>
      </c>
      <c r="E25" s="47"/>
      <c r="F25" s="47"/>
      <c r="G25" s="47"/>
      <c r="H25" s="47"/>
      <c r="I25" s="156"/>
      <c r="J25" s="47"/>
      <c r="K25" s="51"/>
    </row>
    <row r="26" spans="2:11" s="7" customFormat="1" ht="16.5" customHeight="1">
      <c r="B26" s="160"/>
      <c r="C26" s="161"/>
      <c r="D26" s="161"/>
      <c r="E26" s="44" t="s">
        <v>21</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37</v>
      </c>
      <c r="E29" s="47"/>
      <c r="F29" s="47"/>
      <c r="G29" s="47"/>
      <c r="H29" s="47"/>
      <c r="I29" s="156"/>
      <c r="J29" s="167">
        <f>ROUND(J86,2)</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39</v>
      </c>
      <c r="G31" s="47"/>
      <c r="H31" s="47"/>
      <c r="I31" s="168" t="s">
        <v>38</v>
      </c>
      <c r="J31" s="52" t="s">
        <v>40</v>
      </c>
      <c r="K31" s="51"/>
    </row>
    <row r="32" spans="2:11" s="1" customFormat="1" ht="14.4" customHeight="1">
      <c r="B32" s="46"/>
      <c r="C32" s="47"/>
      <c r="D32" s="55" t="s">
        <v>41</v>
      </c>
      <c r="E32" s="55" t="s">
        <v>42</v>
      </c>
      <c r="F32" s="169">
        <f>ROUND(SUM(BE86:BE168),2)</f>
        <v>0</v>
      </c>
      <c r="G32" s="47"/>
      <c r="H32" s="47"/>
      <c r="I32" s="170">
        <v>0.21</v>
      </c>
      <c r="J32" s="169">
        <f>ROUND(ROUND((SUM(BE86:BE168)),2)*I32,2)</f>
        <v>0</v>
      </c>
      <c r="K32" s="51"/>
    </row>
    <row r="33" spans="2:11" s="1" customFormat="1" ht="14.4" customHeight="1">
      <c r="B33" s="46"/>
      <c r="C33" s="47"/>
      <c r="D33" s="47"/>
      <c r="E33" s="55" t="s">
        <v>43</v>
      </c>
      <c r="F33" s="169">
        <f>ROUND(SUM(BF86:BF168),2)</f>
        <v>0</v>
      </c>
      <c r="G33" s="47"/>
      <c r="H33" s="47"/>
      <c r="I33" s="170">
        <v>0.15</v>
      </c>
      <c r="J33" s="169">
        <f>ROUND(ROUND((SUM(BF86:BF168)),2)*I33,2)</f>
        <v>0</v>
      </c>
      <c r="K33" s="51"/>
    </row>
    <row r="34" spans="2:11" s="1" customFormat="1" ht="14.4" customHeight="1" hidden="1">
      <c r="B34" s="46"/>
      <c r="C34" s="47"/>
      <c r="D34" s="47"/>
      <c r="E34" s="55" t="s">
        <v>44</v>
      </c>
      <c r="F34" s="169">
        <f>ROUND(SUM(BG86:BG168),2)</f>
        <v>0</v>
      </c>
      <c r="G34" s="47"/>
      <c r="H34" s="47"/>
      <c r="I34" s="170">
        <v>0.21</v>
      </c>
      <c r="J34" s="169">
        <v>0</v>
      </c>
      <c r="K34" s="51"/>
    </row>
    <row r="35" spans="2:11" s="1" customFormat="1" ht="14.4" customHeight="1" hidden="1">
      <c r="B35" s="46"/>
      <c r="C35" s="47"/>
      <c r="D35" s="47"/>
      <c r="E35" s="55" t="s">
        <v>45</v>
      </c>
      <c r="F35" s="169">
        <f>ROUND(SUM(BH86:BH168),2)</f>
        <v>0</v>
      </c>
      <c r="G35" s="47"/>
      <c r="H35" s="47"/>
      <c r="I35" s="170">
        <v>0.15</v>
      </c>
      <c r="J35" s="169">
        <v>0</v>
      </c>
      <c r="K35" s="51"/>
    </row>
    <row r="36" spans="2:11" s="1" customFormat="1" ht="14.4" customHeight="1" hidden="1">
      <c r="B36" s="46"/>
      <c r="C36" s="47"/>
      <c r="D36" s="47"/>
      <c r="E36" s="55" t="s">
        <v>46</v>
      </c>
      <c r="F36" s="169">
        <f>ROUND(SUM(BI86:BI168),2)</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47</v>
      </c>
      <c r="E38" s="98"/>
      <c r="F38" s="98"/>
      <c r="G38" s="173" t="s">
        <v>48</v>
      </c>
      <c r="H38" s="174" t="s">
        <v>49</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30" t="s">
        <v>123</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40" t="s">
        <v>18</v>
      </c>
      <c r="D46" s="47"/>
      <c r="E46" s="47"/>
      <c r="F46" s="47"/>
      <c r="G46" s="47"/>
      <c r="H46" s="47"/>
      <c r="I46" s="156"/>
      <c r="J46" s="47"/>
      <c r="K46" s="51"/>
    </row>
    <row r="47" spans="2:11" s="1" customFormat="1" ht="16.5" customHeight="1">
      <c r="B47" s="46"/>
      <c r="C47" s="47"/>
      <c r="D47" s="47"/>
      <c r="E47" s="155" t="str">
        <f>E7</f>
        <v>II/117 Letiny - průtah (SÚS)</v>
      </c>
      <c r="F47" s="40"/>
      <c r="G47" s="40"/>
      <c r="H47" s="40"/>
      <c r="I47" s="156"/>
      <c r="J47" s="47"/>
      <c r="K47" s="51"/>
    </row>
    <row r="48" spans="2:11" ht="13.5">
      <c r="B48" s="28"/>
      <c r="C48" s="40" t="s">
        <v>119</v>
      </c>
      <c r="D48" s="29"/>
      <c r="E48" s="29"/>
      <c r="F48" s="29"/>
      <c r="G48" s="29"/>
      <c r="H48" s="29"/>
      <c r="I48" s="154"/>
      <c r="J48" s="29"/>
      <c r="K48" s="31"/>
    </row>
    <row r="49" spans="2:11" s="1" customFormat="1" ht="16.5" customHeight="1">
      <c r="B49" s="46"/>
      <c r="C49" s="47"/>
      <c r="D49" s="47"/>
      <c r="E49" s="155" t="s">
        <v>1050</v>
      </c>
      <c r="F49" s="47"/>
      <c r="G49" s="47"/>
      <c r="H49" s="47"/>
      <c r="I49" s="156"/>
      <c r="J49" s="47"/>
      <c r="K49" s="51"/>
    </row>
    <row r="50" spans="2:11" s="1" customFormat="1" ht="14.4" customHeight="1">
      <c r="B50" s="46"/>
      <c r="C50" s="40" t="s">
        <v>121</v>
      </c>
      <c r="D50" s="47"/>
      <c r="E50" s="47"/>
      <c r="F50" s="47"/>
      <c r="G50" s="47"/>
      <c r="H50" s="47"/>
      <c r="I50" s="156"/>
      <c r="J50" s="47"/>
      <c r="K50" s="51"/>
    </row>
    <row r="51" spans="2:11" s="1" customFormat="1" ht="17.25" customHeight="1">
      <c r="B51" s="46"/>
      <c r="C51" s="47"/>
      <c r="D51" s="47"/>
      <c r="E51" s="157" t="str">
        <f>E11</f>
        <v>SO 104 - SO 104 - Dopravní značení - neuznatelné</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40" t="s">
        <v>23</v>
      </c>
      <c r="D53" s="47"/>
      <c r="E53" s="47"/>
      <c r="F53" s="35" t="str">
        <f>F14</f>
        <v xml:space="preserve"> </v>
      </c>
      <c r="G53" s="47"/>
      <c r="H53" s="47"/>
      <c r="I53" s="158" t="s">
        <v>25</v>
      </c>
      <c r="J53" s="159" t="str">
        <f>IF(J14="","",J14)</f>
        <v>18. 4. 2017</v>
      </c>
      <c r="K53" s="51"/>
    </row>
    <row r="54" spans="2:11" s="1" customFormat="1" ht="6.95" customHeight="1">
      <c r="B54" s="46"/>
      <c r="C54" s="47"/>
      <c r="D54" s="47"/>
      <c r="E54" s="47"/>
      <c r="F54" s="47"/>
      <c r="G54" s="47"/>
      <c r="H54" s="47"/>
      <c r="I54" s="156"/>
      <c r="J54" s="47"/>
      <c r="K54" s="51"/>
    </row>
    <row r="55" spans="2:11" s="1" customFormat="1" ht="13.5">
      <c r="B55" s="46"/>
      <c r="C55" s="40" t="s">
        <v>27</v>
      </c>
      <c r="D55" s="47"/>
      <c r="E55" s="47"/>
      <c r="F55" s="35" t="str">
        <f>E17</f>
        <v>Správa a údržba silnic Plzeńského kraje a obec Let</v>
      </c>
      <c r="G55" s="47"/>
      <c r="H55" s="47"/>
      <c r="I55" s="158" t="s">
        <v>33</v>
      </c>
      <c r="J55" s="44" t="str">
        <f>E23</f>
        <v>Pontex.s.r.o.</v>
      </c>
      <c r="K55" s="51"/>
    </row>
    <row r="56" spans="2:11" s="1" customFormat="1" ht="14.4" customHeight="1">
      <c r="B56" s="46"/>
      <c r="C56" s="40" t="s">
        <v>31</v>
      </c>
      <c r="D56" s="47"/>
      <c r="E56" s="47"/>
      <c r="F56" s="35"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124</v>
      </c>
      <c r="D58" s="171"/>
      <c r="E58" s="171"/>
      <c r="F58" s="171"/>
      <c r="G58" s="171"/>
      <c r="H58" s="171"/>
      <c r="I58" s="185"/>
      <c r="J58" s="186" t="s">
        <v>125</v>
      </c>
      <c r="K58" s="187"/>
    </row>
    <row r="59" spans="2:11" s="1" customFormat="1" ht="10.3" customHeight="1">
      <c r="B59" s="46"/>
      <c r="C59" s="47"/>
      <c r="D59" s="47"/>
      <c r="E59" s="47"/>
      <c r="F59" s="47"/>
      <c r="G59" s="47"/>
      <c r="H59" s="47"/>
      <c r="I59" s="156"/>
      <c r="J59" s="47"/>
      <c r="K59" s="51"/>
    </row>
    <row r="60" spans="2:47" s="1" customFormat="1" ht="29.25" customHeight="1">
      <c r="B60" s="46"/>
      <c r="C60" s="188" t="s">
        <v>126</v>
      </c>
      <c r="D60" s="47"/>
      <c r="E60" s="47"/>
      <c r="F60" s="47"/>
      <c r="G60" s="47"/>
      <c r="H60" s="47"/>
      <c r="I60" s="156"/>
      <c r="J60" s="167">
        <f>J86</f>
        <v>0</v>
      </c>
      <c r="K60" s="51"/>
      <c r="AU60" s="24" t="s">
        <v>127</v>
      </c>
    </row>
    <row r="61" spans="2:11" s="8" customFormat="1" ht="24.95" customHeight="1">
      <c r="B61" s="189"/>
      <c r="C61" s="190"/>
      <c r="D61" s="191" t="s">
        <v>128</v>
      </c>
      <c r="E61" s="192"/>
      <c r="F61" s="192"/>
      <c r="G61" s="192"/>
      <c r="H61" s="192"/>
      <c r="I61" s="193"/>
      <c r="J61" s="194">
        <f>J87</f>
        <v>0</v>
      </c>
      <c r="K61" s="195"/>
    </row>
    <row r="62" spans="2:11" s="9" customFormat="1" ht="19.9" customHeight="1">
      <c r="B62" s="196"/>
      <c r="C62" s="197"/>
      <c r="D62" s="198" t="s">
        <v>134</v>
      </c>
      <c r="E62" s="199"/>
      <c r="F62" s="199"/>
      <c r="G62" s="199"/>
      <c r="H62" s="199"/>
      <c r="I62" s="200"/>
      <c r="J62" s="201">
        <f>J88</f>
        <v>0</v>
      </c>
      <c r="K62" s="202"/>
    </row>
    <row r="63" spans="2:11" s="9" customFormat="1" ht="19.9" customHeight="1">
      <c r="B63" s="196"/>
      <c r="C63" s="197"/>
      <c r="D63" s="198" t="s">
        <v>135</v>
      </c>
      <c r="E63" s="199"/>
      <c r="F63" s="199"/>
      <c r="G63" s="199"/>
      <c r="H63" s="199"/>
      <c r="I63" s="200"/>
      <c r="J63" s="201">
        <f>J162</f>
        <v>0</v>
      </c>
      <c r="K63" s="202"/>
    </row>
    <row r="64" spans="2:11" s="9" customFormat="1" ht="19.9" customHeight="1">
      <c r="B64" s="196"/>
      <c r="C64" s="197"/>
      <c r="D64" s="198" t="s">
        <v>136</v>
      </c>
      <c r="E64" s="199"/>
      <c r="F64" s="199"/>
      <c r="G64" s="199"/>
      <c r="H64" s="199"/>
      <c r="I64" s="200"/>
      <c r="J64" s="201">
        <f>J167</f>
        <v>0</v>
      </c>
      <c r="K64" s="202"/>
    </row>
    <row r="65" spans="2:11" s="1" customFormat="1" ht="21.8" customHeight="1">
      <c r="B65" s="46"/>
      <c r="C65" s="47"/>
      <c r="D65" s="47"/>
      <c r="E65" s="47"/>
      <c r="F65" s="47"/>
      <c r="G65" s="47"/>
      <c r="H65" s="47"/>
      <c r="I65" s="156"/>
      <c r="J65" s="47"/>
      <c r="K65" s="51"/>
    </row>
    <row r="66" spans="2:11" s="1" customFormat="1" ht="6.95" customHeight="1">
      <c r="B66" s="67"/>
      <c r="C66" s="68"/>
      <c r="D66" s="68"/>
      <c r="E66" s="68"/>
      <c r="F66" s="68"/>
      <c r="G66" s="68"/>
      <c r="H66" s="68"/>
      <c r="I66" s="178"/>
      <c r="J66" s="68"/>
      <c r="K66" s="69"/>
    </row>
    <row r="70" spans="2:12" s="1" customFormat="1" ht="6.95" customHeight="1">
      <c r="B70" s="70"/>
      <c r="C70" s="71"/>
      <c r="D70" s="71"/>
      <c r="E70" s="71"/>
      <c r="F70" s="71"/>
      <c r="G70" s="71"/>
      <c r="H70" s="71"/>
      <c r="I70" s="181"/>
      <c r="J70" s="71"/>
      <c r="K70" s="71"/>
      <c r="L70" s="72"/>
    </row>
    <row r="71" spans="2:12" s="1" customFormat="1" ht="36.95" customHeight="1">
      <c r="B71" s="46"/>
      <c r="C71" s="73" t="s">
        <v>137</v>
      </c>
      <c r="D71" s="74"/>
      <c r="E71" s="74"/>
      <c r="F71" s="74"/>
      <c r="G71" s="74"/>
      <c r="H71" s="74"/>
      <c r="I71" s="203"/>
      <c r="J71" s="74"/>
      <c r="K71" s="74"/>
      <c r="L71" s="72"/>
    </row>
    <row r="72" spans="2:12" s="1" customFormat="1" ht="6.95" customHeight="1">
      <c r="B72" s="46"/>
      <c r="C72" s="74"/>
      <c r="D72" s="74"/>
      <c r="E72" s="74"/>
      <c r="F72" s="74"/>
      <c r="G72" s="74"/>
      <c r="H72" s="74"/>
      <c r="I72" s="203"/>
      <c r="J72" s="74"/>
      <c r="K72" s="74"/>
      <c r="L72" s="72"/>
    </row>
    <row r="73" spans="2:12" s="1" customFormat="1" ht="14.4" customHeight="1">
      <c r="B73" s="46"/>
      <c r="C73" s="76" t="s">
        <v>18</v>
      </c>
      <c r="D73" s="74"/>
      <c r="E73" s="74"/>
      <c r="F73" s="74"/>
      <c r="G73" s="74"/>
      <c r="H73" s="74"/>
      <c r="I73" s="203"/>
      <c r="J73" s="74"/>
      <c r="K73" s="74"/>
      <c r="L73" s="72"/>
    </row>
    <row r="74" spans="2:12" s="1" customFormat="1" ht="16.5" customHeight="1">
      <c r="B74" s="46"/>
      <c r="C74" s="74"/>
      <c r="D74" s="74"/>
      <c r="E74" s="204" t="str">
        <f>E7</f>
        <v>II/117 Letiny - průtah (SÚS)</v>
      </c>
      <c r="F74" s="76"/>
      <c r="G74" s="76"/>
      <c r="H74" s="76"/>
      <c r="I74" s="203"/>
      <c r="J74" s="74"/>
      <c r="K74" s="74"/>
      <c r="L74" s="72"/>
    </row>
    <row r="75" spans="2:12" ht="13.5">
      <c r="B75" s="28"/>
      <c r="C75" s="76" t="s">
        <v>119</v>
      </c>
      <c r="D75" s="205"/>
      <c r="E75" s="205"/>
      <c r="F75" s="205"/>
      <c r="G75" s="205"/>
      <c r="H75" s="205"/>
      <c r="I75" s="148"/>
      <c r="J75" s="205"/>
      <c r="K75" s="205"/>
      <c r="L75" s="206"/>
    </row>
    <row r="76" spans="2:12" s="1" customFormat="1" ht="16.5" customHeight="1">
      <c r="B76" s="46"/>
      <c r="C76" s="74"/>
      <c r="D76" s="74"/>
      <c r="E76" s="204" t="s">
        <v>1050</v>
      </c>
      <c r="F76" s="74"/>
      <c r="G76" s="74"/>
      <c r="H76" s="74"/>
      <c r="I76" s="203"/>
      <c r="J76" s="74"/>
      <c r="K76" s="74"/>
      <c r="L76" s="72"/>
    </row>
    <row r="77" spans="2:12" s="1" customFormat="1" ht="14.4" customHeight="1">
      <c r="B77" s="46"/>
      <c r="C77" s="76" t="s">
        <v>121</v>
      </c>
      <c r="D77" s="74"/>
      <c r="E77" s="74"/>
      <c r="F77" s="74"/>
      <c r="G77" s="74"/>
      <c r="H77" s="74"/>
      <c r="I77" s="203"/>
      <c r="J77" s="74"/>
      <c r="K77" s="74"/>
      <c r="L77" s="72"/>
    </row>
    <row r="78" spans="2:12" s="1" customFormat="1" ht="17.25" customHeight="1">
      <c r="B78" s="46"/>
      <c r="C78" s="74"/>
      <c r="D78" s="74"/>
      <c r="E78" s="82" t="str">
        <f>E11</f>
        <v>SO 104 - SO 104 - Dopravní značení - neuznatelné</v>
      </c>
      <c r="F78" s="74"/>
      <c r="G78" s="74"/>
      <c r="H78" s="74"/>
      <c r="I78" s="203"/>
      <c r="J78" s="74"/>
      <c r="K78" s="74"/>
      <c r="L78" s="72"/>
    </row>
    <row r="79" spans="2:12" s="1" customFormat="1" ht="6.95" customHeight="1">
      <c r="B79" s="46"/>
      <c r="C79" s="74"/>
      <c r="D79" s="74"/>
      <c r="E79" s="74"/>
      <c r="F79" s="74"/>
      <c r="G79" s="74"/>
      <c r="H79" s="74"/>
      <c r="I79" s="203"/>
      <c r="J79" s="74"/>
      <c r="K79" s="74"/>
      <c r="L79" s="72"/>
    </row>
    <row r="80" spans="2:12" s="1" customFormat="1" ht="18" customHeight="1">
      <c r="B80" s="46"/>
      <c r="C80" s="76" t="s">
        <v>23</v>
      </c>
      <c r="D80" s="74"/>
      <c r="E80" s="74"/>
      <c r="F80" s="207" t="str">
        <f>F14</f>
        <v xml:space="preserve"> </v>
      </c>
      <c r="G80" s="74"/>
      <c r="H80" s="74"/>
      <c r="I80" s="208" t="s">
        <v>25</v>
      </c>
      <c r="J80" s="85" t="str">
        <f>IF(J14="","",J14)</f>
        <v>18. 4. 2017</v>
      </c>
      <c r="K80" s="74"/>
      <c r="L80" s="72"/>
    </row>
    <row r="81" spans="2:12" s="1" customFormat="1" ht="6.95" customHeight="1">
      <c r="B81" s="46"/>
      <c r="C81" s="74"/>
      <c r="D81" s="74"/>
      <c r="E81" s="74"/>
      <c r="F81" s="74"/>
      <c r="G81" s="74"/>
      <c r="H81" s="74"/>
      <c r="I81" s="203"/>
      <c r="J81" s="74"/>
      <c r="K81" s="74"/>
      <c r="L81" s="72"/>
    </row>
    <row r="82" spans="2:12" s="1" customFormat="1" ht="13.5">
      <c r="B82" s="46"/>
      <c r="C82" s="76" t="s">
        <v>27</v>
      </c>
      <c r="D82" s="74"/>
      <c r="E82" s="74"/>
      <c r="F82" s="207" t="str">
        <f>E17</f>
        <v>Správa a údržba silnic Plzeńského kraje a obec Let</v>
      </c>
      <c r="G82" s="74"/>
      <c r="H82" s="74"/>
      <c r="I82" s="208" t="s">
        <v>33</v>
      </c>
      <c r="J82" s="207" t="str">
        <f>E23</f>
        <v>Pontex.s.r.o.</v>
      </c>
      <c r="K82" s="74"/>
      <c r="L82" s="72"/>
    </row>
    <row r="83" spans="2:12" s="1" customFormat="1" ht="14.4" customHeight="1">
      <c r="B83" s="46"/>
      <c r="C83" s="76" t="s">
        <v>31</v>
      </c>
      <c r="D83" s="74"/>
      <c r="E83" s="74"/>
      <c r="F83" s="207" t="str">
        <f>IF(E20="","",E20)</f>
        <v/>
      </c>
      <c r="G83" s="74"/>
      <c r="H83" s="74"/>
      <c r="I83" s="203"/>
      <c r="J83" s="74"/>
      <c r="K83" s="74"/>
      <c r="L83" s="72"/>
    </row>
    <row r="84" spans="2:12" s="1" customFormat="1" ht="10.3" customHeight="1">
      <c r="B84" s="46"/>
      <c r="C84" s="74"/>
      <c r="D84" s="74"/>
      <c r="E84" s="74"/>
      <c r="F84" s="74"/>
      <c r="G84" s="74"/>
      <c r="H84" s="74"/>
      <c r="I84" s="203"/>
      <c r="J84" s="74"/>
      <c r="K84" s="74"/>
      <c r="L84" s="72"/>
    </row>
    <row r="85" spans="2:20" s="10" customFormat="1" ht="29.25" customHeight="1">
      <c r="B85" s="209"/>
      <c r="C85" s="210" t="s">
        <v>138</v>
      </c>
      <c r="D85" s="211" t="s">
        <v>56</v>
      </c>
      <c r="E85" s="211" t="s">
        <v>52</v>
      </c>
      <c r="F85" s="211" t="s">
        <v>139</v>
      </c>
      <c r="G85" s="211" t="s">
        <v>140</v>
      </c>
      <c r="H85" s="211" t="s">
        <v>141</v>
      </c>
      <c r="I85" s="212" t="s">
        <v>142</v>
      </c>
      <c r="J85" s="211" t="s">
        <v>125</v>
      </c>
      <c r="K85" s="213" t="s">
        <v>143</v>
      </c>
      <c r="L85" s="214"/>
      <c r="M85" s="102" t="s">
        <v>144</v>
      </c>
      <c r="N85" s="103" t="s">
        <v>41</v>
      </c>
      <c r="O85" s="103" t="s">
        <v>145</v>
      </c>
      <c r="P85" s="103" t="s">
        <v>146</v>
      </c>
      <c r="Q85" s="103" t="s">
        <v>147</v>
      </c>
      <c r="R85" s="103" t="s">
        <v>148</v>
      </c>
      <c r="S85" s="103" t="s">
        <v>149</v>
      </c>
      <c r="T85" s="104" t="s">
        <v>150</v>
      </c>
    </row>
    <row r="86" spans="2:63" s="1" customFormat="1" ht="29.25" customHeight="1">
      <c r="B86" s="46"/>
      <c r="C86" s="108" t="s">
        <v>126</v>
      </c>
      <c r="D86" s="74"/>
      <c r="E86" s="74"/>
      <c r="F86" s="74"/>
      <c r="G86" s="74"/>
      <c r="H86" s="74"/>
      <c r="I86" s="203"/>
      <c r="J86" s="215">
        <f>BK86</f>
        <v>0</v>
      </c>
      <c r="K86" s="74"/>
      <c r="L86" s="72"/>
      <c r="M86" s="105"/>
      <c r="N86" s="106"/>
      <c r="O86" s="106"/>
      <c r="P86" s="216">
        <f>P87</f>
        <v>0</v>
      </c>
      <c r="Q86" s="106"/>
      <c r="R86" s="216">
        <f>R87</f>
        <v>3.63548</v>
      </c>
      <c r="S86" s="106"/>
      <c r="T86" s="217">
        <f>T87</f>
        <v>0.26</v>
      </c>
      <c r="AT86" s="24" t="s">
        <v>70</v>
      </c>
      <c r="AU86" s="24" t="s">
        <v>127</v>
      </c>
      <c r="BK86" s="218">
        <f>BK87</f>
        <v>0</v>
      </c>
    </row>
    <row r="87" spans="2:63" s="11" customFormat="1" ht="37.4" customHeight="1">
      <c r="B87" s="219"/>
      <c r="C87" s="220"/>
      <c r="D87" s="221" t="s">
        <v>70</v>
      </c>
      <c r="E87" s="222" t="s">
        <v>151</v>
      </c>
      <c r="F87" s="222" t="s">
        <v>152</v>
      </c>
      <c r="G87" s="220"/>
      <c r="H87" s="220"/>
      <c r="I87" s="223"/>
      <c r="J87" s="224">
        <f>BK87</f>
        <v>0</v>
      </c>
      <c r="K87" s="220"/>
      <c r="L87" s="225"/>
      <c r="M87" s="226"/>
      <c r="N87" s="227"/>
      <c r="O87" s="227"/>
      <c r="P87" s="228">
        <f>P88+P162+P167</f>
        <v>0</v>
      </c>
      <c r="Q87" s="227"/>
      <c r="R87" s="228">
        <f>R88+R162+R167</f>
        <v>3.63548</v>
      </c>
      <c r="S87" s="227"/>
      <c r="T87" s="229">
        <f>T88+T162+T167</f>
        <v>0.26</v>
      </c>
      <c r="AR87" s="230" t="s">
        <v>78</v>
      </c>
      <c r="AT87" s="231" t="s">
        <v>70</v>
      </c>
      <c r="AU87" s="231" t="s">
        <v>71</v>
      </c>
      <c r="AY87" s="230" t="s">
        <v>153</v>
      </c>
      <c r="BK87" s="232">
        <f>BK88+BK162+BK167</f>
        <v>0</v>
      </c>
    </row>
    <row r="88" spans="2:63" s="11" customFormat="1" ht="19.9" customHeight="1">
      <c r="B88" s="219"/>
      <c r="C88" s="220"/>
      <c r="D88" s="221" t="s">
        <v>70</v>
      </c>
      <c r="E88" s="233" t="s">
        <v>200</v>
      </c>
      <c r="F88" s="233" t="s">
        <v>624</v>
      </c>
      <c r="G88" s="220"/>
      <c r="H88" s="220"/>
      <c r="I88" s="223"/>
      <c r="J88" s="234">
        <f>BK88</f>
        <v>0</v>
      </c>
      <c r="K88" s="220"/>
      <c r="L88" s="225"/>
      <c r="M88" s="226"/>
      <c r="N88" s="227"/>
      <c r="O88" s="227"/>
      <c r="P88" s="228">
        <f>SUM(P89:P161)</f>
        <v>0</v>
      </c>
      <c r="Q88" s="227"/>
      <c r="R88" s="228">
        <f>SUM(R89:R161)</f>
        <v>3.63548</v>
      </c>
      <c r="S88" s="227"/>
      <c r="T88" s="229">
        <f>SUM(T89:T161)</f>
        <v>0.26</v>
      </c>
      <c r="AR88" s="230" t="s">
        <v>78</v>
      </c>
      <c r="AT88" s="231" t="s">
        <v>70</v>
      </c>
      <c r="AU88" s="231" t="s">
        <v>78</v>
      </c>
      <c r="AY88" s="230" t="s">
        <v>153</v>
      </c>
      <c r="BK88" s="232">
        <f>SUM(BK89:BK161)</f>
        <v>0</v>
      </c>
    </row>
    <row r="89" spans="2:65" s="1" customFormat="1" ht="25.5" customHeight="1">
      <c r="B89" s="46"/>
      <c r="C89" s="235" t="s">
        <v>168</v>
      </c>
      <c r="D89" s="235" t="s">
        <v>155</v>
      </c>
      <c r="E89" s="236" t="s">
        <v>1052</v>
      </c>
      <c r="F89" s="237" t="s">
        <v>1053</v>
      </c>
      <c r="G89" s="238" t="s">
        <v>487</v>
      </c>
      <c r="H89" s="239">
        <v>20</v>
      </c>
      <c r="I89" s="240"/>
      <c r="J89" s="241">
        <f>ROUND(I89*H89,2)</f>
        <v>0</v>
      </c>
      <c r="K89" s="237" t="s">
        <v>159</v>
      </c>
      <c r="L89" s="72"/>
      <c r="M89" s="242" t="s">
        <v>21</v>
      </c>
      <c r="N89" s="243" t="s">
        <v>42</v>
      </c>
      <c r="O89" s="47"/>
      <c r="P89" s="244">
        <f>O89*H89</f>
        <v>0</v>
      </c>
      <c r="Q89" s="244">
        <v>0</v>
      </c>
      <c r="R89" s="244">
        <f>Q89*H89</f>
        <v>0</v>
      </c>
      <c r="S89" s="244">
        <v>0</v>
      </c>
      <c r="T89" s="245">
        <f>S89*H89</f>
        <v>0</v>
      </c>
      <c r="AR89" s="24" t="s">
        <v>160</v>
      </c>
      <c r="AT89" s="24" t="s">
        <v>155</v>
      </c>
      <c r="AU89" s="24" t="s">
        <v>81</v>
      </c>
      <c r="AY89" s="24" t="s">
        <v>153</v>
      </c>
      <c r="BE89" s="246">
        <f>IF(N89="základní",J89,0)</f>
        <v>0</v>
      </c>
      <c r="BF89" s="246">
        <f>IF(N89="snížená",J89,0)</f>
        <v>0</v>
      </c>
      <c r="BG89" s="246">
        <f>IF(N89="zákl. přenesená",J89,0)</f>
        <v>0</v>
      </c>
      <c r="BH89" s="246">
        <f>IF(N89="sníž. přenesená",J89,0)</f>
        <v>0</v>
      </c>
      <c r="BI89" s="246">
        <f>IF(N89="nulová",J89,0)</f>
        <v>0</v>
      </c>
      <c r="BJ89" s="24" t="s">
        <v>78</v>
      </c>
      <c r="BK89" s="246">
        <f>ROUND(I89*H89,2)</f>
        <v>0</v>
      </c>
      <c r="BL89" s="24" t="s">
        <v>160</v>
      </c>
      <c r="BM89" s="24" t="s">
        <v>1054</v>
      </c>
    </row>
    <row r="90" spans="2:51" s="12" customFormat="1" ht="13.5">
      <c r="B90" s="247"/>
      <c r="C90" s="248"/>
      <c r="D90" s="249" t="s">
        <v>162</v>
      </c>
      <c r="E90" s="250" t="s">
        <v>21</v>
      </c>
      <c r="F90" s="251" t="s">
        <v>1055</v>
      </c>
      <c r="G90" s="248"/>
      <c r="H90" s="252">
        <v>17</v>
      </c>
      <c r="I90" s="253"/>
      <c r="J90" s="248"/>
      <c r="K90" s="248"/>
      <c r="L90" s="254"/>
      <c r="M90" s="255"/>
      <c r="N90" s="256"/>
      <c r="O90" s="256"/>
      <c r="P90" s="256"/>
      <c r="Q90" s="256"/>
      <c r="R90" s="256"/>
      <c r="S90" s="256"/>
      <c r="T90" s="257"/>
      <c r="AT90" s="258" t="s">
        <v>162</v>
      </c>
      <c r="AU90" s="258" t="s">
        <v>81</v>
      </c>
      <c r="AV90" s="12" t="s">
        <v>81</v>
      </c>
      <c r="AW90" s="12" t="s">
        <v>35</v>
      </c>
      <c r="AX90" s="12" t="s">
        <v>71</v>
      </c>
      <c r="AY90" s="258" t="s">
        <v>153</v>
      </c>
    </row>
    <row r="91" spans="2:51" s="12" customFormat="1" ht="13.5">
      <c r="B91" s="247"/>
      <c r="C91" s="248"/>
      <c r="D91" s="249" t="s">
        <v>162</v>
      </c>
      <c r="E91" s="250" t="s">
        <v>21</v>
      </c>
      <c r="F91" s="251" t="s">
        <v>1056</v>
      </c>
      <c r="G91" s="248"/>
      <c r="H91" s="252">
        <v>3</v>
      </c>
      <c r="I91" s="253"/>
      <c r="J91" s="248"/>
      <c r="K91" s="248"/>
      <c r="L91" s="254"/>
      <c r="M91" s="255"/>
      <c r="N91" s="256"/>
      <c r="O91" s="256"/>
      <c r="P91" s="256"/>
      <c r="Q91" s="256"/>
      <c r="R91" s="256"/>
      <c r="S91" s="256"/>
      <c r="T91" s="257"/>
      <c r="AT91" s="258" t="s">
        <v>162</v>
      </c>
      <c r="AU91" s="258" t="s">
        <v>81</v>
      </c>
      <c r="AV91" s="12" t="s">
        <v>81</v>
      </c>
      <c r="AW91" s="12" t="s">
        <v>35</v>
      </c>
      <c r="AX91" s="12" t="s">
        <v>71</v>
      </c>
      <c r="AY91" s="258" t="s">
        <v>153</v>
      </c>
    </row>
    <row r="92" spans="2:51" s="13" customFormat="1" ht="13.5">
      <c r="B92" s="259"/>
      <c r="C92" s="260"/>
      <c r="D92" s="249" t="s">
        <v>162</v>
      </c>
      <c r="E92" s="261" t="s">
        <v>21</v>
      </c>
      <c r="F92" s="262" t="s">
        <v>188</v>
      </c>
      <c r="G92" s="260"/>
      <c r="H92" s="263">
        <v>20</v>
      </c>
      <c r="I92" s="264"/>
      <c r="J92" s="260"/>
      <c r="K92" s="260"/>
      <c r="L92" s="265"/>
      <c r="M92" s="266"/>
      <c r="N92" s="267"/>
      <c r="O92" s="267"/>
      <c r="P92" s="267"/>
      <c r="Q92" s="267"/>
      <c r="R92" s="267"/>
      <c r="S92" s="267"/>
      <c r="T92" s="268"/>
      <c r="AT92" s="269" t="s">
        <v>162</v>
      </c>
      <c r="AU92" s="269" t="s">
        <v>81</v>
      </c>
      <c r="AV92" s="13" t="s">
        <v>160</v>
      </c>
      <c r="AW92" s="13" t="s">
        <v>35</v>
      </c>
      <c r="AX92" s="13" t="s">
        <v>78</v>
      </c>
      <c r="AY92" s="269" t="s">
        <v>153</v>
      </c>
    </row>
    <row r="93" spans="2:65" s="1" customFormat="1" ht="16.5" customHeight="1">
      <c r="B93" s="46"/>
      <c r="C93" s="281" t="s">
        <v>160</v>
      </c>
      <c r="D93" s="281" t="s">
        <v>302</v>
      </c>
      <c r="E93" s="282" t="s">
        <v>1057</v>
      </c>
      <c r="F93" s="283" t="s">
        <v>1058</v>
      </c>
      <c r="G93" s="284" t="s">
        <v>487</v>
      </c>
      <c r="H93" s="285">
        <v>20</v>
      </c>
      <c r="I93" s="286"/>
      <c r="J93" s="287">
        <f>ROUND(I93*H93,2)</f>
        <v>0</v>
      </c>
      <c r="K93" s="283" t="s">
        <v>159</v>
      </c>
      <c r="L93" s="288"/>
      <c r="M93" s="289" t="s">
        <v>21</v>
      </c>
      <c r="N93" s="290" t="s">
        <v>42</v>
      </c>
      <c r="O93" s="47"/>
      <c r="P93" s="244">
        <f>O93*H93</f>
        <v>0</v>
      </c>
      <c r="Q93" s="244">
        <v>0.0022</v>
      </c>
      <c r="R93" s="244">
        <f>Q93*H93</f>
        <v>0.044000000000000004</v>
      </c>
      <c r="S93" s="244">
        <v>0</v>
      </c>
      <c r="T93" s="245">
        <f>S93*H93</f>
        <v>0</v>
      </c>
      <c r="AR93" s="24" t="s">
        <v>195</v>
      </c>
      <c r="AT93" s="24" t="s">
        <v>302</v>
      </c>
      <c r="AU93" s="24" t="s">
        <v>81</v>
      </c>
      <c r="AY93" s="24" t="s">
        <v>153</v>
      </c>
      <c r="BE93" s="246">
        <f>IF(N93="základní",J93,0)</f>
        <v>0</v>
      </c>
      <c r="BF93" s="246">
        <f>IF(N93="snížená",J93,0)</f>
        <v>0</v>
      </c>
      <c r="BG93" s="246">
        <f>IF(N93="zákl. přenesená",J93,0)</f>
        <v>0</v>
      </c>
      <c r="BH93" s="246">
        <f>IF(N93="sníž. přenesená",J93,0)</f>
        <v>0</v>
      </c>
      <c r="BI93" s="246">
        <f>IF(N93="nulová",J93,0)</f>
        <v>0</v>
      </c>
      <c r="BJ93" s="24" t="s">
        <v>78</v>
      </c>
      <c r="BK93" s="246">
        <f>ROUND(I93*H93,2)</f>
        <v>0</v>
      </c>
      <c r="BL93" s="24" t="s">
        <v>160</v>
      </c>
      <c r="BM93" s="24" t="s">
        <v>1059</v>
      </c>
    </row>
    <row r="94" spans="2:51" s="12" customFormat="1" ht="13.5">
      <c r="B94" s="247"/>
      <c r="C94" s="248"/>
      <c r="D94" s="249" t="s">
        <v>162</v>
      </c>
      <c r="E94" s="250" t="s">
        <v>21</v>
      </c>
      <c r="F94" s="251" t="s">
        <v>1060</v>
      </c>
      <c r="G94" s="248"/>
      <c r="H94" s="252">
        <v>16</v>
      </c>
      <c r="I94" s="253"/>
      <c r="J94" s="248"/>
      <c r="K94" s="248"/>
      <c r="L94" s="254"/>
      <c r="M94" s="255"/>
      <c r="N94" s="256"/>
      <c r="O94" s="256"/>
      <c r="P94" s="256"/>
      <c r="Q94" s="256"/>
      <c r="R94" s="256"/>
      <c r="S94" s="256"/>
      <c r="T94" s="257"/>
      <c r="AT94" s="258" t="s">
        <v>162</v>
      </c>
      <c r="AU94" s="258" t="s">
        <v>81</v>
      </c>
      <c r="AV94" s="12" t="s">
        <v>81</v>
      </c>
      <c r="AW94" s="12" t="s">
        <v>35</v>
      </c>
      <c r="AX94" s="12" t="s">
        <v>71</v>
      </c>
      <c r="AY94" s="258" t="s">
        <v>153</v>
      </c>
    </row>
    <row r="95" spans="2:51" s="12" customFormat="1" ht="13.5">
      <c r="B95" s="247"/>
      <c r="C95" s="248"/>
      <c r="D95" s="249" t="s">
        <v>162</v>
      </c>
      <c r="E95" s="250" t="s">
        <v>21</v>
      </c>
      <c r="F95" s="251" t="s">
        <v>1061</v>
      </c>
      <c r="G95" s="248"/>
      <c r="H95" s="252">
        <v>4</v>
      </c>
      <c r="I95" s="253"/>
      <c r="J95" s="248"/>
      <c r="K95" s="248"/>
      <c r="L95" s="254"/>
      <c r="M95" s="255"/>
      <c r="N95" s="256"/>
      <c r="O95" s="256"/>
      <c r="P95" s="256"/>
      <c r="Q95" s="256"/>
      <c r="R95" s="256"/>
      <c r="S95" s="256"/>
      <c r="T95" s="257"/>
      <c r="AT95" s="258" t="s">
        <v>162</v>
      </c>
      <c r="AU95" s="258" t="s">
        <v>81</v>
      </c>
      <c r="AV95" s="12" t="s">
        <v>81</v>
      </c>
      <c r="AW95" s="12" t="s">
        <v>35</v>
      </c>
      <c r="AX95" s="12" t="s">
        <v>71</v>
      </c>
      <c r="AY95" s="258" t="s">
        <v>153</v>
      </c>
    </row>
    <row r="96" spans="2:51" s="13" customFormat="1" ht="13.5">
      <c r="B96" s="259"/>
      <c r="C96" s="260"/>
      <c r="D96" s="249" t="s">
        <v>162</v>
      </c>
      <c r="E96" s="261" t="s">
        <v>21</v>
      </c>
      <c r="F96" s="262" t="s">
        <v>188</v>
      </c>
      <c r="G96" s="260"/>
      <c r="H96" s="263">
        <v>20</v>
      </c>
      <c r="I96" s="264"/>
      <c r="J96" s="260"/>
      <c r="K96" s="260"/>
      <c r="L96" s="265"/>
      <c r="M96" s="266"/>
      <c r="N96" s="267"/>
      <c r="O96" s="267"/>
      <c r="P96" s="267"/>
      <c r="Q96" s="267"/>
      <c r="R96" s="267"/>
      <c r="S96" s="267"/>
      <c r="T96" s="268"/>
      <c r="AT96" s="269" t="s">
        <v>162</v>
      </c>
      <c r="AU96" s="269" t="s">
        <v>81</v>
      </c>
      <c r="AV96" s="13" t="s">
        <v>160</v>
      </c>
      <c r="AW96" s="13" t="s">
        <v>35</v>
      </c>
      <c r="AX96" s="13" t="s">
        <v>78</v>
      </c>
      <c r="AY96" s="269" t="s">
        <v>153</v>
      </c>
    </row>
    <row r="97" spans="2:65" s="1" customFormat="1" ht="25.5" customHeight="1">
      <c r="B97" s="46"/>
      <c r="C97" s="235" t="s">
        <v>177</v>
      </c>
      <c r="D97" s="235" t="s">
        <v>155</v>
      </c>
      <c r="E97" s="236" t="s">
        <v>1062</v>
      </c>
      <c r="F97" s="237" t="s">
        <v>1063</v>
      </c>
      <c r="G97" s="238" t="s">
        <v>487</v>
      </c>
      <c r="H97" s="239">
        <v>54</v>
      </c>
      <c r="I97" s="240"/>
      <c r="J97" s="241">
        <f>ROUND(I97*H97,2)</f>
        <v>0</v>
      </c>
      <c r="K97" s="237" t="s">
        <v>159</v>
      </c>
      <c r="L97" s="72"/>
      <c r="M97" s="242" t="s">
        <v>21</v>
      </c>
      <c r="N97" s="243" t="s">
        <v>42</v>
      </c>
      <c r="O97" s="47"/>
      <c r="P97" s="244">
        <f>O97*H97</f>
        <v>0</v>
      </c>
      <c r="Q97" s="244">
        <v>0.0007</v>
      </c>
      <c r="R97" s="244">
        <f>Q97*H97</f>
        <v>0.0378</v>
      </c>
      <c r="S97" s="244">
        <v>0</v>
      </c>
      <c r="T97" s="245">
        <f>S97*H97</f>
        <v>0</v>
      </c>
      <c r="AR97" s="24" t="s">
        <v>160</v>
      </c>
      <c r="AT97" s="24" t="s">
        <v>155</v>
      </c>
      <c r="AU97" s="24" t="s">
        <v>81</v>
      </c>
      <c r="AY97" s="24" t="s">
        <v>153</v>
      </c>
      <c r="BE97" s="246">
        <f>IF(N97="základní",J97,0)</f>
        <v>0</v>
      </c>
      <c r="BF97" s="246">
        <f>IF(N97="snížená",J97,0)</f>
        <v>0</v>
      </c>
      <c r="BG97" s="246">
        <f>IF(N97="zákl. přenesená",J97,0)</f>
        <v>0</v>
      </c>
      <c r="BH97" s="246">
        <f>IF(N97="sníž. přenesená",J97,0)</f>
        <v>0</v>
      </c>
      <c r="BI97" s="246">
        <f>IF(N97="nulová",J97,0)</f>
        <v>0</v>
      </c>
      <c r="BJ97" s="24" t="s">
        <v>78</v>
      </c>
      <c r="BK97" s="246">
        <f>ROUND(I97*H97,2)</f>
        <v>0</v>
      </c>
      <c r="BL97" s="24" t="s">
        <v>160</v>
      </c>
      <c r="BM97" s="24" t="s">
        <v>1064</v>
      </c>
    </row>
    <row r="98" spans="2:65" s="1" customFormat="1" ht="51" customHeight="1">
      <c r="B98" s="46"/>
      <c r="C98" s="281" t="s">
        <v>181</v>
      </c>
      <c r="D98" s="281" t="s">
        <v>302</v>
      </c>
      <c r="E98" s="282" t="s">
        <v>1065</v>
      </c>
      <c r="F98" s="283" t="s">
        <v>1066</v>
      </c>
      <c r="G98" s="284" t="s">
        <v>487</v>
      </c>
      <c r="H98" s="285">
        <v>6</v>
      </c>
      <c r="I98" s="286"/>
      <c r="J98" s="287">
        <f>ROUND(I98*H98,2)</f>
        <v>0</v>
      </c>
      <c r="K98" s="283" t="s">
        <v>159</v>
      </c>
      <c r="L98" s="288"/>
      <c r="M98" s="289" t="s">
        <v>21</v>
      </c>
      <c r="N98" s="290" t="s">
        <v>42</v>
      </c>
      <c r="O98" s="47"/>
      <c r="P98" s="244">
        <f>O98*H98</f>
        <v>0</v>
      </c>
      <c r="Q98" s="244">
        <v>0.0021</v>
      </c>
      <c r="R98" s="244">
        <f>Q98*H98</f>
        <v>0.0126</v>
      </c>
      <c r="S98" s="244">
        <v>0</v>
      </c>
      <c r="T98" s="245">
        <f>S98*H98</f>
        <v>0</v>
      </c>
      <c r="AR98" s="24" t="s">
        <v>195</v>
      </c>
      <c r="AT98" s="24" t="s">
        <v>302</v>
      </c>
      <c r="AU98" s="24" t="s">
        <v>81</v>
      </c>
      <c r="AY98" s="24" t="s">
        <v>153</v>
      </c>
      <c r="BE98" s="246">
        <f>IF(N98="základní",J98,0)</f>
        <v>0</v>
      </c>
      <c r="BF98" s="246">
        <f>IF(N98="snížená",J98,0)</f>
        <v>0</v>
      </c>
      <c r="BG98" s="246">
        <f>IF(N98="zákl. přenesená",J98,0)</f>
        <v>0</v>
      </c>
      <c r="BH98" s="246">
        <f>IF(N98="sníž. přenesená",J98,0)</f>
        <v>0</v>
      </c>
      <c r="BI98" s="246">
        <f>IF(N98="nulová",J98,0)</f>
        <v>0</v>
      </c>
      <c r="BJ98" s="24" t="s">
        <v>78</v>
      </c>
      <c r="BK98" s="246">
        <f>ROUND(I98*H98,2)</f>
        <v>0</v>
      </c>
      <c r="BL98" s="24" t="s">
        <v>160</v>
      </c>
      <c r="BM98" s="24" t="s">
        <v>1067</v>
      </c>
    </row>
    <row r="99" spans="2:51" s="14" customFormat="1" ht="13.5">
      <c r="B99" s="271"/>
      <c r="C99" s="272"/>
      <c r="D99" s="249" t="s">
        <v>162</v>
      </c>
      <c r="E99" s="273" t="s">
        <v>21</v>
      </c>
      <c r="F99" s="274" t="s">
        <v>1068</v>
      </c>
      <c r="G99" s="272"/>
      <c r="H99" s="273" t="s">
        <v>21</v>
      </c>
      <c r="I99" s="275"/>
      <c r="J99" s="272"/>
      <c r="K99" s="272"/>
      <c r="L99" s="276"/>
      <c r="M99" s="277"/>
      <c r="N99" s="278"/>
      <c r="O99" s="278"/>
      <c r="P99" s="278"/>
      <c r="Q99" s="278"/>
      <c r="R99" s="278"/>
      <c r="S99" s="278"/>
      <c r="T99" s="279"/>
      <c r="AT99" s="280" t="s">
        <v>162</v>
      </c>
      <c r="AU99" s="280" t="s">
        <v>81</v>
      </c>
      <c r="AV99" s="14" t="s">
        <v>78</v>
      </c>
      <c r="AW99" s="14" t="s">
        <v>35</v>
      </c>
      <c r="AX99" s="14" t="s">
        <v>71</v>
      </c>
      <c r="AY99" s="280" t="s">
        <v>153</v>
      </c>
    </row>
    <row r="100" spans="2:51" s="12" customFormat="1" ht="13.5">
      <c r="B100" s="247"/>
      <c r="C100" s="248"/>
      <c r="D100" s="249" t="s">
        <v>162</v>
      </c>
      <c r="E100" s="250" t="s">
        <v>21</v>
      </c>
      <c r="F100" s="251" t="s">
        <v>1069</v>
      </c>
      <c r="G100" s="248"/>
      <c r="H100" s="252">
        <v>6</v>
      </c>
      <c r="I100" s="253"/>
      <c r="J100" s="248"/>
      <c r="K100" s="248"/>
      <c r="L100" s="254"/>
      <c r="M100" s="255"/>
      <c r="N100" s="256"/>
      <c r="O100" s="256"/>
      <c r="P100" s="256"/>
      <c r="Q100" s="256"/>
      <c r="R100" s="256"/>
      <c r="S100" s="256"/>
      <c r="T100" s="257"/>
      <c r="AT100" s="258" t="s">
        <v>162</v>
      </c>
      <c r="AU100" s="258" t="s">
        <v>81</v>
      </c>
      <c r="AV100" s="12" t="s">
        <v>81</v>
      </c>
      <c r="AW100" s="12" t="s">
        <v>35</v>
      </c>
      <c r="AX100" s="12" t="s">
        <v>78</v>
      </c>
      <c r="AY100" s="258" t="s">
        <v>153</v>
      </c>
    </row>
    <row r="101" spans="2:65" s="1" customFormat="1" ht="51" customHeight="1">
      <c r="B101" s="46"/>
      <c r="C101" s="281" t="s">
        <v>189</v>
      </c>
      <c r="D101" s="281" t="s">
        <v>302</v>
      </c>
      <c r="E101" s="282" t="s">
        <v>1070</v>
      </c>
      <c r="F101" s="283" t="s">
        <v>1071</v>
      </c>
      <c r="G101" s="284" t="s">
        <v>487</v>
      </c>
      <c r="H101" s="285">
        <v>7</v>
      </c>
      <c r="I101" s="286"/>
      <c r="J101" s="287">
        <f>ROUND(I101*H101,2)</f>
        <v>0</v>
      </c>
      <c r="K101" s="283" t="s">
        <v>159</v>
      </c>
      <c r="L101" s="288"/>
      <c r="M101" s="289" t="s">
        <v>21</v>
      </c>
      <c r="N101" s="290" t="s">
        <v>42</v>
      </c>
      <c r="O101" s="47"/>
      <c r="P101" s="244">
        <f>O101*H101</f>
        <v>0</v>
      </c>
      <c r="Q101" s="244">
        <v>0.0014</v>
      </c>
      <c r="R101" s="244">
        <f>Q101*H101</f>
        <v>0.0098</v>
      </c>
      <c r="S101" s="244">
        <v>0</v>
      </c>
      <c r="T101" s="245">
        <f>S101*H101</f>
        <v>0</v>
      </c>
      <c r="AR101" s="24" t="s">
        <v>195</v>
      </c>
      <c r="AT101" s="24" t="s">
        <v>302</v>
      </c>
      <c r="AU101" s="24" t="s">
        <v>81</v>
      </c>
      <c r="AY101" s="24" t="s">
        <v>153</v>
      </c>
      <c r="BE101" s="246">
        <f>IF(N101="základní",J101,0)</f>
        <v>0</v>
      </c>
      <c r="BF101" s="246">
        <f>IF(N101="snížená",J101,0)</f>
        <v>0</v>
      </c>
      <c r="BG101" s="246">
        <f>IF(N101="zákl. přenesená",J101,0)</f>
        <v>0</v>
      </c>
      <c r="BH101" s="246">
        <f>IF(N101="sníž. přenesená",J101,0)</f>
        <v>0</v>
      </c>
      <c r="BI101" s="246">
        <f>IF(N101="nulová",J101,0)</f>
        <v>0</v>
      </c>
      <c r="BJ101" s="24" t="s">
        <v>78</v>
      </c>
      <c r="BK101" s="246">
        <f>ROUND(I101*H101,2)</f>
        <v>0</v>
      </c>
      <c r="BL101" s="24" t="s">
        <v>160</v>
      </c>
      <c r="BM101" s="24" t="s">
        <v>1072</v>
      </c>
    </row>
    <row r="102" spans="2:51" s="14" customFormat="1" ht="13.5">
      <c r="B102" s="271"/>
      <c r="C102" s="272"/>
      <c r="D102" s="249" t="s">
        <v>162</v>
      </c>
      <c r="E102" s="273" t="s">
        <v>21</v>
      </c>
      <c r="F102" s="274" t="s">
        <v>1073</v>
      </c>
      <c r="G102" s="272"/>
      <c r="H102" s="273" t="s">
        <v>21</v>
      </c>
      <c r="I102" s="275"/>
      <c r="J102" s="272"/>
      <c r="K102" s="272"/>
      <c r="L102" s="276"/>
      <c r="M102" s="277"/>
      <c r="N102" s="278"/>
      <c r="O102" s="278"/>
      <c r="P102" s="278"/>
      <c r="Q102" s="278"/>
      <c r="R102" s="278"/>
      <c r="S102" s="278"/>
      <c r="T102" s="279"/>
      <c r="AT102" s="280" t="s">
        <v>162</v>
      </c>
      <c r="AU102" s="280" t="s">
        <v>81</v>
      </c>
      <c r="AV102" s="14" t="s">
        <v>78</v>
      </c>
      <c r="AW102" s="14" t="s">
        <v>35</v>
      </c>
      <c r="AX102" s="14" t="s">
        <v>71</v>
      </c>
      <c r="AY102" s="280" t="s">
        <v>153</v>
      </c>
    </row>
    <row r="103" spans="2:51" s="12" customFormat="1" ht="13.5">
      <c r="B103" s="247"/>
      <c r="C103" s="248"/>
      <c r="D103" s="249" t="s">
        <v>162</v>
      </c>
      <c r="E103" s="250" t="s">
        <v>21</v>
      </c>
      <c r="F103" s="251" t="s">
        <v>1074</v>
      </c>
      <c r="G103" s="248"/>
      <c r="H103" s="252">
        <v>7</v>
      </c>
      <c r="I103" s="253"/>
      <c r="J103" s="248"/>
      <c r="K103" s="248"/>
      <c r="L103" s="254"/>
      <c r="M103" s="255"/>
      <c r="N103" s="256"/>
      <c r="O103" s="256"/>
      <c r="P103" s="256"/>
      <c r="Q103" s="256"/>
      <c r="R103" s="256"/>
      <c r="S103" s="256"/>
      <c r="T103" s="257"/>
      <c r="AT103" s="258" t="s">
        <v>162</v>
      </c>
      <c r="AU103" s="258" t="s">
        <v>81</v>
      </c>
      <c r="AV103" s="12" t="s">
        <v>81</v>
      </c>
      <c r="AW103" s="12" t="s">
        <v>35</v>
      </c>
      <c r="AX103" s="12" t="s">
        <v>78</v>
      </c>
      <c r="AY103" s="258" t="s">
        <v>153</v>
      </c>
    </row>
    <row r="104" spans="2:65" s="1" customFormat="1" ht="51" customHeight="1">
      <c r="B104" s="46"/>
      <c r="C104" s="281" t="s">
        <v>195</v>
      </c>
      <c r="D104" s="281" t="s">
        <v>302</v>
      </c>
      <c r="E104" s="282" t="s">
        <v>1075</v>
      </c>
      <c r="F104" s="283" t="s">
        <v>1076</v>
      </c>
      <c r="G104" s="284" t="s">
        <v>487</v>
      </c>
      <c r="H104" s="285">
        <v>10</v>
      </c>
      <c r="I104" s="286"/>
      <c r="J104" s="287">
        <f>ROUND(I104*H104,2)</f>
        <v>0</v>
      </c>
      <c r="K104" s="283" t="s">
        <v>159</v>
      </c>
      <c r="L104" s="288"/>
      <c r="M104" s="289" t="s">
        <v>21</v>
      </c>
      <c r="N104" s="290" t="s">
        <v>42</v>
      </c>
      <c r="O104" s="47"/>
      <c r="P104" s="244">
        <f>O104*H104</f>
        <v>0</v>
      </c>
      <c r="Q104" s="244">
        <v>0.003</v>
      </c>
      <c r="R104" s="244">
        <f>Q104*H104</f>
        <v>0.03</v>
      </c>
      <c r="S104" s="244">
        <v>0</v>
      </c>
      <c r="T104" s="245">
        <f>S104*H104</f>
        <v>0</v>
      </c>
      <c r="AR104" s="24" t="s">
        <v>195</v>
      </c>
      <c r="AT104" s="24" t="s">
        <v>302</v>
      </c>
      <c r="AU104" s="24" t="s">
        <v>81</v>
      </c>
      <c r="AY104" s="24" t="s">
        <v>153</v>
      </c>
      <c r="BE104" s="246">
        <f>IF(N104="základní",J104,0)</f>
        <v>0</v>
      </c>
      <c r="BF104" s="246">
        <f>IF(N104="snížená",J104,0)</f>
        <v>0</v>
      </c>
      <c r="BG104" s="246">
        <f>IF(N104="zákl. přenesená",J104,0)</f>
        <v>0</v>
      </c>
      <c r="BH104" s="246">
        <f>IF(N104="sníž. přenesená",J104,0)</f>
        <v>0</v>
      </c>
      <c r="BI104" s="246">
        <f>IF(N104="nulová",J104,0)</f>
        <v>0</v>
      </c>
      <c r="BJ104" s="24" t="s">
        <v>78</v>
      </c>
      <c r="BK104" s="246">
        <f>ROUND(I104*H104,2)</f>
        <v>0</v>
      </c>
      <c r="BL104" s="24" t="s">
        <v>160</v>
      </c>
      <c r="BM104" s="24" t="s">
        <v>1077</v>
      </c>
    </row>
    <row r="105" spans="2:51" s="14" customFormat="1" ht="13.5">
      <c r="B105" s="271"/>
      <c r="C105" s="272"/>
      <c r="D105" s="249" t="s">
        <v>162</v>
      </c>
      <c r="E105" s="273" t="s">
        <v>21</v>
      </c>
      <c r="F105" s="274" t="s">
        <v>1078</v>
      </c>
      <c r="G105" s="272"/>
      <c r="H105" s="273" t="s">
        <v>21</v>
      </c>
      <c r="I105" s="275"/>
      <c r="J105" s="272"/>
      <c r="K105" s="272"/>
      <c r="L105" s="276"/>
      <c r="M105" s="277"/>
      <c r="N105" s="278"/>
      <c r="O105" s="278"/>
      <c r="P105" s="278"/>
      <c r="Q105" s="278"/>
      <c r="R105" s="278"/>
      <c r="S105" s="278"/>
      <c r="T105" s="279"/>
      <c r="AT105" s="280" t="s">
        <v>162</v>
      </c>
      <c r="AU105" s="280" t="s">
        <v>81</v>
      </c>
      <c r="AV105" s="14" t="s">
        <v>78</v>
      </c>
      <c r="AW105" s="14" t="s">
        <v>35</v>
      </c>
      <c r="AX105" s="14" t="s">
        <v>71</v>
      </c>
      <c r="AY105" s="280" t="s">
        <v>153</v>
      </c>
    </row>
    <row r="106" spans="2:51" s="12" customFormat="1" ht="13.5">
      <c r="B106" s="247"/>
      <c r="C106" s="248"/>
      <c r="D106" s="249" t="s">
        <v>162</v>
      </c>
      <c r="E106" s="250" t="s">
        <v>21</v>
      </c>
      <c r="F106" s="251" t="s">
        <v>1079</v>
      </c>
      <c r="G106" s="248"/>
      <c r="H106" s="252">
        <v>10</v>
      </c>
      <c r="I106" s="253"/>
      <c r="J106" s="248"/>
      <c r="K106" s="248"/>
      <c r="L106" s="254"/>
      <c r="M106" s="255"/>
      <c r="N106" s="256"/>
      <c r="O106" s="256"/>
      <c r="P106" s="256"/>
      <c r="Q106" s="256"/>
      <c r="R106" s="256"/>
      <c r="S106" s="256"/>
      <c r="T106" s="257"/>
      <c r="AT106" s="258" t="s">
        <v>162</v>
      </c>
      <c r="AU106" s="258" t="s">
        <v>81</v>
      </c>
      <c r="AV106" s="12" t="s">
        <v>81</v>
      </c>
      <c r="AW106" s="12" t="s">
        <v>35</v>
      </c>
      <c r="AX106" s="12" t="s">
        <v>71</v>
      </c>
      <c r="AY106" s="258" t="s">
        <v>153</v>
      </c>
    </row>
    <row r="107" spans="2:51" s="13" customFormat="1" ht="13.5">
      <c r="B107" s="259"/>
      <c r="C107" s="260"/>
      <c r="D107" s="249" t="s">
        <v>162</v>
      </c>
      <c r="E107" s="261" t="s">
        <v>21</v>
      </c>
      <c r="F107" s="262" t="s">
        <v>188</v>
      </c>
      <c r="G107" s="260"/>
      <c r="H107" s="263">
        <v>10</v>
      </c>
      <c r="I107" s="264"/>
      <c r="J107" s="260"/>
      <c r="K107" s="260"/>
      <c r="L107" s="265"/>
      <c r="M107" s="266"/>
      <c r="N107" s="267"/>
      <c r="O107" s="267"/>
      <c r="P107" s="267"/>
      <c r="Q107" s="267"/>
      <c r="R107" s="267"/>
      <c r="S107" s="267"/>
      <c r="T107" s="268"/>
      <c r="AT107" s="269" t="s">
        <v>162</v>
      </c>
      <c r="AU107" s="269" t="s">
        <v>81</v>
      </c>
      <c r="AV107" s="13" t="s">
        <v>160</v>
      </c>
      <c r="AW107" s="13" t="s">
        <v>35</v>
      </c>
      <c r="AX107" s="13" t="s">
        <v>78</v>
      </c>
      <c r="AY107" s="269" t="s">
        <v>153</v>
      </c>
    </row>
    <row r="108" spans="2:65" s="1" customFormat="1" ht="63.75" customHeight="1">
      <c r="B108" s="46"/>
      <c r="C108" s="281" t="s">
        <v>200</v>
      </c>
      <c r="D108" s="281" t="s">
        <v>302</v>
      </c>
      <c r="E108" s="282" t="s">
        <v>1080</v>
      </c>
      <c r="F108" s="283" t="s">
        <v>1081</v>
      </c>
      <c r="G108" s="284" t="s">
        <v>487</v>
      </c>
      <c r="H108" s="285">
        <v>6</v>
      </c>
      <c r="I108" s="286"/>
      <c r="J108" s="287">
        <f>ROUND(I108*H108,2)</f>
        <v>0</v>
      </c>
      <c r="K108" s="283" t="s">
        <v>159</v>
      </c>
      <c r="L108" s="288"/>
      <c r="M108" s="289" t="s">
        <v>21</v>
      </c>
      <c r="N108" s="290" t="s">
        <v>42</v>
      </c>
      <c r="O108" s="47"/>
      <c r="P108" s="244">
        <f>O108*H108</f>
        <v>0</v>
      </c>
      <c r="Q108" s="244">
        <v>0.004</v>
      </c>
      <c r="R108" s="244">
        <f>Q108*H108</f>
        <v>0.024</v>
      </c>
      <c r="S108" s="244">
        <v>0</v>
      </c>
      <c r="T108" s="245">
        <f>S108*H108</f>
        <v>0</v>
      </c>
      <c r="AR108" s="24" t="s">
        <v>195</v>
      </c>
      <c r="AT108" s="24" t="s">
        <v>302</v>
      </c>
      <c r="AU108" s="24" t="s">
        <v>81</v>
      </c>
      <c r="AY108" s="24" t="s">
        <v>153</v>
      </c>
      <c r="BE108" s="246">
        <f>IF(N108="základní",J108,0)</f>
        <v>0</v>
      </c>
      <c r="BF108" s="246">
        <f>IF(N108="snížená",J108,0)</f>
        <v>0</v>
      </c>
      <c r="BG108" s="246">
        <f>IF(N108="zákl. přenesená",J108,0)</f>
        <v>0</v>
      </c>
      <c r="BH108" s="246">
        <f>IF(N108="sníž. přenesená",J108,0)</f>
        <v>0</v>
      </c>
      <c r="BI108" s="246">
        <f>IF(N108="nulová",J108,0)</f>
        <v>0</v>
      </c>
      <c r="BJ108" s="24" t="s">
        <v>78</v>
      </c>
      <c r="BK108" s="246">
        <f>ROUND(I108*H108,2)</f>
        <v>0</v>
      </c>
      <c r="BL108" s="24" t="s">
        <v>160</v>
      </c>
      <c r="BM108" s="24" t="s">
        <v>1082</v>
      </c>
    </row>
    <row r="109" spans="2:51" s="14" customFormat="1" ht="13.5">
      <c r="B109" s="271"/>
      <c r="C109" s="272"/>
      <c r="D109" s="249" t="s">
        <v>162</v>
      </c>
      <c r="E109" s="273" t="s">
        <v>21</v>
      </c>
      <c r="F109" s="274" t="s">
        <v>1083</v>
      </c>
      <c r="G109" s="272"/>
      <c r="H109" s="273" t="s">
        <v>21</v>
      </c>
      <c r="I109" s="275"/>
      <c r="J109" s="272"/>
      <c r="K109" s="272"/>
      <c r="L109" s="276"/>
      <c r="M109" s="277"/>
      <c r="N109" s="278"/>
      <c r="O109" s="278"/>
      <c r="P109" s="278"/>
      <c r="Q109" s="278"/>
      <c r="R109" s="278"/>
      <c r="S109" s="278"/>
      <c r="T109" s="279"/>
      <c r="AT109" s="280" t="s">
        <v>162</v>
      </c>
      <c r="AU109" s="280" t="s">
        <v>81</v>
      </c>
      <c r="AV109" s="14" t="s">
        <v>78</v>
      </c>
      <c r="AW109" s="14" t="s">
        <v>35</v>
      </c>
      <c r="AX109" s="14" t="s">
        <v>71</v>
      </c>
      <c r="AY109" s="280" t="s">
        <v>153</v>
      </c>
    </row>
    <row r="110" spans="2:51" s="12" customFormat="1" ht="13.5">
      <c r="B110" s="247"/>
      <c r="C110" s="248"/>
      <c r="D110" s="249" t="s">
        <v>162</v>
      </c>
      <c r="E110" s="250" t="s">
        <v>21</v>
      </c>
      <c r="F110" s="251" t="s">
        <v>1084</v>
      </c>
      <c r="G110" s="248"/>
      <c r="H110" s="252">
        <v>6</v>
      </c>
      <c r="I110" s="253"/>
      <c r="J110" s="248"/>
      <c r="K110" s="248"/>
      <c r="L110" s="254"/>
      <c r="M110" s="255"/>
      <c r="N110" s="256"/>
      <c r="O110" s="256"/>
      <c r="P110" s="256"/>
      <c r="Q110" s="256"/>
      <c r="R110" s="256"/>
      <c r="S110" s="256"/>
      <c r="T110" s="257"/>
      <c r="AT110" s="258" t="s">
        <v>162</v>
      </c>
      <c r="AU110" s="258" t="s">
        <v>81</v>
      </c>
      <c r="AV110" s="12" t="s">
        <v>81</v>
      </c>
      <c r="AW110" s="12" t="s">
        <v>35</v>
      </c>
      <c r="AX110" s="12" t="s">
        <v>78</v>
      </c>
      <c r="AY110" s="258" t="s">
        <v>153</v>
      </c>
    </row>
    <row r="111" spans="2:65" s="1" customFormat="1" ht="51" customHeight="1">
      <c r="B111" s="46"/>
      <c r="C111" s="281" t="s">
        <v>206</v>
      </c>
      <c r="D111" s="281" t="s">
        <v>302</v>
      </c>
      <c r="E111" s="282" t="s">
        <v>1085</v>
      </c>
      <c r="F111" s="283" t="s">
        <v>1086</v>
      </c>
      <c r="G111" s="284" t="s">
        <v>487</v>
      </c>
      <c r="H111" s="285">
        <v>2</v>
      </c>
      <c r="I111" s="286"/>
      <c r="J111" s="287">
        <f>ROUND(I111*H111,2)</f>
        <v>0</v>
      </c>
      <c r="K111" s="283" t="s">
        <v>159</v>
      </c>
      <c r="L111" s="288"/>
      <c r="M111" s="289" t="s">
        <v>21</v>
      </c>
      <c r="N111" s="290" t="s">
        <v>42</v>
      </c>
      <c r="O111" s="47"/>
      <c r="P111" s="244">
        <f>O111*H111</f>
        <v>0</v>
      </c>
      <c r="Q111" s="244">
        <v>0.004</v>
      </c>
      <c r="R111" s="244">
        <f>Q111*H111</f>
        <v>0.008</v>
      </c>
      <c r="S111" s="244">
        <v>0</v>
      </c>
      <c r="T111" s="245">
        <f>S111*H111</f>
        <v>0</v>
      </c>
      <c r="AR111" s="24" t="s">
        <v>195</v>
      </c>
      <c r="AT111" s="24" t="s">
        <v>302</v>
      </c>
      <c r="AU111" s="24" t="s">
        <v>81</v>
      </c>
      <c r="AY111" s="24" t="s">
        <v>153</v>
      </c>
      <c r="BE111" s="246">
        <f>IF(N111="základní",J111,0)</f>
        <v>0</v>
      </c>
      <c r="BF111" s="246">
        <f>IF(N111="snížená",J111,0)</f>
        <v>0</v>
      </c>
      <c r="BG111" s="246">
        <f>IF(N111="zákl. přenesená",J111,0)</f>
        <v>0</v>
      </c>
      <c r="BH111" s="246">
        <f>IF(N111="sníž. přenesená",J111,0)</f>
        <v>0</v>
      </c>
      <c r="BI111" s="246">
        <f>IF(N111="nulová",J111,0)</f>
        <v>0</v>
      </c>
      <c r="BJ111" s="24" t="s">
        <v>78</v>
      </c>
      <c r="BK111" s="246">
        <f>ROUND(I111*H111,2)</f>
        <v>0</v>
      </c>
      <c r="BL111" s="24" t="s">
        <v>160</v>
      </c>
      <c r="BM111" s="24" t="s">
        <v>1087</v>
      </c>
    </row>
    <row r="112" spans="2:51" s="14" customFormat="1" ht="13.5">
      <c r="B112" s="271"/>
      <c r="C112" s="272"/>
      <c r="D112" s="249" t="s">
        <v>162</v>
      </c>
      <c r="E112" s="273" t="s">
        <v>21</v>
      </c>
      <c r="F112" s="274" t="s">
        <v>1088</v>
      </c>
      <c r="G112" s="272"/>
      <c r="H112" s="273" t="s">
        <v>21</v>
      </c>
      <c r="I112" s="275"/>
      <c r="J112" s="272"/>
      <c r="K112" s="272"/>
      <c r="L112" s="276"/>
      <c r="M112" s="277"/>
      <c r="N112" s="278"/>
      <c r="O112" s="278"/>
      <c r="P112" s="278"/>
      <c r="Q112" s="278"/>
      <c r="R112" s="278"/>
      <c r="S112" s="278"/>
      <c r="T112" s="279"/>
      <c r="AT112" s="280" t="s">
        <v>162</v>
      </c>
      <c r="AU112" s="280" t="s">
        <v>81</v>
      </c>
      <c r="AV112" s="14" t="s">
        <v>78</v>
      </c>
      <c r="AW112" s="14" t="s">
        <v>35</v>
      </c>
      <c r="AX112" s="14" t="s">
        <v>71</v>
      </c>
      <c r="AY112" s="280" t="s">
        <v>153</v>
      </c>
    </row>
    <row r="113" spans="2:51" s="12" customFormat="1" ht="13.5">
      <c r="B113" s="247"/>
      <c r="C113" s="248"/>
      <c r="D113" s="249" t="s">
        <v>162</v>
      </c>
      <c r="E113" s="250" t="s">
        <v>21</v>
      </c>
      <c r="F113" s="251" t="s">
        <v>1089</v>
      </c>
      <c r="G113" s="248"/>
      <c r="H113" s="252">
        <v>2</v>
      </c>
      <c r="I113" s="253"/>
      <c r="J113" s="248"/>
      <c r="K113" s="248"/>
      <c r="L113" s="254"/>
      <c r="M113" s="255"/>
      <c r="N113" s="256"/>
      <c r="O113" s="256"/>
      <c r="P113" s="256"/>
      <c r="Q113" s="256"/>
      <c r="R113" s="256"/>
      <c r="S113" s="256"/>
      <c r="T113" s="257"/>
      <c r="AT113" s="258" t="s">
        <v>162</v>
      </c>
      <c r="AU113" s="258" t="s">
        <v>81</v>
      </c>
      <c r="AV113" s="12" t="s">
        <v>81</v>
      </c>
      <c r="AW113" s="12" t="s">
        <v>35</v>
      </c>
      <c r="AX113" s="12" t="s">
        <v>78</v>
      </c>
      <c r="AY113" s="258" t="s">
        <v>153</v>
      </c>
    </row>
    <row r="114" spans="2:65" s="1" customFormat="1" ht="51" customHeight="1">
      <c r="B114" s="46"/>
      <c r="C114" s="281" t="s">
        <v>213</v>
      </c>
      <c r="D114" s="281" t="s">
        <v>302</v>
      </c>
      <c r="E114" s="282" t="s">
        <v>1090</v>
      </c>
      <c r="F114" s="283" t="s">
        <v>1091</v>
      </c>
      <c r="G114" s="284" t="s">
        <v>487</v>
      </c>
      <c r="H114" s="285">
        <v>3</v>
      </c>
      <c r="I114" s="286"/>
      <c r="J114" s="287">
        <f>ROUND(I114*H114,2)</f>
        <v>0</v>
      </c>
      <c r="K114" s="283" t="s">
        <v>159</v>
      </c>
      <c r="L114" s="288"/>
      <c r="M114" s="289" t="s">
        <v>21</v>
      </c>
      <c r="N114" s="290" t="s">
        <v>42</v>
      </c>
      <c r="O114" s="47"/>
      <c r="P114" s="244">
        <f>O114*H114</f>
        <v>0</v>
      </c>
      <c r="Q114" s="244">
        <v>0.004</v>
      </c>
      <c r="R114" s="244">
        <f>Q114*H114</f>
        <v>0.012</v>
      </c>
      <c r="S114" s="244">
        <v>0</v>
      </c>
      <c r="T114" s="245">
        <f>S114*H114</f>
        <v>0</v>
      </c>
      <c r="AR114" s="24" t="s">
        <v>195</v>
      </c>
      <c r="AT114" s="24" t="s">
        <v>302</v>
      </c>
      <c r="AU114" s="24" t="s">
        <v>81</v>
      </c>
      <c r="AY114" s="24" t="s">
        <v>153</v>
      </c>
      <c r="BE114" s="246">
        <f>IF(N114="základní",J114,0)</f>
        <v>0</v>
      </c>
      <c r="BF114" s="246">
        <f>IF(N114="snížená",J114,0)</f>
        <v>0</v>
      </c>
      <c r="BG114" s="246">
        <f>IF(N114="zákl. přenesená",J114,0)</f>
        <v>0</v>
      </c>
      <c r="BH114" s="246">
        <f>IF(N114="sníž. přenesená",J114,0)</f>
        <v>0</v>
      </c>
      <c r="BI114" s="246">
        <f>IF(N114="nulová",J114,0)</f>
        <v>0</v>
      </c>
      <c r="BJ114" s="24" t="s">
        <v>78</v>
      </c>
      <c r="BK114" s="246">
        <f>ROUND(I114*H114,2)</f>
        <v>0</v>
      </c>
      <c r="BL114" s="24" t="s">
        <v>160</v>
      </c>
      <c r="BM114" s="24" t="s">
        <v>1092</v>
      </c>
    </row>
    <row r="115" spans="2:51" s="14" customFormat="1" ht="13.5">
      <c r="B115" s="271"/>
      <c r="C115" s="272"/>
      <c r="D115" s="249" t="s">
        <v>162</v>
      </c>
      <c r="E115" s="273" t="s">
        <v>21</v>
      </c>
      <c r="F115" s="274" t="s">
        <v>1093</v>
      </c>
      <c r="G115" s="272"/>
      <c r="H115" s="273" t="s">
        <v>21</v>
      </c>
      <c r="I115" s="275"/>
      <c r="J115" s="272"/>
      <c r="K115" s="272"/>
      <c r="L115" s="276"/>
      <c r="M115" s="277"/>
      <c r="N115" s="278"/>
      <c r="O115" s="278"/>
      <c r="P115" s="278"/>
      <c r="Q115" s="278"/>
      <c r="R115" s="278"/>
      <c r="S115" s="278"/>
      <c r="T115" s="279"/>
      <c r="AT115" s="280" t="s">
        <v>162</v>
      </c>
      <c r="AU115" s="280" t="s">
        <v>81</v>
      </c>
      <c r="AV115" s="14" t="s">
        <v>78</v>
      </c>
      <c r="AW115" s="14" t="s">
        <v>35</v>
      </c>
      <c r="AX115" s="14" t="s">
        <v>71</v>
      </c>
      <c r="AY115" s="280" t="s">
        <v>153</v>
      </c>
    </row>
    <row r="116" spans="2:51" s="12" customFormat="1" ht="13.5">
      <c r="B116" s="247"/>
      <c r="C116" s="248"/>
      <c r="D116" s="249" t="s">
        <v>162</v>
      </c>
      <c r="E116" s="250" t="s">
        <v>21</v>
      </c>
      <c r="F116" s="251" t="s">
        <v>168</v>
      </c>
      <c r="G116" s="248"/>
      <c r="H116" s="252">
        <v>3</v>
      </c>
      <c r="I116" s="253"/>
      <c r="J116" s="248"/>
      <c r="K116" s="248"/>
      <c r="L116" s="254"/>
      <c r="M116" s="255"/>
      <c r="N116" s="256"/>
      <c r="O116" s="256"/>
      <c r="P116" s="256"/>
      <c r="Q116" s="256"/>
      <c r="R116" s="256"/>
      <c r="S116" s="256"/>
      <c r="T116" s="257"/>
      <c r="AT116" s="258" t="s">
        <v>162</v>
      </c>
      <c r="AU116" s="258" t="s">
        <v>81</v>
      </c>
      <c r="AV116" s="12" t="s">
        <v>81</v>
      </c>
      <c r="AW116" s="12" t="s">
        <v>35</v>
      </c>
      <c r="AX116" s="12" t="s">
        <v>78</v>
      </c>
      <c r="AY116" s="258" t="s">
        <v>153</v>
      </c>
    </row>
    <row r="117" spans="2:65" s="1" customFormat="1" ht="25.5" customHeight="1">
      <c r="B117" s="46"/>
      <c r="C117" s="281" t="s">
        <v>218</v>
      </c>
      <c r="D117" s="281" t="s">
        <v>302</v>
      </c>
      <c r="E117" s="282" t="s">
        <v>1094</v>
      </c>
      <c r="F117" s="283" t="s">
        <v>1095</v>
      </c>
      <c r="G117" s="284" t="s">
        <v>487</v>
      </c>
      <c r="H117" s="285">
        <v>10</v>
      </c>
      <c r="I117" s="286"/>
      <c r="J117" s="287">
        <f>ROUND(I117*H117,2)</f>
        <v>0</v>
      </c>
      <c r="K117" s="283" t="s">
        <v>159</v>
      </c>
      <c r="L117" s="288"/>
      <c r="M117" s="289" t="s">
        <v>21</v>
      </c>
      <c r="N117" s="290" t="s">
        <v>42</v>
      </c>
      <c r="O117" s="47"/>
      <c r="P117" s="244">
        <f>O117*H117</f>
        <v>0</v>
      </c>
      <c r="Q117" s="244">
        <v>0.0005</v>
      </c>
      <c r="R117" s="244">
        <f>Q117*H117</f>
        <v>0.005</v>
      </c>
      <c r="S117" s="244">
        <v>0</v>
      </c>
      <c r="T117" s="245">
        <f>S117*H117</f>
        <v>0</v>
      </c>
      <c r="AR117" s="24" t="s">
        <v>195</v>
      </c>
      <c r="AT117" s="24" t="s">
        <v>302</v>
      </c>
      <c r="AU117" s="24" t="s">
        <v>81</v>
      </c>
      <c r="AY117" s="24" t="s">
        <v>153</v>
      </c>
      <c r="BE117" s="246">
        <f>IF(N117="základní",J117,0)</f>
        <v>0</v>
      </c>
      <c r="BF117" s="246">
        <f>IF(N117="snížená",J117,0)</f>
        <v>0</v>
      </c>
      <c r="BG117" s="246">
        <f>IF(N117="zákl. přenesená",J117,0)</f>
        <v>0</v>
      </c>
      <c r="BH117" s="246">
        <f>IF(N117="sníž. přenesená",J117,0)</f>
        <v>0</v>
      </c>
      <c r="BI117" s="246">
        <f>IF(N117="nulová",J117,0)</f>
        <v>0</v>
      </c>
      <c r="BJ117" s="24" t="s">
        <v>78</v>
      </c>
      <c r="BK117" s="246">
        <f>ROUND(I117*H117,2)</f>
        <v>0</v>
      </c>
      <c r="BL117" s="24" t="s">
        <v>160</v>
      </c>
      <c r="BM117" s="24" t="s">
        <v>1096</v>
      </c>
    </row>
    <row r="118" spans="2:51" s="14" customFormat="1" ht="13.5">
      <c r="B118" s="271"/>
      <c r="C118" s="272"/>
      <c r="D118" s="249" t="s">
        <v>162</v>
      </c>
      <c r="E118" s="273" t="s">
        <v>21</v>
      </c>
      <c r="F118" s="274" t="s">
        <v>1097</v>
      </c>
      <c r="G118" s="272"/>
      <c r="H118" s="273" t="s">
        <v>21</v>
      </c>
      <c r="I118" s="275"/>
      <c r="J118" s="272"/>
      <c r="K118" s="272"/>
      <c r="L118" s="276"/>
      <c r="M118" s="277"/>
      <c r="N118" s="278"/>
      <c r="O118" s="278"/>
      <c r="P118" s="278"/>
      <c r="Q118" s="278"/>
      <c r="R118" s="278"/>
      <c r="S118" s="278"/>
      <c r="T118" s="279"/>
      <c r="AT118" s="280" t="s">
        <v>162</v>
      </c>
      <c r="AU118" s="280" t="s">
        <v>81</v>
      </c>
      <c r="AV118" s="14" t="s">
        <v>78</v>
      </c>
      <c r="AW118" s="14" t="s">
        <v>35</v>
      </c>
      <c r="AX118" s="14" t="s">
        <v>71</v>
      </c>
      <c r="AY118" s="280" t="s">
        <v>153</v>
      </c>
    </row>
    <row r="119" spans="2:51" s="12" customFormat="1" ht="13.5">
      <c r="B119" s="247"/>
      <c r="C119" s="248"/>
      <c r="D119" s="249" t="s">
        <v>162</v>
      </c>
      <c r="E119" s="250" t="s">
        <v>21</v>
      </c>
      <c r="F119" s="251" t="s">
        <v>1098</v>
      </c>
      <c r="G119" s="248"/>
      <c r="H119" s="252">
        <v>10</v>
      </c>
      <c r="I119" s="253"/>
      <c r="J119" s="248"/>
      <c r="K119" s="248"/>
      <c r="L119" s="254"/>
      <c r="M119" s="255"/>
      <c r="N119" s="256"/>
      <c r="O119" s="256"/>
      <c r="P119" s="256"/>
      <c r="Q119" s="256"/>
      <c r="R119" s="256"/>
      <c r="S119" s="256"/>
      <c r="T119" s="257"/>
      <c r="AT119" s="258" t="s">
        <v>162</v>
      </c>
      <c r="AU119" s="258" t="s">
        <v>81</v>
      </c>
      <c r="AV119" s="12" t="s">
        <v>81</v>
      </c>
      <c r="AW119" s="12" t="s">
        <v>35</v>
      </c>
      <c r="AX119" s="12" t="s">
        <v>78</v>
      </c>
      <c r="AY119" s="258" t="s">
        <v>153</v>
      </c>
    </row>
    <row r="120" spans="2:65" s="1" customFormat="1" ht="25.5" customHeight="1">
      <c r="B120" s="46"/>
      <c r="C120" s="281" t="s">
        <v>222</v>
      </c>
      <c r="D120" s="281" t="s">
        <v>302</v>
      </c>
      <c r="E120" s="282" t="s">
        <v>1099</v>
      </c>
      <c r="F120" s="283" t="s">
        <v>1100</v>
      </c>
      <c r="G120" s="284" t="s">
        <v>487</v>
      </c>
      <c r="H120" s="285">
        <v>10</v>
      </c>
      <c r="I120" s="286"/>
      <c r="J120" s="287">
        <f>ROUND(I120*H120,2)</f>
        <v>0</v>
      </c>
      <c r="K120" s="283" t="s">
        <v>159</v>
      </c>
      <c r="L120" s="288"/>
      <c r="M120" s="289" t="s">
        <v>21</v>
      </c>
      <c r="N120" s="290" t="s">
        <v>42</v>
      </c>
      <c r="O120" s="47"/>
      <c r="P120" s="244">
        <f>O120*H120</f>
        <v>0</v>
      </c>
      <c r="Q120" s="244">
        <v>0.0017</v>
      </c>
      <c r="R120" s="244">
        <f>Q120*H120</f>
        <v>0.016999999999999998</v>
      </c>
      <c r="S120" s="244">
        <v>0</v>
      </c>
      <c r="T120" s="245">
        <f>S120*H120</f>
        <v>0</v>
      </c>
      <c r="AR120" s="24" t="s">
        <v>195</v>
      </c>
      <c r="AT120" s="24" t="s">
        <v>302</v>
      </c>
      <c r="AU120" s="24" t="s">
        <v>81</v>
      </c>
      <c r="AY120" s="24" t="s">
        <v>153</v>
      </c>
      <c r="BE120" s="246">
        <f>IF(N120="základní",J120,0)</f>
        <v>0</v>
      </c>
      <c r="BF120" s="246">
        <f>IF(N120="snížená",J120,0)</f>
        <v>0</v>
      </c>
      <c r="BG120" s="246">
        <f>IF(N120="zákl. přenesená",J120,0)</f>
        <v>0</v>
      </c>
      <c r="BH120" s="246">
        <f>IF(N120="sníž. přenesená",J120,0)</f>
        <v>0</v>
      </c>
      <c r="BI120" s="246">
        <f>IF(N120="nulová",J120,0)</f>
        <v>0</v>
      </c>
      <c r="BJ120" s="24" t="s">
        <v>78</v>
      </c>
      <c r="BK120" s="246">
        <f>ROUND(I120*H120,2)</f>
        <v>0</v>
      </c>
      <c r="BL120" s="24" t="s">
        <v>160</v>
      </c>
      <c r="BM120" s="24" t="s">
        <v>1101</v>
      </c>
    </row>
    <row r="121" spans="2:51" s="14" customFormat="1" ht="13.5">
      <c r="B121" s="271"/>
      <c r="C121" s="272"/>
      <c r="D121" s="249" t="s">
        <v>162</v>
      </c>
      <c r="E121" s="273" t="s">
        <v>21</v>
      </c>
      <c r="F121" s="274" t="s">
        <v>1102</v>
      </c>
      <c r="G121" s="272"/>
      <c r="H121" s="273" t="s">
        <v>21</v>
      </c>
      <c r="I121" s="275"/>
      <c r="J121" s="272"/>
      <c r="K121" s="272"/>
      <c r="L121" s="276"/>
      <c r="M121" s="277"/>
      <c r="N121" s="278"/>
      <c r="O121" s="278"/>
      <c r="P121" s="278"/>
      <c r="Q121" s="278"/>
      <c r="R121" s="278"/>
      <c r="S121" s="278"/>
      <c r="T121" s="279"/>
      <c r="AT121" s="280" t="s">
        <v>162</v>
      </c>
      <c r="AU121" s="280" t="s">
        <v>81</v>
      </c>
      <c r="AV121" s="14" t="s">
        <v>78</v>
      </c>
      <c r="AW121" s="14" t="s">
        <v>35</v>
      </c>
      <c r="AX121" s="14" t="s">
        <v>71</v>
      </c>
      <c r="AY121" s="280" t="s">
        <v>153</v>
      </c>
    </row>
    <row r="122" spans="2:51" s="12" customFormat="1" ht="13.5">
      <c r="B122" s="247"/>
      <c r="C122" s="248"/>
      <c r="D122" s="249" t="s">
        <v>162</v>
      </c>
      <c r="E122" s="250" t="s">
        <v>21</v>
      </c>
      <c r="F122" s="251" t="s">
        <v>1103</v>
      </c>
      <c r="G122" s="248"/>
      <c r="H122" s="252">
        <v>10</v>
      </c>
      <c r="I122" s="253"/>
      <c r="J122" s="248"/>
      <c r="K122" s="248"/>
      <c r="L122" s="254"/>
      <c r="M122" s="255"/>
      <c r="N122" s="256"/>
      <c r="O122" s="256"/>
      <c r="P122" s="256"/>
      <c r="Q122" s="256"/>
      <c r="R122" s="256"/>
      <c r="S122" s="256"/>
      <c r="T122" s="257"/>
      <c r="AT122" s="258" t="s">
        <v>162</v>
      </c>
      <c r="AU122" s="258" t="s">
        <v>81</v>
      </c>
      <c r="AV122" s="12" t="s">
        <v>81</v>
      </c>
      <c r="AW122" s="12" t="s">
        <v>35</v>
      </c>
      <c r="AX122" s="12" t="s">
        <v>78</v>
      </c>
      <c r="AY122" s="258" t="s">
        <v>153</v>
      </c>
    </row>
    <row r="123" spans="2:65" s="1" customFormat="1" ht="16.5" customHeight="1">
      <c r="B123" s="46"/>
      <c r="C123" s="235" t="s">
        <v>226</v>
      </c>
      <c r="D123" s="235" t="s">
        <v>155</v>
      </c>
      <c r="E123" s="236" t="s">
        <v>1104</v>
      </c>
      <c r="F123" s="237" t="s">
        <v>1105</v>
      </c>
      <c r="G123" s="238" t="s">
        <v>487</v>
      </c>
      <c r="H123" s="239">
        <v>21</v>
      </c>
      <c r="I123" s="240"/>
      <c r="J123" s="241">
        <f>ROUND(I123*H123,2)</f>
        <v>0</v>
      </c>
      <c r="K123" s="237" t="s">
        <v>159</v>
      </c>
      <c r="L123" s="72"/>
      <c r="M123" s="242" t="s">
        <v>21</v>
      </c>
      <c r="N123" s="243" t="s">
        <v>42</v>
      </c>
      <c r="O123" s="47"/>
      <c r="P123" s="244">
        <f>O123*H123</f>
        <v>0</v>
      </c>
      <c r="Q123" s="244">
        <v>0.10941</v>
      </c>
      <c r="R123" s="244">
        <f>Q123*H123</f>
        <v>2.2976099999999997</v>
      </c>
      <c r="S123" s="244">
        <v>0</v>
      </c>
      <c r="T123" s="245">
        <f>S123*H123</f>
        <v>0</v>
      </c>
      <c r="AR123" s="24" t="s">
        <v>160</v>
      </c>
      <c r="AT123" s="24" t="s">
        <v>155</v>
      </c>
      <c r="AU123" s="24" t="s">
        <v>81</v>
      </c>
      <c r="AY123" s="24" t="s">
        <v>153</v>
      </c>
      <c r="BE123" s="246">
        <f>IF(N123="základní",J123,0)</f>
        <v>0</v>
      </c>
      <c r="BF123" s="246">
        <f>IF(N123="snížená",J123,0)</f>
        <v>0</v>
      </c>
      <c r="BG123" s="246">
        <f>IF(N123="zákl. přenesená",J123,0)</f>
        <v>0</v>
      </c>
      <c r="BH123" s="246">
        <f>IF(N123="sníž. přenesená",J123,0)</f>
        <v>0</v>
      </c>
      <c r="BI123" s="246">
        <f>IF(N123="nulová",J123,0)</f>
        <v>0</v>
      </c>
      <c r="BJ123" s="24" t="s">
        <v>78</v>
      </c>
      <c r="BK123" s="246">
        <f>ROUND(I123*H123,2)</f>
        <v>0</v>
      </c>
      <c r="BL123" s="24" t="s">
        <v>160</v>
      </c>
      <c r="BM123" s="24" t="s">
        <v>1106</v>
      </c>
    </row>
    <row r="124" spans="2:51" s="12" customFormat="1" ht="13.5">
      <c r="B124" s="247"/>
      <c r="C124" s="248"/>
      <c r="D124" s="249" t="s">
        <v>162</v>
      </c>
      <c r="E124" s="250" t="s">
        <v>21</v>
      </c>
      <c r="F124" s="251" t="s">
        <v>9</v>
      </c>
      <c r="G124" s="248"/>
      <c r="H124" s="252">
        <v>21</v>
      </c>
      <c r="I124" s="253"/>
      <c r="J124" s="248"/>
      <c r="K124" s="248"/>
      <c r="L124" s="254"/>
      <c r="M124" s="255"/>
      <c r="N124" s="256"/>
      <c r="O124" s="256"/>
      <c r="P124" s="256"/>
      <c r="Q124" s="256"/>
      <c r="R124" s="256"/>
      <c r="S124" s="256"/>
      <c r="T124" s="257"/>
      <c r="AT124" s="258" t="s">
        <v>162</v>
      </c>
      <c r="AU124" s="258" t="s">
        <v>81</v>
      </c>
      <c r="AV124" s="12" t="s">
        <v>81</v>
      </c>
      <c r="AW124" s="12" t="s">
        <v>35</v>
      </c>
      <c r="AX124" s="12" t="s">
        <v>78</v>
      </c>
      <c r="AY124" s="258" t="s">
        <v>153</v>
      </c>
    </row>
    <row r="125" spans="2:65" s="1" customFormat="1" ht="25.5" customHeight="1">
      <c r="B125" s="46"/>
      <c r="C125" s="281" t="s">
        <v>10</v>
      </c>
      <c r="D125" s="281" t="s">
        <v>302</v>
      </c>
      <c r="E125" s="282" t="s">
        <v>1107</v>
      </c>
      <c r="F125" s="283" t="s">
        <v>1108</v>
      </c>
      <c r="G125" s="284" t="s">
        <v>487</v>
      </c>
      <c r="H125" s="285">
        <v>21</v>
      </c>
      <c r="I125" s="286"/>
      <c r="J125" s="287">
        <f>ROUND(I125*H125,2)</f>
        <v>0</v>
      </c>
      <c r="K125" s="283" t="s">
        <v>159</v>
      </c>
      <c r="L125" s="288"/>
      <c r="M125" s="289" t="s">
        <v>21</v>
      </c>
      <c r="N125" s="290" t="s">
        <v>42</v>
      </c>
      <c r="O125" s="47"/>
      <c r="P125" s="244">
        <f>O125*H125</f>
        <v>0</v>
      </c>
      <c r="Q125" s="244">
        <v>0.0061</v>
      </c>
      <c r="R125" s="244">
        <f>Q125*H125</f>
        <v>0.12810000000000002</v>
      </c>
      <c r="S125" s="244">
        <v>0</v>
      </c>
      <c r="T125" s="245">
        <f>S125*H125</f>
        <v>0</v>
      </c>
      <c r="AR125" s="24" t="s">
        <v>195</v>
      </c>
      <c r="AT125" s="24" t="s">
        <v>302</v>
      </c>
      <c r="AU125" s="24" t="s">
        <v>81</v>
      </c>
      <c r="AY125" s="24" t="s">
        <v>153</v>
      </c>
      <c r="BE125" s="246">
        <f>IF(N125="základní",J125,0)</f>
        <v>0</v>
      </c>
      <c r="BF125" s="246">
        <f>IF(N125="snížená",J125,0)</f>
        <v>0</v>
      </c>
      <c r="BG125" s="246">
        <f>IF(N125="zákl. přenesená",J125,0)</f>
        <v>0</v>
      </c>
      <c r="BH125" s="246">
        <f>IF(N125="sníž. přenesená",J125,0)</f>
        <v>0</v>
      </c>
      <c r="BI125" s="246">
        <f>IF(N125="nulová",J125,0)</f>
        <v>0</v>
      </c>
      <c r="BJ125" s="24" t="s">
        <v>78</v>
      </c>
      <c r="BK125" s="246">
        <f>ROUND(I125*H125,2)</f>
        <v>0</v>
      </c>
      <c r="BL125" s="24" t="s">
        <v>160</v>
      </c>
      <c r="BM125" s="24" t="s">
        <v>1109</v>
      </c>
    </row>
    <row r="126" spans="2:65" s="1" customFormat="1" ht="25.5" customHeight="1">
      <c r="B126" s="46"/>
      <c r="C126" s="235" t="s">
        <v>235</v>
      </c>
      <c r="D126" s="235" t="s">
        <v>155</v>
      </c>
      <c r="E126" s="236" t="s">
        <v>1110</v>
      </c>
      <c r="F126" s="237" t="s">
        <v>1111</v>
      </c>
      <c r="G126" s="238" t="s">
        <v>184</v>
      </c>
      <c r="H126" s="239">
        <v>1850</v>
      </c>
      <c r="I126" s="240"/>
      <c r="J126" s="241">
        <f>ROUND(I126*H126,2)</f>
        <v>0</v>
      </c>
      <c r="K126" s="237" t="s">
        <v>159</v>
      </c>
      <c r="L126" s="72"/>
      <c r="M126" s="242" t="s">
        <v>21</v>
      </c>
      <c r="N126" s="243" t="s">
        <v>42</v>
      </c>
      <c r="O126" s="47"/>
      <c r="P126" s="244">
        <f>O126*H126</f>
        <v>0</v>
      </c>
      <c r="Q126" s="244">
        <v>0.00011</v>
      </c>
      <c r="R126" s="244">
        <f>Q126*H126</f>
        <v>0.20350000000000001</v>
      </c>
      <c r="S126" s="244">
        <v>0</v>
      </c>
      <c r="T126" s="245">
        <f>S126*H126</f>
        <v>0</v>
      </c>
      <c r="AR126" s="24" t="s">
        <v>160</v>
      </c>
      <c r="AT126" s="24" t="s">
        <v>155</v>
      </c>
      <c r="AU126" s="24" t="s">
        <v>81</v>
      </c>
      <c r="AY126" s="24" t="s">
        <v>153</v>
      </c>
      <c r="BE126" s="246">
        <f>IF(N126="základní",J126,0)</f>
        <v>0</v>
      </c>
      <c r="BF126" s="246">
        <f>IF(N126="snížená",J126,0)</f>
        <v>0</v>
      </c>
      <c r="BG126" s="246">
        <f>IF(N126="zákl. přenesená",J126,0)</f>
        <v>0</v>
      </c>
      <c r="BH126" s="246">
        <f>IF(N126="sníž. přenesená",J126,0)</f>
        <v>0</v>
      </c>
      <c r="BI126" s="246">
        <f>IF(N126="nulová",J126,0)</f>
        <v>0</v>
      </c>
      <c r="BJ126" s="24" t="s">
        <v>78</v>
      </c>
      <c r="BK126" s="246">
        <f>ROUND(I126*H126,2)</f>
        <v>0</v>
      </c>
      <c r="BL126" s="24" t="s">
        <v>160</v>
      </c>
      <c r="BM126" s="24" t="s">
        <v>1112</v>
      </c>
    </row>
    <row r="127" spans="2:51" s="12" customFormat="1" ht="13.5">
      <c r="B127" s="247"/>
      <c r="C127" s="248"/>
      <c r="D127" s="249" t="s">
        <v>162</v>
      </c>
      <c r="E127" s="250" t="s">
        <v>21</v>
      </c>
      <c r="F127" s="251" t="s">
        <v>1113</v>
      </c>
      <c r="G127" s="248"/>
      <c r="H127" s="252">
        <v>1598</v>
      </c>
      <c r="I127" s="253"/>
      <c r="J127" s="248"/>
      <c r="K127" s="248"/>
      <c r="L127" s="254"/>
      <c r="M127" s="255"/>
      <c r="N127" s="256"/>
      <c r="O127" s="256"/>
      <c r="P127" s="256"/>
      <c r="Q127" s="256"/>
      <c r="R127" s="256"/>
      <c r="S127" s="256"/>
      <c r="T127" s="257"/>
      <c r="AT127" s="258" t="s">
        <v>162</v>
      </c>
      <c r="AU127" s="258" t="s">
        <v>81</v>
      </c>
      <c r="AV127" s="12" t="s">
        <v>81</v>
      </c>
      <c r="AW127" s="12" t="s">
        <v>35</v>
      </c>
      <c r="AX127" s="12" t="s">
        <v>71</v>
      </c>
      <c r="AY127" s="258" t="s">
        <v>153</v>
      </c>
    </row>
    <row r="128" spans="2:51" s="12" customFormat="1" ht="13.5">
      <c r="B128" s="247"/>
      <c r="C128" s="248"/>
      <c r="D128" s="249" t="s">
        <v>162</v>
      </c>
      <c r="E128" s="250" t="s">
        <v>21</v>
      </c>
      <c r="F128" s="251" t="s">
        <v>1114</v>
      </c>
      <c r="G128" s="248"/>
      <c r="H128" s="252">
        <v>200</v>
      </c>
      <c r="I128" s="253"/>
      <c r="J128" s="248"/>
      <c r="K128" s="248"/>
      <c r="L128" s="254"/>
      <c r="M128" s="255"/>
      <c r="N128" s="256"/>
      <c r="O128" s="256"/>
      <c r="P128" s="256"/>
      <c r="Q128" s="256"/>
      <c r="R128" s="256"/>
      <c r="S128" s="256"/>
      <c r="T128" s="257"/>
      <c r="AT128" s="258" t="s">
        <v>162</v>
      </c>
      <c r="AU128" s="258" t="s">
        <v>81</v>
      </c>
      <c r="AV128" s="12" t="s">
        <v>81</v>
      </c>
      <c r="AW128" s="12" t="s">
        <v>35</v>
      </c>
      <c r="AX128" s="12" t="s">
        <v>71</v>
      </c>
      <c r="AY128" s="258" t="s">
        <v>153</v>
      </c>
    </row>
    <row r="129" spans="2:51" s="12" customFormat="1" ht="13.5">
      <c r="B129" s="247"/>
      <c r="C129" s="248"/>
      <c r="D129" s="249" t="s">
        <v>162</v>
      </c>
      <c r="E129" s="250" t="s">
        <v>21</v>
      </c>
      <c r="F129" s="251" t="s">
        <v>1115</v>
      </c>
      <c r="G129" s="248"/>
      <c r="H129" s="252">
        <v>52</v>
      </c>
      <c r="I129" s="253"/>
      <c r="J129" s="248"/>
      <c r="K129" s="248"/>
      <c r="L129" s="254"/>
      <c r="M129" s="255"/>
      <c r="N129" s="256"/>
      <c r="O129" s="256"/>
      <c r="P129" s="256"/>
      <c r="Q129" s="256"/>
      <c r="R129" s="256"/>
      <c r="S129" s="256"/>
      <c r="T129" s="257"/>
      <c r="AT129" s="258" t="s">
        <v>162</v>
      </c>
      <c r="AU129" s="258" t="s">
        <v>81</v>
      </c>
      <c r="AV129" s="12" t="s">
        <v>81</v>
      </c>
      <c r="AW129" s="12" t="s">
        <v>35</v>
      </c>
      <c r="AX129" s="12" t="s">
        <v>71</v>
      </c>
      <c r="AY129" s="258" t="s">
        <v>153</v>
      </c>
    </row>
    <row r="130" spans="2:51" s="13" customFormat="1" ht="13.5">
      <c r="B130" s="259"/>
      <c r="C130" s="260"/>
      <c r="D130" s="249" t="s">
        <v>162</v>
      </c>
      <c r="E130" s="261" t="s">
        <v>21</v>
      </c>
      <c r="F130" s="262" t="s">
        <v>188</v>
      </c>
      <c r="G130" s="260"/>
      <c r="H130" s="263">
        <v>1850</v>
      </c>
      <c r="I130" s="264"/>
      <c r="J130" s="260"/>
      <c r="K130" s="260"/>
      <c r="L130" s="265"/>
      <c r="M130" s="266"/>
      <c r="N130" s="267"/>
      <c r="O130" s="267"/>
      <c r="P130" s="267"/>
      <c r="Q130" s="267"/>
      <c r="R130" s="267"/>
      <c r="S130" s="267"/>
      <c r="T130" s="268"/>
      <c r="AT130" s="269" t="s">
        <v>162</v>
      </c>
      <c r="AU130" s="269" t="s">
        <v>81</v>
      </c>
      <c r="AV130" s="13" t="s">
        <v>160</v>
      </c>
      <c r="AW130" s="13" t="s">
        <v>35</v>
      </c>
      <c r="AX130" s="13" t="s">
        <v>78</v>
      </c>
      <c r="AY130" s="269" t="s">
        <v>153</v>
      </c>
    </row>
    <row r="131" spans="2:65" s="1" customFormat="1" ht="25.5" customHeight="1">
      <c r="B131" s="46"/>
      <c r="C131" s="235" t="s">
        <v>247</v>
      </c>
      <c r="D131" s="235" t="s">
        <v>155</v>
      </c>
      <c r="E131" s="236" t="s">
        <v>1116</v>
      </c>
      <c r="F131" s="237" t="s">
        <v>1117</v>
      </c>
      <c r="G131" s="238" t="s">
        <v>184</v>
      </c>
      <c r="H131" s="239">
        <v>265</v>
      </c>
      <c r="I131" s="240"/>
      <c r="J131" s="241">
        <f>ROUND(I131*H131,2)</f>
        <v>0</v>
      </c>
      <c r="K131" s="237" t="s">
        <v>159</v>
      </c>
      <c r="L131" s="72"/>
      <c r="M131" s="242" t="s">
        <v>21</v>
      </c>
      <c r="N131" s="243" t="s">
        <v>42</v>
      </c>
      <c r="O131" s="47"/>
      <c r="P131" s="244">
        <f>O131*H131</f>
        <v>0</v>
      </c>
      <c r="Q131" s="244">
        <v>0.00011</v>
      </c>
      <c r="R131" s="244">
        <f>Q131*H131</f>
        <v>0.029150000000000002</v>
      </c>
      <c r="S131" s="244">
        <v>0</v>
      </c>
      <c r="T131" s="245">
        <f>S131*H131</f>
        <v>0</v>
      </c>
      <c r="AR131" s="24" t="s">
        <v>160</v>
      </c>
      <c r="AT131" s="24" t="s">
        <v>155</v>
      </c>
      <c r="AU131" s="24" t="s">
        <v>81</v>
      </c>
      <c r="AY131" s="24" t="s">
        <v>153</v>
      </c>
      <c r="BE131" s="246">
        <f>IF(N131="základní",J131,0)</f>
        <v>0</v>
      </c>
      <c r="BF131" s="246">
        <f>IF(N131="snížená",J131,0)</f>
        <v>0</v>
      </c>
      <c r="BG131" s="246">
        <f>IF(N131="zákl. přenesená",J131,0)</f>
        <v>0</v>
      </c>
      <c r="BH131" s="246">
        <f>IF(N131="sníž. přenesená",J131,0)</f>
        <v>0</v>
      </c>
      <c r="BI131" s="246">
        <f>IF(N131="nulová",J131,0)</f>
        <v>0</v>
      </c>
      <c r="BJ131" s="24" t="s">
        <v>78</v>
      </c>
      <c r="BK131" s="246">
        <f>ROUND(I131*H131,2)</f>
        <v>0</v>
      </c>
      <c r="BL131" s="24" t="s">
        <v>160</v>
      </c>
      <c r="BM131" s="24" t="s">
        <v>1118</v>
      </c>
    </row>
    <row r="132" spans="2:51" s="12" customFormat="1" ht="13.5">
      <c r="B132" s="247"/>
      <c r="C132" s="248"/>
      <c r="D132" s="249" t="s">
        <v>162</v>
      </c>
      <c r="E132" s="250" t="s">
        <v>21</v>
      </c>
      <c r="F132" s="251" t="s">
        <v>1119</v>
      </c>
      <c r="G132" s="248"/>
      <c r="H132" s="252">
        <v>68</v>
      </c>
      <c r="I132" s="253"/>
      <c r="J132" s="248"/>
      <c r="K132" s="248"/>
      <c r="L132" s="254"/>
      <c r="M132" s="255"/>
      <c r="N132" s="256"/>
      <c r="O132" s="256"/>
      <c r="P132" s="256"/>
      <c r="Q132" s="256"/>
      <c r="R132" s="256"/>
      <c r="S132" s="256"/>
      <c r="T132" s="257"/>
      <c r="AT132" s="258" t="s">
        <v>162</v>
      </c>
      <c r="AU132" s="258" t="s">
        <v>81</v>
      </c>
      <c r="AV132" s="12" t="s">
        <v>81</v>
      </c>
      <c r="AW132" s="12" t="s">
        <v>35</v>
      </c>
      <c r="AX132" s="12" t="s">
        <v>71</v>
      </c>
      <c r="AY132" s="258" t="s">
        <v>153</v>
      </c>
    </row>
    <row r="133" spans="2:51" s="12" customFormat="1" ht="13.5">
      <c r="B133" s="247"/>
      <c r="C133" s="248"/>
      <c r="D133" s="249" t="s">
        <v>162</v>
      </c>
      <c r="E133" s="250" t="s">
        <v>21</v>
      </c>
      <c r="F133" s="251" t="s">
        <v>1120</v>
      </c>
      <c r="G133" s="248"/>
      <c r="H133" s="252">
        <v>40</v>
      </c>
      <c r="I133" s="253"/>
      <c r="J133" s="248"/>
      <c r="K133" s="248"/>
      <c r="L133" s="254"/>
      <c r="M133" s="255"/>
      <c r="N133" s="256"/>
      <c r="O133" s="256"/>
      <c r="P133" s="256"/>
      <c r="Q133" s="256"/>
      <c r="R133" s="256"/>
      <c r="S133" s="256"/>
      <c r="T133" s="257"/>
      <c r="AT133" s="258" t="s">
        <v>162</v>
      </c>
      <c r="AU133" s="258" t="s">
        <v>81</v>
      </c>
      <c r="AV133" s="12" t="s">
        <v>81</v>
      </c>
      <c r="AW133" s="12" t="s">
        <v>35</v>
      </c>
      <c r="AX133" s="12" t="s">
        <v>71</v>
      </c>
      <c r="AY133" s="258" t="s">
        <v>153</v>
      </c>
    </row>
    <row r="134" spans="2:51" s="12" customFormat="1" ht="13.5">
      <c r="B134" s="247"/>
      <c r="C134" s="248"/>
      <c r="D134" s="249" t="s">
        <v>162</v>
      </c>
      <c r="E134" s="250" t="s">
        <v>21</v>
      </c>
      <c r="F134" s="251" t="s">
        <v>1121</v>
      </c>
      <c r="G134" s="248"/>
      <c r="H134" s="252">
        <v>12</v>
      </c>
      <c r="I134" s="253"/>
      <c r="J134" s="248"/>
      <c r="K134" s="248"/>
      <c r="L134" s="254"/>
      <c r="M134" s="255"/>
      <c r="N134" s="256"/>
      <c r="O134" s="256"/>
      <c r="P134" s="256"/>
      <c r="Q134" s="256"/>
      <c r="R134" s="256"/>
      <c r="S134" s="256"/>
      <c r="T134" s="257"/>
      <c r="AT134" s="258" t="s">
        <v>162</v>
      </c>
      <c r="AU134" s="258" t="s">
        <v>81</v>
      </c>
      <c r="AV134" s="12" t="s">
        <v>81</v>
      </c>
      <c r="AW134" s="12" t="s">
        <v>35</v>
      </c>
      <c r="AX134" s="12" t="s">
        <v>71</v>
      </c>
      <c r="AY134" s="258" t="s">
        <v>153</v>
      </c>
    </row>
    <row r="135" spans="2:51" s="12" customFormat="1" ht="13.5">
      <c r="B135" s="247"/>
      <c r="C135" s="248"/>
      <c r="D135" s="249" t="s">
        <v>162</v>
      </c>
      <c r="E135" s="250" t="s">
        <v>21</v>
      </c>
      <c r="F135" s="251" t="s">
        <v>1122</v>
      </c>
      <c r="G135" s="248"/>
      <c r="H135" s="252">
        <v>145</v>
      </c>
      <c r="I135" s="253"/>
      <c r="J135" s="248"/>
      <c r="K135" s="248"/>
      <c r="L135" s="254"/>
      <c r="M135" s="255"/>
      <c r="N135" s="256"/>
      <c r="O135" s="256"/>
      <c r="P135" s="256"/>
      <c r="Q135" s="256"/>
      <c r="R135" s="256"/>
      <c r="S135" s="256"/>
      <c r="T135" s="257"/>
      <c r="AT135" s="258" t="s">
        <v>162</v>
      </c>
      <c r="AU135" s="258" t="s">
        <v>81</v>
      </c>
      <c r="AV135" s="12" t="s">
        <v>81</v>
      </c>
      <c r="AW135" s="12" t="s">
        <v>35</v>
      </c>
      <c r="AX135" s="12" t="s">
        <v>71</v>
      </c>
      <c r="AY135" s="258" t="s">
        <v>153</v>
      </c>
    </row>
    <row r="136" spans="2:51" s="13" customFormat="1" ht="13.5">
      <c r="B136" s="259"/>
      <c r="C136" s="260"/>
      <c r="D136" s="249" t="s">
        <v>162</v>
      </c>
      <c r="E136" s="261" t="s">
        <v>21</v>
      </c>
      <c r="F136" s="262" t="s">
        <v>188</v>
      </c>
      <c r="G136" s="260"/>
      <c r="H136" s="263">
        <v>265</v>
      </c>
      <c r="I136" s="264"/>
      <c r="J136" s="260"/>
      <c r="K136" s="260"/>
      <c r="L136" s="265"/>
      <c r="M136" s="266"/>
      <c r="N136" s="267"/>
      <c r="O136" s="267"/>
      <c r="P136" s="267"/>
      <c r="Q136" s="267"/>
      <c r="R136" s="267"/>
      <c r="S136" s="267"/>
      <c r="T136" s="268"/>
      <c r="AT136" s="269" t="s">
        <v>162</v>
      </c>
      <c r="AU136" s="269" t="s">
        <v>81</v>
      </c>
      <c r="AV136" s="13" t="s">
        <v>160</v>
      </c>
      <c r="AW136" s="13" t="s">
        <v>35</v>
      </c>
      <c r="AX136" s="13" t="s">
        <v>78</v>
      </c>
      <c r="AY136" s="269" t="s">
        <v>153</v>
      </c>
    </row>
    <row r="137" spans="2:65" s="1" customFormat="1" ht="25.5" customHeight="1">
      <c r="B137" s="46"/>
      <c r="C137" s="235" t="s">
        <v>252</v>
      </c>
      <c r="D137" s="235" t="s">
        <v>155</v>
      </c>
      <c r="E137" s="236" t="s">
        <v>1123</v>
      </c>
      <c r="F137" s="237" t="s">
        <v>1124</v>
      </c>
      <c r="G137" s="238" t="s">
        <v>158</v>
      </c>
      <c r="H137" s="239">
        <v>16</v>
      </c>
      <c r="I137" s="240"/>
      <c r="J137" s="241">
        <f>ROUND(I137*H137,2)</f>
        <v>0</v>
      </c>
      <c r="K137" s="237" t="s">
        <v>159</v>
      </c>
      <c r="L137" s="72"/>
      <c r="M137" s="242" t="s">
        <v>21</v>
      </c>
      <c r="N137" s="243" t="s">
        <v>42</v>
      </c>
      <c r="O137" s="47"/>
      <c r="P137" s="244">
        <f>O137*H137</f>
        <v>0</v>
      </c>
      <c r="Q137" s="244">
        <v>0.00085</v>
      </c>
      <c r="R137" s="244">
        <f>Q137*H137</f>
        <v>0.0136</v>
      </c>
      <c r="S137" s="244">
        <v>0</v>
      </c>
      <c r="T137" s="245">
        <f>S137*H137</f>
        <v>0</v>
      </c>
      <c r="AR137" s="24" t="s">
        <v>160</v>
      </c>
      <c r="AT137" s="24" t="s">
        <v>155</v>
      </c>
      <c r="AU137" s="24" t="s">
        <v>81</v>
      </c>
      <c r="AY137" s="24" t="s">
        <v>153</v>
      </c>
      <c r="BE137" s="246">
        <f>IF(N137="základní",J137,0)</f>
        <v>0</v>
      </c>
      <c r="BF137" s="246">
        <f>IF(N137="snížená",J137,0)</f>
        <v>0</v>
      </c>
      <c r="BG137" s="246">
        <f>IF(N137="zákl. přenesená",J137,0)</f>
        <v>0</v>
      </c>
      <c r="BH137" s="246">
        <f>IF(N137="sníž. přenesená",J137,0)</f>
        <v>0</v>
      </c>
      <c r="BI137" s="246">
        <f>IF(N137="nulová",J137,0)</f>
        <v>0</v>
      </c>
      <c r="BJ137" s="24" t="s">
        <v>78</v>
      </c>
      <c r="BK137" s="246">
        <f>ROUND(I137*H137,2)</f>
        <v>0</v>
      </c>
      <c r="BL137" s="24" t="s">
        <v>160</v>
      </c>
      <c r="BM137" s="24" t="s">
        <v>1125</v>
      </c>
    </row>
    <row r="138" spans="2:51" s="12" customFormat="1" ht="13.5">
      <c r="B138" s="247"/>
      <c r="C138" s="248"/>
      <c r="D138" s="249" t="s">
        <v>162</v>
      </c>
      <c r="E138" s="250" t="s">
        <v>21</v>
      </c>
      <c r="F138" s="251" t="s">
        <v>1126</v>
      </c>
      <c r="G138" s="248"/>
      <c r="H138" s="252">
        <v>16</v>
      </c>
      <c r="I138" s="253"/>
      <c r="J138" s="248"/>
      <c r="K138" s="248"/>
      <c r="L138" s="254"/>
      <c r="M138" s="255"/>
      <c r="N138" s="256"/>
      <c r="O138" s="256"/>
      <c r="P138" s="256"/>
      <c r="Q138" s="256"/>
      <c r="R138" s="256"/>
      <c r="S138" s="256"/>
      <c r="T138" s="257"/>
      <c r="AT138" s="258" t="s">
        <v>162</v>
      </c>
      <c r="AU138" s="258" t="s">
        <v>81</v>
      </c>
      <c r="AV138" s="12" t="s">
        <v>81</v>
      </c>
      <c r="AW138" s="12" t="s">
        <v>35</v>
      </c>
      <c r="AX138" s="12" t="s">
        <v>78</v>
      </c>
      <c r="AY138" s="258" t="s">
        <v>153</v>
      </c>
    </row>
    <row r="139" spans="2:65" s="1" customFormat="1" ht="25.5" customHeight="1">
      <c r="B139" s="46"/>
      <c r="C139" s="235" t="s">
        <v>263</v>
      </c>
      <c r="D139" s="235" t="s">
        <v>155</v>
      </c>
      <c r="E139" s="236" t="s">
        <v>1127</v>
      </c>
      <c r="F139" s="237" t="s">
        <v>1128</v>
      </c>
      <c r="G139" s="238" t="s">
        <v>184</v>
      </c>
      <c r="H139" s="239">
        <v>1850</v>
      </c>
      <c r="I139" s="240"/>
      <c r="J139" s="241">
        <f>ROUND(I139*H139,2)</f>
        <v>0</v>
      </c>
      <c r="K139" s="237" t="s">
        <v>159</v>
      </c>
      <c r="L139" s="72"/>
      <c r="M139" s="242" t="s">
        <v>21</v>
      </c>
      <c r="N139" s="243" t="s">
        <v>42</v>
      </c>
      <c r="O139" s="47"/>
      <c r="P139" s="244">
        <f>O139*H139</f>
        <v>0</v>
      </c>
      <c r="Q139" s="244">
        <v>0.00033</v>
      </c>
      <c r="R139" s="244">
        <f>Q139*H139</f>
        <v>0.6105</v>
      </c>
      <c r="S139" s="244">
        <v>0</v>
      </c>
      <c r="T139" s="245">
        <f>S139*H139</f>
        <v>0</v>
      </c>
      <c r="AR139" s="24" t="s">
        <v>160</v>
      </c>
      <c r="AT139" s="24" t="s">
        <v>155</v>
      </c>
      <c r="AU139" s="24" t="s">
        <v>81</v>
      </c>
      <c r="AY139" s="24" t="s">
        <v>153</v>
      </c>
      <c r="BE139" s="246">
        <f>IF(N139="základní",J139,0)</f>
        <v>0</v>
      </c>
      <c r="BF139" s="246">
        <f>IF(N139="snížená",J139,0)</f>
        <v>0</v>
      </c>
      <c r="BG139" s="246">
        <f>IF(N139="zákl. přenesená",J139,0)</f>
        <v>0</v>
      </c>
      <c r="BH139" s="246">
        <f>IF(N139="sníž. přenesená",J139,0)</f>
        <v>0</v>
      </c>
      <c r="BI139" s="246">
        <f>IF(N139="nulová",J139,0)</f>
        <v>0</v>
      </c>
      <c r="BJ139" s="24" t="s">
        <v>78</v>
      </c>
      <c r="BK139" s="246">
        <f>ROUND(I139*H139,2)</f>
        <v>0</v>
      </c>
      <c r="BL139" s="24" t="s">
        <v>160</v>
      </c>
      <c r="BM139" s="24" t="s">
        <v>1129</v>
      </c>
    </row>
    <row r="140" spans="2:51" s="12" customFormat="1" ht="13.5">
      <c r="B140" s="247"/>
      <c r="C140" s="248"/>
      <c r="D140" s="249" t="s">
        <v>162</v>
      </c>
      <c r="E140" s="250" t="s">
        <v>21</v>
      </c>
      <c r="F140" s="251" t="s">
        <v>1130</v>
      </c>
      <c r="G140" s="248"/>
      <c r="H140" s="252">
        <v>1598</v>
      </c>
      <c r="I140" s="253"/>
      <c r="J140" s="248"/>
      <c r="K140" s="248"/>
      <c r="L140" s="254"/>
      <c r="M140" s="255"/>
      <c r="N140" s="256"/>
      <c r="O140" s="256"/>
      <c r="P140" s="256"/>
      <c r="Q140" s="256"/>
      <c r="R140" s="256"/>
      <c r="S140" s="256"/>
      <c r="T140" s="257"/>
      <c r="AT140" s="258" t="s">
        <v>162</v>
      </c>
      <c r="AU140" s="258" t="s">
        <v>81</v>
      </c>
      <c r="AV140" s="12" t="s">
        <v>81</v>
      </c>
      <c r="AW140" s="12" t="s">
        <v>35</v>
      </c>
      <c r="AX140" s="12" t="s">
        <v>71</v>
      </c>
      <c r="AY140" s="258" t="s">
        <v>153</v>
      </c>
    </row>
    <row r="141" spans="2:51" s="12" customFormat="1" ht="13.5">
      <c r="B141" s="247"/>
      <c r="C141" s="248"/>
      <c r="D141" s="249" t="s">
        <v>162</v>
      </c>
      <c r="E141" s="250" t="s">
        <v>21</v>
      </c>
      <c r="F141" s="251" t="s">
        <v>1114</v>
      </c>
      <c r="G141" s="248"/>
      <c r="H141" s="252">
        <v>200</v>
      </c>
      <c r="I141" s="253"/>
      <c r="J141" s="248"/>
      <c r="K141" s="248"/>
      <c r="L141" s="254"/>
      <c r="M141" s="255"/>
      <c r="N141" s="256"/>
      <c r="O141" s="256"/>
      <c r="P141" s="256"/>
      <c r="Q141" s="256"/>
      <c r="R141" s="256"/>
      <c r="S141" s="256"/>
      <c r="T141" s="257"/>
      <c r="AT141" s="258" t="s">
        <v>162</v>
      </c>
      <c r="AU141" s="258" t="s">
        <v>81</v>
      </c>
      <c r="AV141" s="12" t="s">
        <v>81</v>
      </c>
      <c r="AW141" s="12" t="s">
        <v>35</v>
      </c>
      <c r="AX141" s="12" t="s">
        <v>71</v>
      </c>
      <c r="AY141" s="258" t="s">
        <v>153</v>
      </c>
    </row>
    <row r="142" spans="2:51" s="12" customFormat="1" ht="13.5">
      <c r="B142" s="247"/>
      <c r="C142" s="248"/>
      <c r="D142" s="249" t="s">
        <v>162</v>
      </c>
      <c r="E142" s="250" t="s">
        <v>21</v>
      </c>
      <c r="F142" s="251" t="s">
        <v>1115</v>
      </c>
      <c r="G142" s="248"/>
      <c r="H142" s="252">
        <v>52</v>
      </c>
      <c r="I142" s="253"/>
      <c r="J142" s="248"/>
      <c r="K142" s="248"/>
      <c r="L142" s="254"/>
      <c r="M142" s="255"/>
      <c r="N142" s="256"/>
      <c r="O142" s="256"/>
      <c r="P142" s="256"/>
      <c r="Q142" s="256"/>
      <c r="R142" s="256"/>
      <c r="S142" s="256"/>
      <c r="T142" s="257"/>
      <c r="AT142" s="258" t="s">
        <v>162</v>
      </c>
      <c r="AU142" s="258" t="s">
        <v>81</v>
      </c>
      <c r="AV142" s="12" t="s">
        <v>81</v>
      </c>
      <c r="AW142" s="12" t="s">
        <v>35</v>
      </c>
      <c r="AX142" s="12" t="s">
        <v>71</v>
      </c>
      <c r="AY142" s="258" t="s">
        <v>153</v>
      </c>
    </row>
    <row r="143" spans="2:51" s="13" customFormat="1" ht="13.5">
      <c r="B143" s="259"/>
      <c r="C143" s="260"/>
      <c r="D143" s="249" t="s">
        <v>162</v>
      </c>
      <c r="E143" s="261" t="s">
        <v>21</v>
      </c>
      <c r="F143" s="262" t="s">
        <v>188</v>
      </c>
      <c r="G143" s="260"/>
      <c r="H143" s="263">
        <v>1850</v>
      </c>
      <c r="I143" s="264"/>
      <c r="J143" s="260"/>
      <c r="K143" s="260"/>
      <c r="L143" s="265"/>
      <c r="M143" s="266"/>
      <c r="N143" s="267"/>
      <c r="O143" s="267"/>
      <c r="P143" s="267"/>
      <c r="Q143" s="267"/>
      <c r="R143" s="267"/>
      <c r="S143" s="267"/>
      <c r="T143" s="268"/>
      <c r="AT143" s="269" t="s">
        <v>162</v>
      </c>
      <c r="AU143" s="269" t="s">
        <v>81</v>
      </c>
      <c r="AV143" s="13" t="s">
        <v>160</v>
      </c>
      <c r="AW143" s="13" t="s">
        <v>35</v>
      </c>
      <c r="AX143" s="13" t="s">
        <v>78</v>
      </c>
      <c r="AY143" s="269" t="s">
        <v>153</v>
      </c>
    </row>
    <row r="144" spans="2:65" s="1" customFormat="1" ht="25.5" customHeight="1">
      <c r="B144" s="46"/>
      <c r="C144" s="235" t="s">
        <v>267</v>
      </c>
      <c r="D144" s="235" t="s">
        <v>155</v>
      </c>
      <c r="E144" s="236" t="s">
        <v>1131</v>
      </c>
      <c r="F144" s="237" t="s">
        <v>1132</v>
      </c>
      <c r="G144" s="238" t="s">
        <v>184</v>
      </c>
      <c r="H144" s="239">
        <v>265</v>
      </c>
      <c r="I144" s="240"/>
      <c r="J144" s="241">
        <f>ROUND(I144*H144,2)</f>
        <v>0</v>
      </c>
      <c r="K144" s="237" t="s">
        <v>159</v>
      </c>
      <c r="L144" s="72"/>
      <c r="M144" s="242" t="s">
        <v>21</v>
      </c>
      <c r="N144" s="243" t="s">
        <v>42</v>
      </c>
      <c r="O144" s="47"/>
      <c r="P144" s="244">
        <f>O144*H144</f>
        <v>0</v>
      </c>
      <c r="Q144" s="244">
        <v>0.00038</v>
      </c>
      <c r="R144" s="244">
        <f>Q144*H144</f>
        <v>0.10070000000000001</v>
      </c>
      <c r="S144" s="244">
        <v>0</v>
      </c>
      <c r="T144" s="245">
        <f>S144*H144</f>
        <v>0</v>
      </c>
      <c r="AR144" s="24" t="s">
        <v>160</v>
      </c>
      <c r="AT144" s="24" t="s">
        <v>155</v>
      </c>
      <c r="AU144" s="24" t="s">
        <v>81</v>
      </c>
      <c r="AY144" s="24" t="s">
        <v>153</v>
      </c>
      <c r="BE144" s="246">
        <f>IF(N144="základní",J144,0)</f>
        <v>0</v>
      </c>
      <c r="BF144" s="246">
        <f>IF(N144="snížená",J144,0)</f>
        <v>0</v>
      </c>
      <c r="BG144" s="246">
        <f>IF(N144="zákl. přenesená",J144,0)</f>
        <v>0</v>
      </c>
      <c r="BH144" s="246">
        <f>IF(N144="sníž. přenesená",J144,0)</f>
        <v>0</v>
      </c>
      <c r="BI144" s="246">
        <f>IF(N144="nulová",J144,0)</f>
        <v>0</v>
      </c>
      <c r="BJ144" s="24" t="s">
        <v>78</v>
      </c>
      <c r="BK144" s="246">
        <f>ROUND(I144*H144,2)</f>
        <v>0</v>
      </c>
      <c r="BL144" s="24" t="s">
        <v>160</v>
      </c>
      <c r="BM144" s="24" t="s">
        <v>1133</v>
      </c>
    </row>
    <row r="145" spans="2:51" s="12" customFormat="1" ht="13.5">
      <c r="B145" s="247"/>
      <c r="C145" s="248"/>
      <c r="D145" s="249" t="s">
        <v>162</v>
      </c>
      <c r="E145" s="250" t="s">
        <v>21</v>
      </c>
      <c r="F145" s="251" t="s">
        <v>1119</v>
      </c>
      <c r="G145" s="248"/>
      <c r="H145" s="252">
        <v>68</v>
      </c>
      <c r="I145" s="253"/>
      <c r="J145" s="248"/>
      <c r="K145" s="248"/>
      <c r="L145" s="254"/>
      <c r="M145" s="255"/>
      <c r="N145" s="256"/>
      <c r="O145" s="256"/>
      <c r="P145" s="256"/>
      <c r="Q145" s="256"/>
      <c r="R145" s="256"/>
      <c r="S145" s="256"/>
      <c r="T145" s="257"/>
      <c r="AT145" s="258" t="s">
        <v>162</v>
      </c>
      <c r="AU145" s="258" t="s">
        <v>81</v>
      </c>
      <c r="AV145" s="12" t="s">
        <v>81</v>
      </c>
      <c r="AW145" s="12" t="s">
        <v>35</v>
      </c>
      <c r="AX145" s="12" t="s">
        <v>71</v>
      </c>
      <c r="AY145" s="258" t="s">
        <v>153</v>
      </c>
    </row>
    <row r="146" spans="2:51" s="12" customFormat="1" ht="13.5">
      <c r="B146" s="247"/>
      <c r="C146" s="248"/>
      <c r="D146" s="249" t="s">
        <v>162</v>
      </c>
      <c r="E146" s="250" t="s">
        <v>21</v>
      </c>
      <c r="F146" s="251" t="s">
        <v>1120</v>
      </c>
      <c r="G146" s="248"/>
      <c r="H146" s="252">
        <v>40</v>
      </c>
      <c r="I146" s="253"/>
      <c r="J146" s="248"/>
      <c r="K146" s="248"/>
      <c r="L146" s="254"/>
      <c r="M146" s="255"/>
      <c r="N146" s="256"/>
      <c r="O146" s="256"/>
      <c r="P146" s="256"/>
      <c r="Q146" s="256"/>
      <c r="R146" s="256"/>
      <c r="S146" s="256"/>
      <c r="T146" s="257"/>
      <c r="AT146" s="258" t="s">
        <v>162</v>
      </c>
      <c r="AU146" s="258" t="s">
        <v>81</v>
      </c>
      <c r="AV146" s="12" t="s">
        <v>81</v>
      </c>
      <c r="AW146" s="12" t="s">
        <v>35</v>
      </c>
      <c r="AX146" s="12" t="s">
        <v>71</v>
      </c>
      <c r="AY146" s="258" t="s">
        <v>153</v>
      </c>
    </row>
    <row r="147" spans="2:51" s="12" customFormat="1" ht="13.5">
      <c r="B147" s="247"/>
      <c r="C147" s="248"/>
      <c r="D147" s="249" t="s">
        <v>162</v>
      </c>
      <c r="E147" s="250" t="s">
        <v>21</v>
      </c>
      <c r="F147" s="251" t="s">
        <v>1134</v>
      </c>
      <c r="G147" s="248"/>
      <c r="H147" s="252">
        <v>12</v>
      </c>
      <c r="I147" s="253"/>
      <c r="J147" s="248"/>
      <c r="K147" s="248"/>
      <c r="L147" s="254"/>
      <c r="M147" s="255"/>
      <c r="N147" s="256"/>
      <c r="O147" s="256"/>
      <c r="P147" s="256"/>
      <c r="Q147" s="256"/>
      <c r="R147" s="256"/>
      <c r="S147" s="256"/>
      <c r="T147" s="257"/>
      <c r="AT147" s="258" t="s">
        <v>162</v>
      </c>
      <c r="AU147" s="258" t="s">
        <v>81</v>
      </c>
      <c r="AV147" s="12" t="s">
        <v>81</v>
      </c>
      <c r="AW147" s="12" t="s">
        <v>35</v>
      </c>
      <c r="AX147" s="12" t="s">
        <v>71</v>
      </c>
      <c r="AY147" s="258" t="s">
        <v>153</v>
      </c>
    </row>
    <row r="148" spans="2:51" s="12" customFormat="1" ht="13.5">
      <c r="B148" s="247"/>
      <c r="C148" s="248"/>
      <c r="D148" s="249" t="s">
        <v>162</v>
      </c>
      <c r="E148" s="250" t="s">
        <v>21</v>
      </c>
      <c r="F148" s="251" t="s">
        <v>1135</v>
      </c>
      <c r="G148" s="248"/>
      <c r="H148" s="252">
        <v>145</v>
      </c>
      <c r="I148" s="253"/>
      <c r="J148" s="248"/>
      <c r="K148" s="248"/>
      <c r="L148" s="254"/>
      <c r="M148" s="255"/>
      <c r="N148" s="256"/>
      <c r="O148" s="256"/>
      <c r="P148" s="256"/>
      <c r="Q148" s="256"/>
      <c r="R148" s="256"/>
      <c r="S148" s="256"/>
      <c r="T148" s="257"/>
      <c r="AT148" s="258" t="s">
        <v>162</v>
      </c>
      <c r="AU148" s="258" t="s">
        <v>81</v>
      </c>
      <c r="AV148" s="12" t="s">
        <v>81</v>
      </c>
      <c r="AW148" s="12" t="s">
        <v>35</v>
      </c>
      <c r="AX148" s="12" t="s">
        <v>71</v>
      </c>
      <c r="AY148" s="258" t="s">
        <v>153</v>
      </c>
    </row>
    <row r="149" spans="2:51" s="13" customFormat="1" ht="13.5">
      <c r="B149" s="259"/>
      <c r="C149" s="260"/>
      <c r="D149" s="249" t="s">
        <v>162</v>
      </c>
      <c r="E149" s="261" t="s">
        <v>21</v>
      </c>
      <c r="F149" s="262" t="s">
        <v>188</v>
      </c>
      <c r="G149" s="260"/>
      <c r="H149" s="263">
        <v>265</v>
      </c>
      <c r="I149" s="264"/>
      <c r="J149" s="260"/>
      <c r="K149" s="260"/>
      <c r="L149" s="265"/>
      <c r="M149" s="266"/>
      <c r="N149" s="267"/>
      <c r="O149" s="267"/>
      <c r="P149" s="267"/>
      <c r="Q149" s="267"/>
      <c r="R149" s="267"/>
      <c r="S149" s="267"/>
      <c r="T149" s="268"/>
      <c r="AT149" s="269" t="s">
        <v>162</v>
      </c>
      <c r="AU149" s="269" t="s">
        <v>81</v>
      </c>
      <c r="AV149" s="13" t="s">
        <v>160</v>
      </c>
      <c r="AW149" s="13" t="s">
        <v>35</v>
      </c>
      <c r="AX149" s="13" t="s">
        <v>78</v>
      </c>
      <c r="AY149" s="269" t="s">
        <v>153</v>
      </c>
    </row>
    <row r="150" spans="2:65" s="1" customFormat="1" ht="25.5" customHeight="1">
      <c r="B150" s="46"/>
      <c r="C150" s="235" t="s">
        <v>9</v>
      </c>
      <c r="D150" s="235" t="s">
        <v>155</v>
      </c>
      <c r="E150" s="236" t="s">
        <v>1136</v>
      </c>
      <c r="F150" s="237" t="s">
        <v>1137</v>
      </c>
      <c r="G150" s="238" t="s">
        <v>158</v>
      </c>
      <c r="H150" s="239">
        <v>16</v>
      </c>
      <c r="I150" s="240"/>
      <c r="J150" s="241">
        <f>ROUND(I150*H150,2)</f>
        <v>0</v>
      </c>
      <c r="K150" s="237" t="s">
        <v>159</v>
      </c>
      <c r="L150" s="72"/>
      <c r="M150" s="242" t="s">
        <v>21</v>
      </c>
      <c r="N150" s="243" t="s">
        <v>42</v>
      </c>
      <c r="O150" s="47"/>
      <c r="P150" s="244">
        <f>O150*H150</f>
        <v>0</v>
      </c>
      <c r="Q150" s="244">
        <v>0.0026</v>
      </c>
      <c r="R150" s="244">
        <f>Q150*H150</f>
        <v>0.0416</v>
      </c>
      <c r="S150" s="244">
        <v>0</v>
      </c>
      <c r="T150" s="245">
        <f>S150*H150</f>
        <v>0</v>
      </c>
      <c r="AR150" s="24" t="s">
        <v>160</v>
      </c>
      <c r="AT150" s="24" t="s">
        <v>155</v>
      </c>
      <c r="AU150" s="24" t="s">
        <v>81</v>
      </c>
      <c r="AY150" s="24" t="s">
        <v>153</v>
      </c>
      <c r="BE150" s="246">
        <f>IF(N150="základní",J150,0)</f>
        <v>0</v>
      </c>
      <c r="BF150" s="246">
        <f>IF(N150="snížená",J150,0)</f>
        <v>0</v>
      </c>
      <c r="BG150" s="246">
        <f>IF(N150="zákl. přenesená",J150,0)</f>
        <v>0</v>
      </c>
      <c r="BH150" s="246">
        <f>IF(N150="sníž. přenesená",J150,0)</f>
        <v>0</v>
      </c>
      <c r="BI150" s="246">
        <f>IF(N150="nulová",J150,0)</f>
        <v>0</v>
      </c>
      <c r="BJ150" s="24" t="s">
        <v>78</v>
      </c>
      <c r="BK150" s="246">
        <f>ROUND(I150*H150,2)</f>
        <v>0</v>
      </c>
      <c r="BL150" s="24" t="s">
        <v>160</v>
      </c>
      <c r="BM150" s="24" t="s">
        <v>1138</v>
      </c>
    </row>
    <row r="151" spans="2:51" s="12" customFormat="1" ht="13.5">
      <c r="B151" s="247"/>
      <c r="C151" s="248"/>
      <c r="D151" s="249" t="s">
        <v>162</v>
      </c>
      <c r="E151" s="250" t="s">
        <v>21</v>
      </c>
      <c r="F151" s="251" t="s">
        <v>1126</v>
      </c>
      <c r="G151" s="248"/>
      <c r="H151" s="252">
        <v>16</v>
      </c>
      <c r="I151" s="253"/>
      <c r="J151" s="248"/>
      <c r="K151" s="248"/>
      <c r="L151" s="254"/>
      <c r="M151" s="255"/>
      <c r="N151" s="256"/>
      <c r="O151" s="256"/>
      <c r="P151" s="256"/>
      <c r="Q151" s="256"/>
      <c r="R151" s="256"/>
      <c r="S151" s="256"/>
      <c r="T151" s="257"/>
      <c r="AT151" s="258" t="s">
        <v>162</v>
      </c>
      <c r="AU151" s="258" t="s">
        <v>81</v>
      </c>
      <c r="AV151" s="12" t="s">
        <v>81</v>
      </c>
      <c r="AW151" s="12" t="s">
        <v>35</v>
      </c>
      <c r="AX151" s="12" t="s">
        <v>78</v>
      </c>
      <c r="AY151" s="258" t="s">
        <v>153</v>
      </c>
    </row>
    <row r="152" spans="2:65" s="1" customFormat="1" ht="25.5" customHeight="1">
      <c r="B152" s="46"/>
      <c r="C152" s="235" t="s">
        <v>277</v>
      </c>
      <c r="D152" s="235" t="s">
        <v>155</v>
      </c>
      <c r="E152" s="236" t="s">
        <v>1139</v>
      </c>
      <c r="F152" s="237" t="s">
        <v>1140</v>
      </c>
      <c r="G152" s="238" t="s">
        <v>184</v>
      </c>
      <c r="H152" s="239">
        <v>74</v>
      </c>
      <c r="I152" s="240"/>
      <c r="J152" s="241">
        <f>ROUND(I152*H152,2)</f>
        <v>0</v>
      </c>
      <c r="K152" s="237" t="s">
        <v>159</v>
      </c>
      <c r="L152" s="72"/>
      <c r="M152" s="242" t="s">
        <v>21</v>
      </c>
      <c r="N152" s="243" t="s">
        <v>42</v>
      </c>
      <c r="O152" s="47"/>
      <c r="P152" s="244">
        <f>O152*H152</f>
        <v>0</v>
      </c>
      <c r="Q152" s="244">
        <v>0.00014</v>
      </c>
      <c r="R152" s="244">
        <f>Q152*H152</f>
        <v>0.01036</v>
      </c>
      <c r="S152" s="244">
        <v>0</v>
      </c>
      <c r="T152" s="245">
        <f>S152*H152</f>
        <v>0</v>
      </c>
      <c r="AR152" s="24" t="s">
        <v>160</v>
      </c>
      <c r="AT152" s="24" t="s">
        <v>155</v>
      </c>
      <c r="AU152" s="24" t="s">
        <v>81</v>
      </c>
      <c r="AY152" s="24" t="s">
        <v>153</v>
      </c>
      <c r="BE152" s="246">
        <f>IF(N152="základní",J152,0)</f>
        <v>0</v>
      </c>
      <c r="BF152" s="246">
        <f>IF(N152="snížená",J152,0)</f>
        <v>0</v>
      </c>
      <c r="BG152" s="246">
        <f>IF(N152="zákl. přenesená",J152,0)</f>
        <v>0</v>
      </c>
      <c r="BH152" s="246">
        <f>IF(N152="sníž. přenesená",J152,0)</f>
        <v>0</v>
      </c>
      <c r="BI152" s="246">
        <f>IF(N152="nulová",J152,0)</f>
        <v>0</v>
      </c>
      <c r="BJ152" s="24" t="s">
        <v>78</v>
      </c>
      <c r="BK152" s="246">
        <f>ROUND(I152*H152,2)</f>
        <v>0</v>
      </c>
      <c r="BL152" s="24" t="s">
        <v>160</v>
      </c>
      <c r="BM152" s="24" t="s">
        <v>1141</v>
      </c>
    </row>
    <row r="153" spans="2:51" s="12" customFormat="1" ht="13.5">
      <c r="B153" s="247"/>
      <c r="C153" s="248"/>
      <c r="D153" s="249" t="s">
        <v>162</v>
      </c>
      <c r="E153" s="250" t="s">
        <v>21</v>
      </c>
      <c r="F153" s="251" t="s">
        <v>1142</v>
      </c>
      <c r="G153" s="248"/>
      <c r="H153" s="252">
        <v>74</v>
      </c>
      <c r="I153" s="253"/>
      <c r="J153" s="248"/>
      <c r="K153" s="248"/>
      <c r="L153" s="254"/>
      <c r="M153" s="255"/>
      <c r="N153" s="256"/>
      <c r="O153" s="256"/>
      <c r="P153" s="256"/>
      <c r="Q153" s="256"/>
      <c r="R153" s="256"/>
      <c r="S153" s="256"/>
      <c r="T153" s="257"/>
      <c r="AT153" s="258" t="s">
        <v>162</v>
      </c>
      <c r="AU153" s="258" t="s">
        <v>81</v>
      </c>
      <c r="AV153" s="12" t="s">
        <v>81</v>
      </c>
      <c r="AW153" s="12" t="s">
        <v>35</v>
      </c>
      <c r="AX153" s="12" t="s">
        <v>78</v>
      </c>
      <c r="AY153" s="258" t="s">
        <v>153</v>
      </c>
    </row>
    <row r="154" spans="2:65" s="1" customFormat="1" ht="25.5" customHeight="1">
      <c r="B154" s="46"/>
      <c r="C154" s="235" t="s">
        <v>286</v>
      </c>
      <c r="D154" s="235" t="s">
        <v>155</v>
      </c>
      <c r="E154" s="236" t="s">
        <v>1143</v>
      </c>
      <c r="F154" s="237" t="s">
        <v>1144</v>
      </c>
      <c r="G154" s="238" t="s">
        <v>184</v>
      </c>
      <c r="H154" s="239">
        <v>2115</v>
      </c>
      <c r="I154" s="240"/>
      <c r="J154" s="241">
        <f>ROUND(I154*H154,2)</f>
        <v>0</v>
      </c>
      <c r="K154" s="237" t="s">
        <v>159</v>
      </c>
      <c r="L154" s="72"/>
      <c r="M154" s="242" t="s">
        <v>21</v>
      </c>
      <c r="N154" s="243" t="s">
        <v>42</v>
      </c>
      <c r="O154" s="47"/>
      <c r="P154" s="244">
        <f>O154*H154</f>
        <v>0</v>
      </c>
      <c r="Q154" s="244">
        <v>0</v>
      </c>
      <c r="R154" s="244">
        <f>Q154*H154</f>
        <v>0</v>
      </c>
      <c r="S154" s="244">
        <v>0</v>
      </c>
      <c r="T154" s="245">
        <f>S154*H154</f>
        <v>0</v>
      </c>
      <c r="AR154" s="24" t="s">
        <v>160</v>
      </c>
      <c r="AT154" s="24" t="s">
        <v>155</v>
      </c>
      <c r="AU154" s="24" t="s">
        <v>81</v>
      </c>
      <c r="AY154" s="24" t="s">
        <v>153</v>
      </c>
      <c r="BE154" s="246">
        <f>IF(N154="základní",J154,0)</f>
        <v>0</v>
      </c>
      <c r="BF154" s="246">
        <f>IF(N154="snížená",J154,0)</f>
        <v>0</v>
      </c>
      <c r="BG154" s="246">
        <f>IF(N154="zákl. přenesená",J154,0)</f>
        <v>0</v>
      </c>
      <c r="BH154" s="246">
        <f>IF(N154="sníž. přenesená",J154,0)</f>
        <v>0</v>
      </c>
      <c r="BI154" s="246">
        <f>IF(N154="nulová",J154,0)</f>
        <v>0</v>
      </c>
      <c r="BJ154" s="24" t="s">
        <v>78</v>
      </c>
      <c r="BK154" s="246">
        <f>ROUND(I154*H154,2)</f>
        <v>0</v>
      </c>
      <c r="BL154" s="24" t="s">
        <v>160</v>
      </c>
      <c r="BM154" s="24" t="s">
        <v>1145</v>
      </c>
    </row>
    <row r="155" spans="2:51" s="12" customFormat="1" ht="13.5">
      <c r="B155" s="247"/>
      <c r="C155" s="248"/>
      <c r="D155" s="249" t="s">
        <v>162</v>
      </c>
      <c r="E155" s="250" t="s">
        <v>21</v>
      </c>
      <c r="F155" s="251" t="s">
        <v>1146</v>
      </c>
      <c r="G155" s="248"/>
      <c r="H155" s="252">
        <v>2115</v>
      </c>
      <c r="I155" s="253"/>
      <c r="J155" s="248"/>
      <c r="K155" s="248"/>
      <c r="L155" s="254"/>
      <c r="M155" s="255"/>
      <c r="N155" s="256"/>
      <c r="O155" s="256"/>
      <c r="P155" s="256"/>
      <c r="Q155" s="256"/>
      <c r="R155" s="256"/>
      <c r="S155" s="256"/>
      <c r="T155" s="257"/>
      <c r="AT155" s="258" t="s">
        <v>162</v>
      </c>
      <c r="AU155" s="258" t="s">
        <v>81</v>
      </c>
      <c r="AV155" s="12" t="s">
        <v>81</v>
      </c>
      <c r="AW155" s="12" t="s">
        <v>35</v>
      </c>
      <c r="AX155" s="12" t="s">
        <v>78</v>
      </c>
      <c r="AY155" s="258" t="s">
        <v>153</v>
      </c>
    </row>
    <row r="156" spans="2:65" s="1" customFormat="1" ht="25.5" customHeight="1">
      <c r="B156" s="46"/>
      <c r="C156" s="235" t="s">
        <v>291</v>
      </c>
      <c r="D156" s="235" t="s">
        <v>155</v>
      </c>
      <c r="E156" s="236" t="s">
        <v>1147</v>
      </c>
      <c r="F156" s="237" t="s">
        <v>1148</v>
      </c>
      <c r="G156" s="238" t="s">
        <v>158</v>
      </c>
      <c r="H156" s="239">
        <v>16</v>
      </c>
      <c r="I156" s="240"/>
      <c r="J156" s="241">
        <f>ROUND(I156*H156,2)</f>
        <v>0</v>
      </c>
      <c r="K156" s="237" t="s">
        <v>159</v>
      </c>
      <c r="L156" s="72"/>
      <c r="M156" s="242" t="s">
        <v>21</v>
      </c>
      <c r="N156" s="243" t="s">
        <v>42</v>
      </c>
      <c r="O156" s="47"/>
      <c r="P156" s="244">
        <f>O156*H156</f>
        <v>0</v>
      </c>
      <c r="Q156" s="244">
        <v>1E-05</v>
      </c>
      <c r="R156" s="244">
        <f>Q156*H156</f>
        <v>0.00016</v>
      </c>
      <c r="S156" s="244">
        <v>0</v>
      </c>
      <c r="T156" s="245">
        <f>S156*H156</f>
        <v>0</v>
      </c>
      <c r="AR156" s="24" t="s">
        <v>160</v>
      </c>
      <c r="AT156" s="24" t="s">
        <v>155</v>
      </c>
      <c r="AU156" s="24" t="s">
        <v>81</v>
      </c>
      <c r="AY156" s="24" t="s">
        <v>153</v>
      </c>
      <c r="BE156" s="246">
        <f>IF(N156="základní",J156,0)</f>
        <v>0</v>
      </c>
      <c r="BF156" s="246">
        <f>IF(N156="snížená",J156,0)</f>
        <v>0</v>
      </c>
      <c r="BG156" s="246">
        <f>IF(N156="zákl. přenesená",J156,0)</f>
        <v>0</v>
      </c>
      <c r="BH156" s="246">
        <f>IF(N156="sníž. přenesená",J156,0)</f>
        <v>0</v>
      </c>
      <c r="BI156" s="246">
        <f>IF(N156="nulová",J156,0)</f>
        <v>0</v>
      </c>
      <c r="BJ156" s="24" t="s">
        <v>78</v>
      </c>
      <c r="BK156" s="246">
        <f>ROUND(I156*H156,2)</f>
        <v>0</v>
      </c>
      <c r="BL156" s="24" t="s">
        <v>160</v>
      </c>
      <c r="BM156" s="24" t="s">
        <v>1149</v>
      </c>
    </row>
    <row r="157" spans="2:51" s="12" customFormat="1" ht="13.5">
      <c r="B157" s="247"/>
      <c r="C157" s="248"/>
      <c r="D157" s="249" t="s">
        <v>162</v>
      </c>
      <c r="E157" s="250" t="s">
        <v>21</v>
      </c>
      <c r="F157" s="251" t="s">
        <v>235</v>
      </c>
      <c r="G157" s="248"/>
      <c r="H157" s="252">
        <v>16</v>
      </c>
      <c r="I157" s="253"/>
      <c r="J157" s="248"/>
      <c r="K157" s="248"/>
      <c r="L157" s="254"/>
      <c r="M157" s="255"/>
      <c r="N157" s="256"/>
      <c r="O157" s="256"/>
      <c r="P157" s="256"/>
      <c r="Q157" s="256"/>
      <c r="R157" s="256"/>
      <c r="S157" s="256"/>
      <c r="T157" s="257"/>
      <c r="AT157" s="258" t="s">
        <v>162</v>
      </c>
      <c r="AU157" s="258" t="s">
        <v>81</v>
      </c>
      <c r="AV157" s="12" t="s">
        <v>81</v>
      </c>
      <c r="AW157" s="12" t="s">
        <v>35</v>
      </c>
      <c r="AX157" s="12" t="s">
        <v>78</v>
      </c>
      <c r="AY157" s="258" t="s">
        <v>153</v>
      </c>
    </row>
    <row r="158" spans="2:65" s="1" customFormat="1" ht="38.25" customHeight="1">
      <c r="B158" s="46"/>
      <c r="C158" s="235" t="s">
        <v>296</v>
      </c>
      <c r="D158" s="235" t="s">
        <v>155</v>
      </c>
      <c r="E158" s="236" t="s">
        <v>1150</v>
      </c>
      <c r="F158" s="237" t="s">
        <v>1151</v>
      </c>
      <c r="G158" s="238" t="s">
        <v>487</v>
      </c>
      <c r="H158" s="239">
        <v>65</v>
      </c>
      <c r="I158" s="240"/>
      <c r="J158" s="241">
        <f>ROUND(I158*H158,2)</f>
        <v>0</v>
      </c>
      <c r="K158" s="237" t="s">
        <v>159</v>
      </c>
      <c r="L158" s="72"/>
      <c r="M158" s="242" t="s">
        <v>21</v>
      </c>
      <c r="N158" s="243" t="s">
        <v>42</v>
      </c>
      <c r="O158" s="47"/>
      <c r="P158" s="244">
        <f>O158*H158</f>
        <v>0</v>
      </c>
      <c r="Q158" s="244">
        <v>0</v>
      </c>
      <c r="R158" s="244">
        <f>Q158*H158</f>
        <v>0</v>
      </c>
      <c r="S158" s="244">
        <v>0.004</v>
      </c>
      <c r="T158" s="245">
        <f>S158*H158</f>
        <v>0.26</v>
      </c>
      <c r="AR158" s="24" t="s">
        <v>160</v>
      </c>
      <c r="AT158" s="24" t="s">
        <v>155</v>
      </c>
      <c r="AU158" s="24" t="s">
        <v>81</v>
      </c>
      <c r="AY158" s="24" t="s">
        <v>153</v>
      </c>
      <c r="BE158" s="246">
        <f>IF(N158="základní",J158,0)</f>
        <v>0</v>
      </c>
      <c r="BF158" s="246">
        <f>IF(N158="snížená",J158,0)</f>
        <v>0</v>
      </c>
      <c r="BG158" s="246">
        <f>IF(N158="zákl. přenesená",J158,0)</f>
        <v>0</v>
      </c>
      <c r="BH158" s="246">
        <f>IF(N158="sníž. přenesená",J158,0)</f>
        <v>0</v>
      </c>
      <c r="BI158" s="246">
        <f>IF(N158="nulová",J158,0)</f>
        <v>0</v>
      </c>
      <c r="BJ158" s="24" t="s">
        <v>78</v>
      </c>
      <c r="BK158" s="246">
        <f>ROUND(I158*H158,2)</f>
        <v>0</v>
      </c>
      <c r="BL158" s="24" t="s">
        <v>160</v>
      </c>
      <c r="BM158" s="24" t="s">
        <v>1152</v>
      </c>
    </row>
    <row r="159" spans="2:51" s="12" customFormat="1" ht="13.5">
      <c r="B159" s="247"/>
      <c r="C159" s="248"/>
      <c r="D159" s="249" t="s">
        <v>162</v>
      </c>
      <c r="E159" s="250" t="s">
        <v>21</v>
      </c>
      <c r="F159" s="251" t="s">
        <v>1153</v>
      </c>
      <c r="G159" s="248"/>
      <c r="H159" s="252">
        <v>49</v>
      </c>
      <c r="I159" s="253"/>
      <c r="J159" s="248"/>
      <c r="K159" s="248"/>
      <c r="L159" s="254"/>
      <c r="M159" s="255"/>
      <c r="N159" s="256"/>
      <c r="O159" s="256"/>
      <c r="P159" s="256"/>
      <c r="Q159" s="256"/>
      <c r="R159" s="256"/>
      <c r="S159" s="256"/>
      <c r="T159" s="257"/>
      <c r="AT159" s="258" t="s">
        <v>162</v>
      </c>
      <c r="AU159" s="258" t="s">
        <v>81</v>
      </c>
      <c r="AV159" s="12" t="s">
        <v>81</v>
      </c>
      <c r="AW159" s="12" t="s">
        <v>35</v>
      </c>
      <c r="AX159" s="12" t="s">
        <v>71</v>
      </c>
      <c r="AY159" s="258" t="s">
        <v>153</v>
      </c>
    </row>
    <row r="160" spans="2:51" s="12" customFormat="1" ht="13.5">
      <c r="B160" s="247"/>
      <c r="C160" s="248"/>
      <c r="D160" s="249" t="s">
        <v>162</v>
      </c>
      <c r="E160" s="250" t="s">
        <v>21</v>
      </c>
      <c r="F160" s="251" t="s">
        <v>1154</v>
      </c>
      <c r="G160" s="248"/>
      <c r="H160" s="252">
        <v>16</v>
      </c>
      <c r="I160" s="253"/>
      <c r="J160" s="248"/>
      <c r="K160" s="248"/>
      <c r="L160" s="254"/>
      <c r="M160" s="255"/>
      <c r="N160" s="256"/>
      <c r="O160" s="256"/>
      <c r="P160" s="256"/>
      <c r="Q160" s="256"/>
      <c r="R160" s="256"/>
      <c r="S160" s="256"/>
      <c r="T160" s="257"/>
      <c r="AT160" s="258" t="s">
        <v>162</v>
      </c>
      <c r="AU160" s="258" t="s">
        <v>81</v>
      </c>
      <c r="AV160" s="12" t="s">
        <v>81</v>
      </c>
      <c r="AW160" s="12" t="s">
        <v>35</v>
      </c>
      <c r="AX160" s="12" t="s">
        <v>71</v>
      </c>
      <c r="AY160" s="258" t="s">
        <v>153</v>
      </c>
    </row>
    <row r="161" spans="2:51" s="13" customFormat="1" ht="13.5">
      <c r="B161" s="259"/>
      <c r="C161" s="260"/>
      <c r="D161" s="249" t="s">
        <v>162</v>
      </c>
      <c r="E161" s="261" t="s">
        <v>21</v>
      </c>
      <c r="F161" s="262" t="s">
        <v>188</v>
      </c>
      <c r="G161" s="260"/>
      <c r="H161" s="263">
        <v>65</v>
      </c>
      <c r="I161" s="264"/>
      <c r="J161" s="260"/>
      <c r="K161" s="260"/>
      <c r="L161" s="265"/>
      <c r="M161" s="266"/>
      <c r="N161" s="267"/>
      <c r="O161" s="267"/>
      <c r="P161" s="267"/>
      <c r="Q161" s="267"/>
      <c r="R161" s="267"/>
      <c r="S161" s="267"/>
      <c r="T161" s="268"/>
      <c r="AT161" s="269" t="s">
        <v>162</v>
      </c>
      <c r="AU161" s="269" t="s">
        <v>81</v>
      </c>
      <c r="AV161" s="13" t="s">
        <v>160</v>
      </c>
      <c r="AW161" s="13" t="s">
        <v>35</v>
      </c>
      <c r="AX161" s="13" t="s">
        <v>78</v>
      </c>
      <c r="AY161" s="269" t="s">
        <v>153</v>
      </c>
    </row>
    <row r="162" spans="2:63" s="11" customFormat="1" ht="29.85" customHeight="1">
      <c r="B162" s="219"/>
      <c r="C162" s="220"/>
      <c r="D162" s="221" t="s">
        <v>70</v>
      </c>
      <c r="E162" s="233" t="s">
        <v>681</v>
      </c>
      <c r="F162" s="233" t="s">
        <v>682</v>
      </c>
      <c r="G162" s="220"/>
      <c r="H162" s="220"/>
      <c r="I162" s="223"/>
      <c r="J162" s="234">
        <f>BK162</f>
        <v>0</v>
      </c>
      <c r="K162" s="220"/>
      <c r="L162" s="225"/>
      <c r="M162" s="226"/>
      <c r="N162" s="227"/>
      <c r="O162" s="227"/>
      <c r="P162" s="228">
        <f>SUM(P163:P166)</f>
        <v>0</v>
      </c>
      <c r="Q162" s="227"/>
      <c r="R162" s="228">
        <f>SUM(R163:R166)</f>
        <v>0</v>
      </c>
      <c r="S162" s="227"/>
      <c r="T162" s="229">
        <f>SUM(T163:T166)</f>
        <v>0</v>
      </c>
      <c r="AR162" s="230" t="s">
        <v>78</v>
      </c>
      <c r="AT162" s="231" t="s">
        <v>70</v>
      </c>
      <c r="AU162" s="231" t="s">
        <v>78</v>
      </c>
      <c r="AY162" s="230" t="s">
        <v>153</v>
      </c>
      <c r="BK162" s="232">
        <f>SUM(BK163:BK166)</f>
        <v>0</v>
      </c>
    </row>
    <row r="163" spans="2:65" s="1" customFormat="1" ht="25.5" customHeight="1">
      <c r="B163" s="46"/>
      <c r="C163" s="235" t="s">
        <v>301</v>
      </c>
      <c r="D163" s="235" t="s">
        <v>155</v>
      </c>
      <c r="E163" s="236" t="s">
        <v>695</v>
      </c>
      <c r="F163" s="237" t="s">
        <v>696</v>
      </c>
      <c r="G163" s="238" t="s">
        <v>305</v>
      </c>
      <c r="H163" s="239">
        <v>0.26</v>
      </c>
      <c r="I163" s="240"/>
      <c r="J163" s="241">
        <f>ROUND(I163*H163,2)</f>
        <v>0</v>
      </c>
      <c r="K163" s="237" t="s">
        <v>159</v>
      </c>
      <c r="L163" s="72"/>
      <c r="M163" s="242" t="s">
        <v>21</v>
      </c>
      <c r="N163" s="243" t="s">
        <v>42</v>
      </c>
      <c r="O163" s="47"/>
      <c r="P163" s="244">
        <f>O163*H163</f>
        <v>0</v>
      </c>
      <c r="Q163" s="244">
        <v>0</v>
      </c>
      <c r="R163" s="244">
        <f>Q163*H163</f>
        <v>0</v>
      </c>
      <c r="S163" s="244">
        <v>0</v>
      </c>
      <c r="T163" s="245">
        <f>S163*H163</f>
        <v>0</v>
      </c>
      <c r="AR163" s="24" t="s">
        <v>160</v>
      </c>
      <c r="AT163" s="24" t="s">
        <v>155</v>
      </c>
      <c r="AU163" s="24" t="s">
        <v>81</v>
      </c>
      <c r="AY163" s="24" t="s">
        <v>153</v>
      </c>
      <c r="BE163" s="246">
        <f>IF(N163="základní",J163,0)</f>
        <v>0</v>
      </c>
      <c r="BF163" s="246">
        <f>IF(N163="snížená",J163,0)</f>
        <v>0</v>
      </c>
      <c r="BG163" s="246">
        <f>IF(N163="zákl. přenesená",J163,0)</f>
        <v>0</v>
      </c>
      <c r="BH163" s="246">
        <f>IF(N163="sníž. přenesená",J163,0)</f>
        <v>0</v>
      </c>
      <c r="BI163" s="246">
        <f>IF(N163="nulová",J163,0)</f>
        <v>0</v>
      </c>
      <c r="BJ163" s="24" t="s">
        <v>78</v>
      </c>
      <c r="BK163" s="246">
        <f>ROUND(I163*H163,2)</f>
        <v>0</v>
      </c>
      <c r="BL163" s="24" t="s">
        <v>160</v>
      </c>
      <c r="BM163" s="24" t="s">
        <v>1155</v>
      </c>
    </row>
    <row r="164" spans="2:65" s="1" customFormat="1" ht="38.25" customHeight="1">
      <c r="B164" s="46"/>
      <c r="C164" s="235" t="s">
        <v>308</v>
      </c>
      <c r="D164" s="235" t="s">
        <v>155</v>
      </c>
      <c r="E164" s="236" t="s">
        <v>701</v>
      </c>
      <c r="F164" s="237" t="s">
        <v>702</v>
      </c>
      <c r="G164" s="238" t="s">
        <v>305</v>
      </c>
      <c r="H164" s="239">
        <v>6.24</v>
      </c>
      <c r="I164" s="240"/>
      <c r="J164" s="241">
        <f>ROUND(I164*H164,2)</f>
        <v>0</v>
      </c>
      <c r="K164" s="237" t="s">
        <v>159</v>
      </c>
      <c r="L164" s="72"/>
      <c r="M164" s="242" t="s">
        <v>21</v>
      </c>
      <c r="N164" s="243" t="s">
        <v>42</v>
      </c>
      <c r="O164" s="47"/>
      <c r="P164" s="244">
        <f>O164*H164</f>
        <v>0</v>
      </c>
      <c r="Q164" s="244">
        <v>0</v>
      </c>
      <c r="R164" s="244">
        <f>Q164*H164</f>
        <v>0</v>
      </c>
      <c r="S164" s="244">
        <v>0</v>
      </c>
      <c r="T164" s="245">
        <f>S164*H164</f>
        <v>0</v>
      </c>
      <c r="AR164" s="24" t="s">
        <v>160</v>
      </c>
      <c r="AT164" s="24" t="s">
        <v>155</v>
      </c>
      <c r="AU164" s="24" t="s">
        <v>81</v>
      </c>
      <c r="AY164" s="24" t="s">
        <v>153</v>
      </c>
      <c r="BE164" s="246">
        <f>IF(N164="základní",J164,0)</f>
        <v>0</v>
      </c>
      <c r="BF164" s="246">
        <f>IF(N164="snížená",J164,0)</f>
        <v>0</v>
      </c>
      <c r="BG164" s="246">
        <f>IF(N164="zákl. přenesená",J164,0)</f>
        <v>0</v>
      </c>
      <c r="BH164" s="246">
        <f>IF(N164="sníž. přenesená",J164,0)</f>
        <v>0</v>
      </c>
      <c r="BI164" s="246">
        <f>IF(N164="nulová",J164,0)</f>
        <v>0</v>
      </c>
      <c r="BJ164" s="24" t="s">
        <v>78</v>
      </c>
      <c r="BK164" s="246">
        <f>ROUND(I164*H164,2)</f>
        <v>0</v>
      </c>
      <c r="BL164" s="24" t="s">
        <v>160</v>
      </c>
      <c r="BM164" s="24" t="s">
        <v>1156</v>
      </c>
    </row>
    <row r="165" spans="2:51" s="14" customFormat="1" ht="13.5">
      <c r="B165" s="271"/>
      <c r="C165" s="272"/>
      <c r="D165" s="249" t="s">
        <v>162</v>
      </c>
      <c r="E165" s="273" t="s">
        <v>21</v>
      </c>
      <c r="F165" s="274" t="s">
        <v>1157</v>
      </c>
      <c r="G165" s="272"/>
      <c r="H165" s="273" t="s">
        <v>21</v>
      </c>
      <c r="I165" s="275"/>
      <c r="J165" s="272"/>
      <c r="K165" s="272"/>
      <c r="L165" s="276"/>
      <c r="M165" s="277"/>
      <c r="N165" s="278"/>
      <c r="O165" s="278"/>
      <c r="P165" s="278"/>
      <c r="Q165" s="278"/>
      <c r="R165" s="278"/>
      <c r="S165" s="278"/>
      <c r="T165" s="279"/>
      <c r="AT165" s="280" t="s">
        <v>162</v>
      </c>
      <c r="AU165" s="280" t="s">
        <v>81</v>
      </c>
      <c r="AV165" s="14" t="s">
        <v>78</v>
      </c>
      <c r="AW165" s="14" t="s">
        <v>35</v>
      </c>
      <c r="AX165" s="14" t="s">
        <v>71</v>
      </c>
      <c r="AY165" s="280" t="s">
        <v>153</v>
      </c>
    </row>
    <row r="166" spans="2:51" s="12" customFormat="1" ht="13.5">
      <c r="B166" s="247"/>
      <c r="C166" s="248"/>
      <c r="D166" s="249" t="s">
        <v>162</v>
      </c>
      <c r="E166" s="250" t="s">
        <v>21</v>
      </c>
      <c r="F166" s="251" t="s">
        <v>1158</v>
      </c>
      <c r="G166" s="248"/>
      <c r="H166" s="252">
        <v>6.24</v>
      </c>
      <c r="I166" s="253"/>
      <c r="J166" s="248"/>
      <c r="K166" s="248"/>
      <c r="L166" s="254"/>
      <c r="M166" s="255"/>
      <c r="N166" s="256"/>
      <c r="O166" s="256"/>
      <c r="P166" s="256"/>
      <c r="Q166" s="256"/>
      <c r="R166" s="256"/>
      <c r="S166" s="256"/>
      <c r="T166" s="257"/>
      <c r="AT166" s="258" t="s">
        <v>162</v>
      </c>
      <c r="AU166" s="258" t="s">
        <v>81</v>
      </c>
      <c r="AV166" s="12" t="s">
        <v>81</v>
      </c>
      <c r="AW166" s="12" t="s">
        <v>35</v>
      </c>
      <c r="AX166" s="12" t="s">
        <v>78</v>
      </c>
      <c r="AY166" s="258" t="s">
        <v>153</v>
      </c>
    </row>
    <row r="167" spans="2:63" s="11" customFormat="1" ht="29.85" customHeight="1">
      <c r="B167" s="219"/>
      <c r="C167" s="220"/>
      <c r="D167" s="221" t="s">
        <v>70</v>
      </c>
      <c r="E167" s="233" t="s">
        <v>713</v>
      </c>
      <c r="F167" s="233" t="s">
        <v>714</v>
      </c>
      <c r="G167" s="220"/>
      <c r="H167" s="220"/>
      <c r="I167" s="223"/>
      <c r="J167" s="234">
        <f>BK167</f>
        <v>0</v>
      </c>
      <c r="K167" s="220"/>
      <c r="L167" s="225"/>
      <c r="M167" s="226"/>
      <c r="N167" s="227"/>
      <c r="O167" s="227"/>
      <c r="P167" s="228">
        <f>P168</f>
        <v>0</v>
      </c>
      <c r="Q167" s="227"/>
      <c r="R167" s="228">
        <f>R168</f>
        <v>0</v>
      </c>
      <c r="S167" s="227"/>
      <c r="T167" s="229">
        <f>T168</f>
        <v>0</v>
      </c>
      <c r="AR167" s="230" t="s">
        <v>78</v>
      </c>
      <c r="AT167" s="231" t="s">
        <v>70</v>
      </c>
      <c r="AU167" s="231" t="s">
        <v>78</v>
      </c>
      <c r="AY167" s="230" t="s">
        <v>153</v>
      </c>
      <c r="BK167" s="232">
        <f>BK168</f>
        <v>0</v>
      </c>
    </row>
    <row r="168" spans="2:65" s="1" customFormat="1" ht="25.5" customHeight="1">
      <c r="B168" s="46"/>
      <c r="C168" s="235" t="s">
        <v>313</v>
      </c>
      <c r="D168" s="235" t="s">
        <v>155</v>
      </c>
      <c r="E168" s="236" t="s">
        <v>716</v>
      </c>
      <c r="F168" s="237" t="s">
        <v>1159</v>
      </c>
      <c r="G168" s="238" t="s">
        <v>305</v>
      </c>
      <c r="H168" s="239">
        <v>3.635</v>
      </c>
      <c r="I168" s="240"/>
      <c r="J168" s="241">
        <f>ROUND(I168*H168,2)</f>
        <v>0</v>
      </c>
      <c r="K168" s="237" t="s">
        <v>159</v>
      </c>
      <c r="L168" s="72"/>
      <c r="M168" s="242" t="s">
        <v>21</v>
      </c>
      <c r="N168" s="291" t="s">
        <v>42</v>
      </c>
      <c r="O168" s="292"/>
      <c r="P168" s="293">
        <f>O168*H168</f>
        <v>0</v>
      </c>
      <c r="Q168" s="293">
        <v>0</v>
      </c>
      <c r="R168" s="293">
        <f>Q168*H168</f>
        <v>0</v>
      </c>
      <c r="S168" s="293">
        <v>0</v>
      </c>
      <c r="T168" s="294">
        <f>S168*H168</f>
        <v>0</v>
      </c>
      <c r="AR168" s="24" t="s">
        <v>160</v>
      </c>
      <c r="AT168" s="24" t="s">
        <v>155</v>
      </c>
      <c r="AU168" s="24" t="s">
        <v>81</v>
      </c>
      <c r="AY168" s="24" t="s">
        <v>153</v>
      </c>
      <c r="BE168" s="246">
        <f>IF(N168="základní",J168,0)</f>
        <v>0</v>
      </c>
      <c r="BF168" s="246">
        <f>IF(N168="snížená",J168,0)</f>
        <v>0</v>
      </c>
      <c r="BG168" s="246">
        <f>IF(N168="zákl. přenesená",J168,0)</f>
        <v>0</v>
      </c>
      <c r="BH168" s="246">
        <f>IF(N168="sníž. přenesená",J168,0)</f>
        <v>0</v>
      </c>
      <c r="BI168" s="246">
        <f>IF(N168="nulová",J168,0)</f>
        <v>0</v>
      </c>
      <c r="BJ168" s="24" t="s">
        <v>78</v>
      </c>
      <c r="BK168" s="246">
        <f>ROUND(I168*H168,2)</f>
        <v>0</v>
      </c>
      <c r="BL168" s="24" t="s">
        <v>160</v>
      </c>
      <c r="BM168" s="24" t="s">
        <v>1160</v>
      </c>
    </row>
    <row r="169" spans="2:12" s="1" customFormat="1" ht="6.95" customHeight="1">
      <c r="B169" s="67"/>
      <c r="C169" s="68"/>
      <c r="D169" s="68"/>
      <c r="E169" s="68"/>
      <c r="F169" s="68"/>
      <c r="G169" s="68"/>
      <c r="H169" s="68"/>
      <c r="I169" s="178"/>
      <c r="J169" s="68"/>
      <c r="K169" s="68"/>
      <c r="L169" s="72"/>
    </row>
  </sheetData>
  <sheetProtection password="CC35" sheet="1" objects="1" scenarios="1" formatColumns="0" formatRows="0" autoFilter="0"/>
  <autoFilter ref="C85:K168"/>
  <mergeCells count="13">
    <mergeCell ref="E7:H7"/>
    <mergeCell ref="E9:H9"/>
    <mergeCell ref="E11:H11"/>
    <mergeCell ref="E26:H26"/>
    <mergeCell ref="E47:H47"/>
    <mergeCell ref="E49:H49"/>
    <mergeCell ref="E51:H51"/>
    <mergeCell ref="J55:J56"/>
    <mergeCell ref="E74:H74"/>
    <mergeCell ref="E76:H76"/>
    <mergeCell ref="E78:H78"/>
    <mergeCell ref="G1:H1"/>
    <mergeCell ref="L2:V2"/>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23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9"/>
      <c r="C1" s="149"/>
      <c r="D1" s="150" t="s">
        <v>1</v>
      </c>
      <c r="E1" s="149"/>
      <c r="F1" s="151" t="s">
        <v>113</v>
      </c>
      <c r="G1" s="151" t="s">
        <v>114</v>
      </c>
      <c r="H1" s="151"/>
      <c r="I1" s="152"/>
      <c r="J1" s="151" t="s">
        <v>115</v>
      </c>
      <c r="K1" s="150" t="s">
        <v>116</v>
      </c>
      <c r="L1" s="151" t="s">
        <v>117</v>
      </c>
      <c r="M1" s="151"/>
      <c r="N1" s="151"/>
      <c r="O1" s="151"/>
      <c r="P1" s="151"/>
      <c r="Q1" s="151"/>
      <c r="R1" s="151"/>
      <c r="S1" s="151"/>
      <c r="T1" s="15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108</v>
      </c>
    </row>
    <row r="3" spans="2:46" ht="6.95" customHeight="1">
      <c r="B3" s="25"/>
      <c r="C3" s="26"/>
      <c r="D3" s="26"/>
      <c r="E3" s="26"/>
      <c r="F3" s="26"/>
      <c r="G3" s="26"/>
      <c r="H3" s="26"/>
      <c r="I3" s="153"/>
      <c r="J3" s="26"/>
      <c r="K3" s="27"/>
      <c r="AT3" s="24" t="s">
        <v>81</v>
      </c>
    </row>
    <row r="4" spans="2:46" ht="36.95" customHeight="1">
      <c r="B4" s="28"/>
      <c r="C4" s="29"/>
      <c r="D4" s="30" t="s">
        <v>118</v>
      </c>
      <c r="E4" s="29"/>
      <c r="F4" s="29"/>
      <c r="G4" s="29"/>
      <c r="H4" s="29"/>
      <c r="I4" s="154"/>
      <c r="J4" s="29"/>
      <c r="K4" s="31"/>
      <c r="M4" s="32" t="s">
        <v>12</v>
      </c>
      <c r="AT4" s="24" t="s">
        <v>6</v>
      </c>
    </row>
    <row r="5" spans="2:11" ht="6.95" customHeight="1">
      <c r="B5" s="28"/>
      <c r="C5" s="29"/>
      <c r="D5" s="29"/>
      <c r="E5" s="29"/>
      <c r="F5" s="29"/>
      <c r="G5" s="29"/>
      <c r="H5" s="29"/>
      <c r="I5" s="154"/>
      <c r="J5" s="29"/>
      <c r="K5" s="31"/>
    </row>
    <row r="6" spans="2:11" ht="13.5">
      <c r="B6" s="28"/>
      <c r="C6" s="29"/>
      <c r="D6" s="40" t="s">
        <v>18</v>
      </c>
      <c r="E6" s="29"/>
      <c r="F6" s="29"/>
      <c r="G6" s="29"/>
      <c r="H6" s="29"/>
      <c r="I6" s="154"/>
      <c r="J6" s="29"/>
      <c r="K6" s="31"/>
    </row>
    <row r="7" spans="2:11" ht="16.5" customHeight="1">
      <c r="B7" s="28"/>
      <c r="C7" s="29"/>
      <c r="D7" s="29"/>
      <c r="E7" s="155" t="str">
        <f>'Rekapitulace stavby'!K6</f>
        <v>II/117 Letiny - průtah (SÚS)</v>
      </c>
      <c r="F7" s="40"/>
      <c r="G7" s="40"/>
      <c r="H7" s="40"/>
      <c r="I7" s="154"/>
      <c r="J7" s="29"/>
      <c r="K7" s="31"/>
    </row>
    <row r="8" spans="2:11" ht="13.5">
      <c r="B8" s="28"/>
      <c r="C8" s="29"/>
      <c r="D8" s="40" t="s">
        <v>119</v>
      </c>
      <c r="E8" s="29"/>
      <c r="F8" s="29"/>
      <c r="G8" s="29"/>
      <c r="H8" s="29"/>
      <c r="I8" s="154"/>
      <c r="J8" s="29"/>
      <c r="K8" s="31"/>
    </row>
    <row r="9" spans="2:11" s="1" customFormat="1" ht="16.5" customHeight="1">
      <c r="B9" s="46"/>
      <c r="C9" s="47"/>
      <c r="D9" s="47"/>
      <c r="E9" s="155" t="s">
        <v>1161</v>
      </c>
      <c r="F9" s="47"/>
      <c r="G9" s="47"/>
      <c r="H9" s="47"/>
      <c r="I9" s="156"/>
      <c r="J9" s="47"/>
      <c r="K9" s="51"/>
    </row>
    <row r="10" spans="2:11" s="1" customFormat="1" ht="13.5">
      <c r="B10" s="46"/>
      <c r="C10" s="47"/>
      <c r="D10" s="40" t="s">
        <v>121</v>
      </c>
      <c r="E10" s="47"/>
      <c r="F10" s="47"/>
      <c r="G10" s="47"/>
      <c r="H10" s="47"/>
      <c r="I10" s="156"/>
      <c r="J10" s="47"/>
      <c r="K10" s="51"/>
    </row>
    <row r="11" spans="2:11" s="1" customFormat="1" ht="36.95" customHeight="1">
      <c r="B11" s="46"/>
      <c r="C11" s="47"/>
      <c r="D11" s="47"/>
      <c r="E11" s="157" t="s">
        <v>1161</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40" t="s">
        <v>20</v>
      </c>
      <c r="E13" s="47"/>
      <c r="F13" s="35" t="s">
        <v>21</v>
      </c>
      <c r="G13" s="47"/>
      <c r="H13" s="47"/>
      <c r="I13" s="158" t="s">
        <v>22</v>
      </c>
      <c r="J13" s="35" t="s">
        <v>21</v>
      </c>
      <c r="K13" s="51"/>
    </row>
    <row r="14" spans="2:11" s="1" customFormat="1" ht="14.4" customHeight="1">
      <c r="B14" s="46"/>
      <c r="C14" s="47"/>
      <c r="D14" s="40" t="s">
        <v>23</v>
      </c>
      <c r="E14" s="47"/>
      <c r="F14" s="35" t="s">
        <v>24</v>
      </c>
      <c r="G14" s="47"/>
      <c r="H14" s="47"/>
      <c r="I14" s="158" t="s">
        <v>25</v>
      </c>
      <c r="J14" s="159" t="str">
        <f>'Rekapitulace stavby'!AN8</f>
        <v>18. 4. 2017</v>
      </c>
      <c r="K14" s="51"/>
    </row>
    <row r="15" spans="2:11" s="1" customFormat="1" ht="10.8" customHeight="1">
      <c r="B15" s="46"/>
      <c r="C15" s="47"/>
      <c r="D15" s="47"/>
      <c r="E15" s="47"/>
      <c r="F15" s="47"/>
      <c r="G15" s="47"/>
      <c r="H15" s="47"/>
      <c r="I15" s="156"/>
      <c r="J15" s="47"/>
      <c r="K15" s="51"/>
    </row>
    <row r="16" spans="2:11" s="1" customFormat="1" ht="14.4" customHeight="1">
      <c r="B16" s="46"/>
      <c r="C16" s="47"/>
      <c r="D16" s="40" t="s">
        <v>27</v>
      </c>
      <c r="E16" s="47"/>
      <c r="F16" s="47"/>
      <c r="G16" s="47"/>
      <c r="H16" s="47"/>
      <c r="I16" s="158" t="s">
        <v>28</v>
      </c>
      <c r="J16" s="35" t="s">
        <v>21</v>
      </c>
      <c r="K16" s="51"/>
    </row>
    <row r="17" spans="2:11" s="1" customFormat="1" ht="18" customHeight="1">
      <c r="B17" s="46"/>
      <c r="C17" s="47"/>
      <c r="D17" s="47"/>
      <c r="E17" s="35" t="s">
        <v>122</v>
      </c>
      <c r="F17" s="47"/>
      <c r="G17" s="47"/>
      <c r="H17" s="47"/>
      <c r="I17" s="158" t="s">
        <v>30</v>
      </c>
      <c r="J17" s="35" t="s">
        <v>21</v>
      </c>
      <c r="K17" s="51"/>
    </row>
    <row r="18" spans="2:11" s="1" customFormat="1" ht="6.95" customHeight="1">
      <c r="B18" s="46"/>
      <c r="C18" s="47"/>
      <c r="D18" s="47"/>
      <c r="E18" s="47"/>
      <c r="F18" s="47"/>
      <c r="G18" s="47"/>
      <c r="H18" s="47"/>
      <c r="I18" s="156"/>
      <c r="J18" s="47"/>
      <c r="K18" s="51"/>
    </row>
    <row r="19" spans="2:11" s="1" customFormat="1" ht="14.4" customHeight="1">
      <c r="B19" s="46"/>
      <c r="C19" s="47"/>
      <c r="D19" s="40" t="s">
        <v>31</v>
      </c>
      <c r="E19" s="47"/>
      <c r="F19" s="47"/>
      <c r="G19" s="47"/>
      <c r="H19" s="47"/>
      <c r="I19" s="158" t="s">
        <v>28</v>
      </c>
      <c r="J19" s="35" t="str">
        <f>IF('Rekapitulace stavby'!AN13="Vyplň údaj","",IF('Rekapitulace stavby'!AN13="","",'Rekapitulace stavby'!AN13))</f>
        <v/>
      </c>
      <c r="K19" s="51"/>
    </row>
    <row r="20" spans="2:11" s="1" customFormat="1" ht="18" customHeight="1">
      <c r="B20" s="46"/>
      <c r="C20" s="47"/>
      <c r="D20" s="47"/>
      <c r="E20" s="35" t="str">
        <f>IF('Rekapitulace stavby'!E14="Vyplň údaj","",IF('Rekapitulace stavby'!E14="","",'Rekapitulace stavby'!E14))</f>
        <v/>
      </c>
      <c r="F20" s="47"/>
      <c r="G20" s="47"/>
      <c r="H20" s="47"/>
      <c r="I20" s="158" t="s">
        <v>30</v>
      </c>
      <c r="J20" s="35"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40" t="s">
        <v>33</v>
      </c>
      <c r="E22" s="47"/>
      <c r="F22" s="47"/>
      <c r="G22" s="47"/>
      <c r="H22" s="47"/>
      <c r="I22" s="158" t="s">
        <v>28</v>
      </c>
      <c r="J22" s="35" t="s">
        <v>21</v>
      </c>
      <c r="K22" s="51"/>
    </row>
    <row r="23" spans="2:11" s="1" customFormat="1" ht="18" customHeight="1">
      <c r="B23" s="46"/>
      <c r="C23" s="47"/>
      <c r="D23" s="47"/>
      <c r="E23" s="35" t="s">
        <v>34</v>
      </c>
      <c r="F23" s="47"/>
      <c r="G23" s="47"/>
      <c r="H23" s="47"/>
      <c r="I23" s="158" t="s">
        <v>30</v>
      </c>
      <c r="J23" s="35" t="s">
        <v>21</v>
      </c>
      <c r="K23" s="51"/>
    </row>
    <row r="24" spans="2:11" s="1" customFormat="1" ht="6.95" customHeight="1">
      <c r="B24" s="46"/>
      <c r="C24" s="47"/>
      <c r="D24" s="47"/>
      <c r="E24" s="47"/>
      <c r="F24" s="47"/>
      <c r="G24" s="47"/>
      <c r="H24" s="47"/>
      <c r="I24" s="156"/>
      <c r="J24" s="47"/>
      <c r="K24" s="51"/>
    </row>
    <row r="25" spans="2:11" s="1" customFormat="1" ht="14.4" customHeight="1">
      <c r="B25" s="46"/>
      <c r="C25" s="47"/>
      <c r="D25" s="40" t="s">
        <v>36</v>
      </c>
      <c r="E25" s="47"/>
      <c r="F25" s="47"/>
      <c r="G25" s="47"/>
      <c r="H25" s="47"/>
      <c r="I25" s="156"/>
      <c r="J25" s="47"/>
      <c r="K25" s="51"/>
    </row>
    <row r="26" spans="2:11" s="7" customFormat="1" ht="16.5" customHeight="1">
      <c r="B26" s="160"/>
      <c r="C26" s="161"/>
      <c r="D26" s="161"/>
      <c r="E26" s="44" t="s">
        <v>21</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37</v>
      </c>
      <c r="E29" s="47"/>
      <c r="F29" s="47"/>
      <c r="G29" s="47"/>
      <c r="H29" s="47"/>
      <c r="I29" s="156"/>
      <c r="J29" s="167">
        <f>ROUND(J88,2)</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39</v>
      </c>
      <c r="G31" s="47"/>
      <c r="H31" s="47"/>
      <c r="I31" s="168" t="s">
        <v>38</v>
      </c>
      <c r="J31" s="52" t="s">
        <v>40</v>
      </c>
      <c r="K31" s="51"/>
    </row>
    <row r="32" spans="2:11" s="1" customFormat="1" ht="14.4" customHeight="1">
      <c r="B32" s="46"/>
      <c r="C32" s="47"/>
      <c r="D32" s="55" t="s">
        <v>41</v>
      </c>
      <c r="E32" s="55" t="s">
        <v>42</v>
      </c>
      <c r="F32" s="169">
        <f>ROUND(SUM(BE88:BE237),2)</f>
        <v>0</v>
      </c>
      <c r="G32" s="47"/>
      <c r="H32" s="47"/>
      <c r="I32" s="170">
        <v>0.21</v>
      </c>
      <c r="J32" s="169">
        <f>ROUND(ROUND((SUM(BE88:BE237)),2)*I32,2)</f>
        <v>0</v>
      </c>
      <c r="K32" s="51"/>
    </row>
    <row r="33" spans="2:11" s="1" customFormat="1" ht="14.4" customHeight="1">
      <c r="B33" s="46"/>
      <c r="C33" s="47"/>
      <c r="D33" s="47"/>
      <c r="E33" s="55" t="s">
        <v>43</v>
      </c>
      <c r="F33" s="169">
        <f>ROUND(SUM(BF88:BF237),2)</f>
        <v>0</v>
      </c>
      <c r="G33" s="47"/>
      <c r="H33" s="47"/>
      <c r="I33" s="170">
        <v>0.15</v>
      </c>
      <c r="J33" s="169">
        <f>ROUND(ROUND((SUM(BF88:BF237)),2)*I33,2)</f>
        <v>0</v>
      </c>
      <c r="K33" s="51"/>
    </row>
    <row r="34" spans="2:11" s="1" customFormat="1" ht="14.4" customHeight="1" hidden="1">
      <c r="B34" s="46"/>
      <c r="C34" s="47"/>
      <c r="D34" s="47"/>
      <c r="E34" s="55" t="s">
        <v>44</v>
      </c>
      <c r="F34" s="169">
        <f>ROUND(SUM(BG88:BG237),2)</f>
        <v>0</v>
      </c>
      <c r="G34" s="47"/>
      <c r="H34" s="47"/>
      <c r="I34" s="170">
        <v>0.21</v>
      </c>
      <c r="J34" s="169">
        <v>0</v>
      </c>
      <c r="K34" s="51"/>
    </row>
    <row r="35" spans="2:11" s="1" customFormat="1" ht="14.4" customHeight="1" hidden="1">
      <c r="B35" s="46"/>
      <c r="C35" s="47"/>
      <c r="D35" s="47"/>
      <c r="E35" s="55" t="s">
        <v>45</v>
      </c>
      <c r="F35" s="169">
        <f>ROUND(SUM(BH88:BH237),2)</f>
        <v>0</v>
      </c>
      <c r="G35" s="47"/>
      <c r="H35" s="47"/>
      <c r="I35" s="170">
        <v>0.15</v>
      </c>
      <c r="J35" s="169">
        <v>0</v>
      </c>
      <c r="K35" s="51"/>
    </row>
    <row r="36" spans="2:11" s="1" customFormat="1" ht="14.4" customHeight="1" hidden="1">
      <c r="B36" s="46"/>
      <c r="C36" s="47"/>
      <c r="D36" s="47"/>
      <c r="E36" s="55" t="s">
        <v>46</v>
      </c>
      <c r="F36" s="169">
        <f>ROUND(SUM(BI88:BI237),2)</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47</v>
      </c>
      <c r="E38" s="98"/>
      <c r="F38" s="98"/>
      <c r="G38" s="173" t="s">
        <v>48</v>
      </c>
      <c r="H38" s="174" t="s">
        <v>49</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30" t="s">
        <v>123</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40" t="s">
        <v>18</v>
      </c>
      <c r="D46" s="47"/>
      <c r="E46" s="47"/>
      <c r="F46" s="47"/>
      <c r="G46" s="47"/>
      <c r="H46" s="47"/>
      <c r="I46" s="156"/>
      <c r="J46" s="47"/>
      <c r="K46" s="51"/>
    </row>
    <row r="47" spans="2:11" s="1" customFormat="1" ht="16.5" customHeight="1">
      <c r="B47" s="46"/>
      <c r="C47" s="47"/>
      <c r="D47" s="47"/>
      <c r="E47" s="155" t="str">
        <f>E7</f>
        <v>II/117 Letiny - průtah (SÚS)</v>
      </c>
      <c r="F47" s="40"/>
      <c r="G47" s="40"/>
      <c r="H47" s="40"/>
      <c r="I47" s="156"/>
      <c r="J47" s="47"/>
      <c r="K47" s="51"/>
    </row>
    <row r="48" spans="2:11" ht="13.5">
      <c r="B48" s="28"/>
      <c r="C48" s="40" t="s">
        <v>119</v>
      </c>
      <c r="D48" s="29"/>
      <c r="E48" s="29"/>
      <c r="F48" s="29"/>
      <c r="G48" s="29"/>
      <c r="H48" s="29"/>
      <c r="I48" s="154"/>
      <c r="J48" s="29"/>
      <c r="K48" s="31"/>
    </row>
    <row r="49" spans="2:11" s="1" customFormat="1" ht="16.5" customHeight="1">
      <c r="B49" s="46"/>
      <c r="C49" s="47"/>
      <c r="D49" s="47"/>
      <c r="E49" s="155" t="s">
        <v>1161</v>
      </c>
      <c r="F49" s="47"/>
      <c r="G49" s="47"/>
      <c r="H49" s="47"/>
      <c r="I49" s="156"/>
      <c r="J49" s="47"/>
      <c r="K49" s="51"/>
    </row>
    <row r="50" spans="2:11" s="1" customFormat="1" ht="14.4" customHeight="1">
      <c r="B50" s="46"/>
      <c r="C50" s="40" t="s">
        <v>121</v>
      </c>
      <c r="D50" s="47"/>
      <c r="E50" s="47"/>
      <c r="F50" s="47"/>
      <c r="G50" s="47"/>
      <c r="H50" s="47"/>
      <c r="I50" s="156"/>
      <c r="J50" s="47"/>
      <c r="K50" s="51"/>
    </row>
    <row r="51" spans="2:11" s="1" customFormat="1" ht="17.25" customHeight="1">
      <c r="B51" s="46"/>
      <c r="C51" s="47"/>
      <c r="D51" s="47"/>
      <c r="E51" s="157" t="str">
        <f>E11</f>
        <v>SO 901 - SO 901 - DIO - neuznatelné</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40" t="s">
        <v>23</v>
      </c>
      <c r="D53" s="47"/>
      <c r="E53" s="47"/>
      <c r="F53" s="35" t="str">
        <f>F14</f>
        <v xml:space="preserve"> </v>
      </c>
      <c r="G53" s="47"/>
      <c r="H53" s="47"/>
      <c r="I53" s="158" t="s">
        <v>25</v>
      </c>
      <c r="J53" s="159" t="str">
        <f>IF(J14="","",J14)</f>
        <v>18. 4. 2017</v>
      </c>
      <c r="K53" s="51"/>
    </row>
    <row r="54" spans="2:11" s="1" customFormat="1" ht="6.95" customHeight="1">
      <c r="B54" s="46"/>
      <c r="C54" s="47"/>
      <c r="D54" s="47"/>
      <c r="E54" s="47"/>
      <c r="F54" s="47"/>
      <c r="G54" s="47"/>
      <c r="H54" s="47"/>
      <c r="I54" s="156"/>
      <c r="J54" s="47"/>
      <c r="K54" s="51"/>
    </row>
    <row r="55" spans="2:11" s="1" customFormat="1" ht="13.5">
      <c r="B55" s="46"/>
      <c r="C55" s="40" t="s">
        <v>27</v>
      </c>
      <c r="D55" s="47"/>
      <c r="E55" s="47"/>
      <c r="F55" s="35" t="str">
        <f>E17</f>
        <v>Správa a údržba silnic Plzeńského kraje a obec Let</v>
      </c>
      <c r="G55" s="47"/>
      <c r="H55" s="47"/>
      <c r="I55" s="158" t="s">
        <v>33</v>
      </c>
      <c r="J55" s="44" t="str">
        <f>E23</f>
        <v>Pontex.s.r.o.</v>
      </c>
      <c r="K55" s="51"/>
    </row>
    <row r="56" spans="2:11" s="1" customFormat="1" ht="14.4" customHeight="1">
      <c r="B56" s="46"/>
      <c r="C56" s="40" t="s">
        <v>31</v>
      </c>
      <c r="D56" s="47"/>
      <c r="E56" s="47"/>
      <c r="F56" s="35"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124</v>
      </c>
      <c r="D58" s="171"/>
      <c r="E58" s="171"/>
      <c r="F58" s="171"/>
      <c r="G58" s="171"/>
      <c r="H58" s="171"/>
      <c r="I58" s="185"/>
      <c r="J58" s="186" t="s">
        <v>125</v>
      </c>
      <c r="K58" s="187"/>
    </row>
    <row r="59" spans="2:11" s="1" customFormat="1" ht="10.3" customHeight="1">
      <c r="B59" s="46"/>
      <c r="C59" s="47"/>
      <c r="D59" s="47"/>
      <c r="E59" s="47"/>
      <c r="F59" s="47"/>
      <c r="G59" s="47"/>
      <c r="H59" s="47"/>
      <c r="I59" s="156"/>
      <c r="J59" s="47"/>
      <c r="K59" s="51"/>
    </row>
    <row r="60" spans="2:47" s="1" customFormat="1" ht="29.25" customHeight="1">
      <c r="B60" s="46"/>
      <c r="C60" s="188" t="s">
        <v>126</v>
      </c>
      <c r="D60" s="47"/>
      <c r="E60" s="47"/>
      <c r="F60" s="47"/>
      <c r="G60" s="47"/>
      <c r="H60" s="47"/>
      <c r="I60" s="156"/>
      <c r="J60" s="167">
        <f>J88</f>
        <v>0</v>
      </c>
      <c r="K60" s="51"/>
      <c r="AU60" s="24" t="s">
        <v>127</v>
      </c>
    </row>
    <row r="61" spans="2:11" s="8" customFormat="1" ht="24.95" customHeight="1">
      <c r="B61" s="189"/>
      <c r="C61" s="190"/>
      <c r="D61" s="191" t="s">
        <v>128</v>
      </c>
      <c r="E61" s="192"/>
      <c r="F61" s="192"/>
      <c r="G61" s="192"/>
      <c r="H61" s="192"/>
      <c r="I61" s="193"/>
      <c r="J61" s="194">
        <f>J89</f>
        <v>0</v>
      </c>
      <c r="K61" s="195"/>
    </row>
    <row r="62" spans="2:11" s="9" customFormat="1" ht="19.9" customHeight="1">
      <c r="B62" s="196"/>
      <c r="C62" s="197"/>
      <c r="D62" s="198" t="s">
        <v>129</v>
      </c>
      <c r="E62" s="199"/>
      <c r="F62" s="199"/>
      <c r="G62" s="199"/>
      <c r="H62" s="199"/>
      <c r="I62" s="200"/>
      <c r="J62" s="201">
        <f>J90</f>
        <v>0</v>
      </c>
      <c r="K62" s="202"/>
    </row>
    <row r="63" spans="2:11" s="9" customFormat="1" ht="19.9" customHeight="1">
      <c r="B63" s="196"/>
      <c r="C63" s="197"/>
      <c r="D63" s="198" t="s">
        <v>132</v>
      </c>
      <c r="E63" s="199"/>
      <c r="F63" s="199"/>
      <c r="G63" s="199"/>
      <c r="H63" s="199"/>
      <c r="I63" s="200"/>
      <c r="J63" s="201">
        <f>J94</f>
        <v>0</v>
      </c>
      <c r="K63" s="202"/>
    </row>
    <row r="64" spans="2:11" s="9" customFormat="1" ht="19.9" customHeight="1">
      <c r="B64" s="196"/>
      <c r="C64" s="197"/>
      <c r="D64" s="198" t="s">
        <v>134</v>
      </c>
      <c r="E64" s="199"/>
      <c r="F64" s="199"/>
      <c r="G64" s="199"/>
      <c r="H64" s="199"/>
      <c r="I64" s="200"/>
      <c r="J64" s="201">
        <f>J101</f>
        <v>0</v>
      </c>
      <c r="K64" s="202"/>
    </row>
    <row r="65" spans="2:11" s="9" customFormat="1" ht="19.9" customHeight="1">
      <c r="B65" s="196"/>
      <c r="C65" s="197"/>
      <c r="D65" s="198" t="s">
        <v>135</v>
      </c>
      <c r="E65" s="199"/>
      <c r="F65" s="199"/>
      <c r="G65" s="199"/>
      <c r="H65" s="199"/>
      <c r="I65" s="200"/>
      <c r="J65" s="201">
        <f>J228</f>
        <v>0</v>
      </c>
      <c r="K65" s="202"/>
    </row>
    <row r="66" spans="2:11" s="9" customFormat="1" ht="19.9" customHeight="1">
      <c r="B66" s="196"/>
      <c r="C66" s="197"/>
      <c r="D66" s="198" t="s">
        <v>136</v>
      </c>
      <c r="E66" s="199"/>
      <c r="F66" s="199"/>
      <c r="G66" s="199"/>
      <c r="H66" s="199"/>
      <c r="I66" s="200"/>
      <c r="J66" s="201">
        <f>J236</f>
        <v>0</v>
      </c>
      <c r="K66" s="202"/>
    </row>
    <row r="67" spans="2:11" s="1" customFormat="1" ht="21.8" customHeight="1">
      <c r="B67" s="46"/>
      <c r="C67" s="47"/>
      <c r="D67" s="47"/>
      <c r="E67" s="47"/>
      <c r="F67" s="47"/>
      <c r="G67" s="47"/>
      <c r="H67" s="47"/>
      <c r="I67" s="156"/>
      <c r="J67" s="47"/>
      <c r="K67" s="51"/>
    </row>
    <row r="68" spans="2:11" s="1" customFormat="1" ht="6.95" customHeight="1">
      <c r="B68" s="67"/>
      <c r="C68" s="68"/>
      <c r="D68" s="68"/>
      <c r="E68" s="68"/>
      <c r="F68" s="68"/>
      <c r="G68" s="68"/>
      <c r="H68" s="68"/>
      <c r="I68" s="178"/>
      <c r="J68" s="68"/>
      <c r="K68" s="69"/>
    </row>
    <row r="72" spans="2:12" s="1" customFormat="1" ht="6.95" customHeight="1">
      <c r="B72" s="70"/>
      <c r="C72" s="71"/>
      <c r="D72" s="71"/>
      <c r="E72" s="71"/>
      <c r="F72" s="71"/>
      <c r="G72" s="71"/>
      <c r="H72" s="71"/>
      <c r="I72" s="181"/>
      <c r="J72" s="71"/>
      <c r="K72" s="71"/>
      <c r="L72" s="72"/>
    </row>
    <row r="73" spans="2:12" s="1" customFormat="1" ht="36.95" customHeight="1">
      <c r="B73" s="46"/>
      <c r="C73" s="73" t="s">
        <v>137</v>
      </c>
      <c r="D73" s="74"/>
      <c r="E73" s="74"/>
      <c r="F73" s="74"/>
      <c r="G73" s="74"/>
      <c r="H73" s="74"/>
      <c r="I73" s="203"/>
      <c r="J73" s="74"/>
      <c r="K73" s="74"/>
      <c r="L73" s="72"/>
    </row>
    <row r="74" spans="2:12" s="1" customFormat="1" ht="6.95" customHeight="1">
      <c r="B74" s="46"/>
      <c r="C74" s="74"/>
      <c r="D74" s="74"/>
      <c r="E74" s="74"/>
      <c r="F74" s="74"/>
      <c r="G74" s="74"/>
      <c r="H74" s="74"/>
      <c r="I74" s="203"/>
      <c r="J74" s="74"/>
      <c r="K74" s="74"/>
      <c r="L74" s="72"/>
    </row>
    <row r="75" spans="2:12" s="1" customFormat="1" ht="14.4" customHeight="1">
      <c r="B75" s="46"/>
      <c r="C75" s="76" t="s">
        <v>18</v>
      </c>
      <c r="D75" s="74"/>
      <c r="E75" s="74"/>
      <c r="F75" s="74"/>
      <c r="G75" s="74"/>
      <c r="H75" s="74"/>
      <c r="I75" s="203"/>
      <c r="J75" s="74"/>
      <c r="K75" s="74"/>
      <c r="L75" s="72"/>
    </row>
    <row r="76" spans="2:12" s="1" customFormat="1" ht="16.5" customHeight="1">
      <c r="B76" s="46"/>
      <c r="C76" s="74"/>
      <c r="D76" s="74"/>
      <c r="E76" s="204" t="str">
        <f>E7</f>
        <v>II/117 Letiny - průtah (SÚS)</v>
      </c>
      <c r="F76" s="76"/>
      <c r="G76" s="76"/>
      <c r="H76" s="76"/>
      <c r="I76" s="203"/>
      <c r="J76" s="74"/>
      <c r="K76" s="74"/>
      <c r="L76" s="72"/>
    </row>
    <row r="77" spans="2:12" ht="13.5">
      <c r="B77" s="28"/>
      <c r="C77" s="76" t="s">
        <v>119</v>
      </c>
      <c r="D77" s="205"/>
      <c r="E77" s="205"/>
      <c r="F77" s="205"/>
      <c r="G77" s="205"/>
      <c r="H77" s="205"/>
      <c r="I77" s="148"/>
      <c r="J77" s="205"/>
      <c r="K77" s="205"/>
      <c r="L77" s="206"/>
    </row>
    <row r="78" spans="2:12" s="1" customFormat="1" ht="16.5" customHeight="1">
      <c r="B78" s="46"/>
      <c r="C78" s="74"/>
      <c r="D78" s="74"/>
      <c r="E78" s="204" t="s">
        <v>1161</v>
      </c>
      <c r="F78" s="74"/>
      <c r="G78" s="74"/>
      <c r="H78" s="74"/>
      <c r="I78" s="203"/>
      <c r="J78" s="74"/>
      <c r="K78" s="74"/>
      <c r="L78" s="72"/>
    </row>
    <row r="79" spans="2:12" s="1" customFormat="1" ht="14.4" customHeight="1">
      <c r="B79" s="46"/>
      <c r="C79" s="76" t="s">
        <v>121</v>
      </c>
      <c r="D79" s="74"/>
      <c r="E79" s="74"/>
      <c r="F79" s="74"/>
      <c r="G79" s="74"/>
      <c r="H79" s="74"/>
      <c r="I79" s="203"/>
      <c r="J79" s="74"/>
      <c r="K79" s="74"/>
      <c r="L79" s="72"/>
    </row>
    <row r="80" spans="2:12" s="1" customFormat="1" ht="17.25" customHeight="1">
      <c r="B80" s="46"/>
      <c r="C80" s="74"/>
      <c r="D80" s="74"/>
      <c r="E80" s="82" t="str">
        <f>E11</f>
        <v>SO 901 - SO 901 - DIO - neuznatelné</v>
      </c>
      <c r="F80" s="74"/>
      <c r="G80" s="74"/>
      <c r="H80" s="74"/>
      <c r="I80" s="203"/>
      <c r="J80" s="74"/>
      <c r="K80" s="74"/>
      <c r="L80" s="72"/>
    </row>
    <row r="81" spans="2:12" s="1" customFormat="1" ht="6.95" customHeight="1">
      <c r="B81" s="46"/>
      <c r="C81" s="74"/>
      <c r="D81" s="74"/>
      <c r="E81" s="74"/>
      <c r="F81" s="74"/>
      <c r="G81" s="74"/>
      <c r="H81" s="74"/>
      <c r="I81" s="203"/>
      <c r="J81" s="74"/>
      <c r="K81" s="74"/>
      <c r="L81" s="72"/>
    </row>
    <row r="82" spans="2:12" s="1" customFormat="1" ht="18" customHeight="1">
      <c r="B82" s="46"/>
      <c r="C82" s="76" t="s">
        <v>23</v>
      </c>
      <c r="D82" s="74"/>
      <c r="E82" s="74"/>
      <c r="F82" s="207" t="str">
        <f>F14</f>
        <v xml:space="preserve"> </v>
      </c>
      <c r="G82" s="74"/>
      <c r="H82" s="74"/>
      <c r="I82" s="208" t="s">
        <v>25</v>
      </c>
      <c r="J82" s="85" t="str">
        <f>IF(J14="","",J14)</f>
        <v>18. 4. 2017</v>
      </c>
      <c r="K82" s="74"/>
      <c r="L82" s="72"/>
    </row>
    <row r="83" spans="2:12" s="1" customFormat="1" ht="6.95" customHeight="1">
      <c r="B83" s="46"/>
      <c r="C83" s="74"/>
      <c r="D83" s="74"/>
      <c r="E83" s="74"/>
      <c r="F83" s="74"/>
      <c r="G83" s="74"/>
      <c r="H83" s="74"/>
      <c r="I83" s="203"/>
      <c r="J83" s="74"/>
      <c r="K83" s="74"/>
      <c r="L83" s="72"/>
    </row>
    <row r="84" spans="2:12" s="1" customFormat="1" ht="13.5">
      <c r="B84" s="46"/>
      <c r="C84" s="76" t="s">
        <v>27</v>
      </c>
      <c r="D84" s="74"/>
      <c r="E84" s="74"/>
      <c r="F84" s="207" t="str">
        <f>E17</f>
        <v>Správa a údržba silnic Plzeńského kraje a obec Let</v>
      </c>
      <c r="G84" s="74"/>
      <c r="H84" s="74"/>
      <c r="I84" s="208" t="s">
        <v>33</v>
      </c>
      <c r="J84" s="207" t="str">
        <f>E23</f>
        <v>Pontex.s.r.o.</v>
      </c>
      <c r="K84" s="74"/>
      <c r="L84" s="72"/>
    </row>
    <row r="85" spans="2:12" s="1" customFormat="1" ht="14.4" customHeight="1">
      <c r="B85" s="46"/>
      <c r="C85" s="76" t="s">
        <v>31</v>
      </c>
      <c r="D85" s="74"/>
      <c r="E85" s="74"/>
      <c r="F85" s="207" t="str">
        <f>IF(E20="","",E20)</f>
        <v/>
      </c>
      <c r="G85" s="74"/>
      <c r="H85" s="74"/>
      <c r="I85" s="203"/>
      <c r="J85" s="74"/>
      <c r="K85" s="74"/>
      <c r="L85" s="72"/>
    </row>
    <row r="86" spans="2:12" s="1" customFormat="1" ht="10.3" customHeight="1">
      <c r="B86" s="46"/>
      <c r="C86" s="74"/>
      <c r="D86" s="74"/>
      <c r="E86" s="74"/>
      <c r="F86" s="74"/>
      <c r="G86" s="74"/>
      <c r="H86" s="74"/>
      <c r="I86" s="203"/>
      <c r="J86" s="74"/>
      <c r="K86" s="74"/>
      <c r="L86" s="72"/>
    </row>
    <row r="87" spans="2:20" s="10" customFormat="1" ht="29.25" customHeight="1">
      <c r="B87" s="209"/>
      <c r="C87" s="210" t="s">
        <v>138</v>
      </c>
      <c r="D87" s="211" t="s">
        <v>56</v>
      </c>
      <c r="E87" s="211" t="s">
        <v>52</v>
      </c>
      <c r="F87" s="211" t="s">
        <v>139</v>
      </c>
      <c r="G87" s="211" t="s">
        <v>140</v>
      </c>
      <c r="H87" s="211" t="s">
        <v>141</v>
      </c>
      <c r="I87" s="212" t="s">
        <v>142</v>
      </c>
      <c r="J87" s="211" t="s">
        <v>125</v>
      </c>
      <c r="K87" s="213" t="s">
        <v>143</v>
      </c>
      <c r="L87" s="214"/>
      <c r="M87" s="102" t="s">
        <v>144</v>
      </c>
      <c r="N87" s="103" t="s">
        <v>41</v>
      </c>
      <c r="O87" s="103" t="s">
        <v>145</v>
      </c>
      <c r="P87" s="103" t="s">
        <v>146</v>
      </c>
      <c r="Q87" s="103" t="s">
        <v>147</v>
      </c>
      <c r="R87" s="103" t="s">
        <v>148</v>
      </c>
      <c r="S87" s="103" t="s">
        <v>149</v>
      </c>
      <c r="T87" s="104" t="s">
        <v>150</v>
      </c>
    </row>
    <row r="88" spans="2:63" s="1" customFormat="1" ht="29.25" customHeight="1">
      <c r="B88" s="46"/>
      <c r="C88" s="108" t="s">
        <v>126</v>
      </c>
      <c r="D88" s="74"/>
      <c r="E88" s="74"/>
      <c r="F88" s="74"/>
      <c r="G88" s="74"/>
      <c r="H88" s="74"/>
      <c r="I88" s="203"/>
      <c r="J88" s="215">
        <f>BK88</f>
        <v>0</v>
      </c>
      <c r="K88" s="74"/>
      <c r="L88" s="72"/>
      <c r="M88" s="105"/>
      <c r="N88" s="106"/>
      <c r="O88" s="106"/>
      <c r="P88" s="216">
        <f>P89</f>
        <v>0</v>
      </c>
      <c r="Q88" s="106"/>
      <c r="R88" s="216">
        <f>R89</f>
        <v>215.875</v>
      </c>
      <c r="S88" s="106"/>
      <c r="T88" s="217">
        <f>T89</f>
        <v>798.75</v>
      </c>
      <c r="AT88" s="24" t="s">
        <v>70</v>
      </c>
      <c r="AU88" s="24" t="s">
        <v>127</v>
      </c>
      <c r="BK88" s="218">
        <f>BK89</f>
        <v>0</v>
      </c>
    </row>
    <row r="89" spans="2:63" s="11" customFormat="1" ht="37.4" customHeight="1">
      <c r="B89" s="219"/>
      <c r="C89" s="220"/>
      <c r="D89" s="221" t="s">
        <v>70</v>
      </c>
      <c r="E89" s="222" t="s">
        <v>151</v>
      </c>
      <c r="F89" s="222" t="s">
        <v>152</v>
      </c>
      <c r="G89" s="220"/>
      <c r="H89" s="220"/>
      <c r="I89" s="223"/>
      <c r="J89" s="224">
        <f>BK89</f>
        <v>0</v>
      </c>
      <c r="K89" s="220"/>
      <c r="L89" s="225"/>
      <c r="M89" s="226"/>
      <c r="N89" s="227"/>
      <c r="O89" s="227"/>
      <c r="P89" s="228">
        <f>P90+P94+P101+P228+P236</f>
        <v>0</v>
      </c>
      <c r="Q89" s="227"/>
      <c r="R89" s="228">
        <f>R90+R94+R101+R228+R236</f>
        <v>215.875</v>
      </c>
      <c r="S89" s="227"/>
      <c r="T89" s="229">
        <f>T90+T94+T101+T228+T236</f>
        <v>798.75</v>
      </c>
      <c r="AR89" s="230" t="s">
        <v>78</v>
      </c>
      <c r="AT89" s="231" t="s">
        <v>70</v>
      </c>
      <c r="AU89" s="231" t="s">
        <v>71</v>
      </c>
      <c r="AY89" s="230" t="s">
        <v>153</v>
      </c>
      <c r="BK89" s="232">
        <f>BK90+BK94+BK101+BK228+BK236</f>
        <v>0</v>
      </c>
    </row>
    <row r="90" spans="2:63" s="11" customFormat="1" ht="19.9" customHeight="1">
      <c r="B90" s="219"/>
      <c r="C90" s="220"/>
      <c r="D90" s="221" t="s">
        <v>70</v>
      </c>
      <c r="E90" s="233" t="s">
        <v>78</v>
      </c>
      <c r="F90" s="233" t="s">
        <v>154</v>
      </c>
      <c r="G90" s="220"/>
      <c r="H90" s="220"/>
      <c r="I90" s="223"/>
      <c r="J90" s="234">
        <f>BK90</f>
        <v>0</v>
      </c>
      <c r="K90" s="220"/>
      <c r="L90" s="225"/>
      <c r="M90" s="226"/>
      <c r="N90" s="227"/>
      <c r="O90" s="227"/>
      <c r="P90" s="228">
        <f>SUM(P91:P93)</f>
        <v>0</v>
      </c>
      <c r="Q90" s="227"/>
      <c r="R90" s="228">
        <f>SUM(R91:R93)</f>
        <v>0</v>
      </c>
      <c r="S90" s="227"/>
      <c r="T90" s="229">
        <f>SUM(T91:T93)</f>
        <v>798.75</v>
      </c>
      <c r="AR90" s="230" t="s">
        <v>78</v>
      </c>
      <c r="AT90" s="231" t="s">
        <v>70</v>
      </c>
      <c r="AU90" s="231" t="s">
        <v>78</v>
      </c>
      <c r="AY90" s="230" t="s">
        <v>153</v>
      </c>
      <c r="BK90" s="232">
        <f>SUM(BK91:BK93)</f>
        <v>0</v>
      </c>
    </row>
    <row r="91" spans="2:65" s="1" customFormat="1" ht="25.5" customHeight="1">
      <c r="B91" s="46"/>
      <c r="C91" s="235" t="s">
        <v>78</v>
      </c>
      <c r="D91" s="235" t="s">
        <v>155</v>
      </c>
      <c r="E91" s="236" t="s">
        <v>1162</v>
      </c>
      <c r="F91" s="237" t="s">
        <v>1163</v>
      </c>
      <c r="G91" s="238" t="s">
        <v>158</v>
      </c>
      <c r="H91" s="239">
        <v>2250</v>
      </c>
      <c r="I91" s="240"/>
      <c r="J91" s="241">
        <f>ROUND(I91*H91,2)</f>
        <v>0</v>
      </c>
      <c r="K91" s="237" t="s">
        <v>159</v>
      </c>
      <c r="L91" s="72"/>
      <c r="M91" s="242" t="s">
        <v>21</v>
      </c>
      <c r="N91" s="243" t="s">
        <v>42</v>
      </c>
      <c r="O91" s="47"/>
      <c r="P91" s="244">
        <f>O91*H91</f>
        <v>0</v>
      </c>
      <c r="Q91" s="244">
        <v>0</v>
      </c>
      <c r="R91" s="244">
        <f>Q91*H91</f>
        <v>0</v>
      </c>
      <c r="S91" s="244">
        <v>0.355</v>
      </c>
      <c r="T91" s="245">
        <f>S91*H91</f>
        <v>798.75</v>
      </c>
      <c r="AR91" s="24" t="s">
        <v>160</v>
      </c>
      <c r="AT91" s="24" t="s">
        <v>155</v>
      </c>
      <c r="AU91" s="24" t="s">
        <v>81</v>
      </c>
      <c r="AY91" s="24" t="s">
        <v>153</v>
      </c>
      <c r="BE91" s="246">
        <f>IF(N91="základní",J91,0)</f>
        <v>0</v>
      </c>
      <c r="BF91" s="246">
        <f>IF(N91="snížená",J91,0)</f>
        <v>0</v>
      </c>
      <c r="BG91" s="246">
        <f>IF(N91="zákl. přenesená",J91,0)</f>
        <v>0</v>
      </c>
      <c r="BH91" s="246">
        <f>IF(N91="sníž. přenesená",J91,0)</f>
        <v>0</v>
      </c>
      <c r="BI91" s="246">
        <f>IF(N91="nulová",J91,0)</f>
        <v>0</v>
      </c>
      <c r="BJ91" s="24" t="s">
        <v>78</v>
      </c>
      <c r="BK91" s="246">
        <f>ROUND(I91*H91,2)</f>
        <v>0</v>
      </c>
      <c r="BL91" s="24" t="s">
        <v>160</v>
      </c>
      <c r="BM91" s="24" t="s">
        <v>1164</v>
      </c>
    </row>
    <row r="92" spans="2:51" s="14" customFormat="1" ht="13.5">
      <c r="B92" s="271"/>
      <c r="C92" s="272"/>
      <c r="D92" s="249" t="s">
        <v>162</v>
      </c>
      <c r="E92" s="273" t="s">
        <v>21</v>
      </c>
      <c r="F92" s="274" t="s">
        <v>1165</v>
      </c>
      <c r="G92" s="272"/>
      <c r="H92" s="273" t="s">
        <v>21</v>
      </c>
      <c r="I92" s="275"/>
      <c r="J92" s="272"/>
      <c r="K92" s="272"/>
      <c r="L92" s="276"/>
      <c r="M92" s="277"/>
      <c r="N92" s="278"/>
      <c r="O92" s="278"/>
      <c r="P92" s="278"/>
      <c r="Q92" s="278"/>
      <c r="R92" s="278"/>
      <c r="S92" s="278"/>
      <c r="T92" s="279"/>
      <c r="AT92" s="280" t="s">
        <v>162</v>
      </c>
      <c r="AU92" s="280" t="s">
        <v>81</v>
      </c>
      <c r="AV92" s="14" t="s">
        <v>78</v>
      </c>
      <c r="AW92" s="14" t="s">
        <v>35</v>
      </c>
      <c r="AX92" s="14" t="s">
        <v>71</v>
      </c>
      <c r="AY92" s="280" t="s">
        <v>153</v>
      </c>
    </row>
    <row r="93" spans="2:51" s="12" customFormat="1" ht="13.5">
      <c r="B93" s="247"/>
      <c r="C93" s="248"/>
      <c r="D93" s="249" t="s">
        <v>162</v>
      </c>
      <c r="E93" s="250" t="s">
        <v>21</v>
      </c>
      <c r="F93" s="251" t="s">
        <v>1166</v>
      </c>
      <c r="G93" s="248"/>
      <c r="H93" s="252">
        <v>2250</v>
      </c>
      <c r="I93" s="253"/>
      <c r="J93" s="248"/>
      <c r="K93" s="248"/>
      <c r="L93" s="254"/>
      <c r="M93" s="255"/>
      <c r="N93" s="256"/>
      <c r="O93" s="256"/>
      <c r="P93" s="256"/>
      <c r="Q93" s="256"/>
      <c r="R93" s="256"/>
      <c r="S93" s="256"/>
      <c r="T93" s="257"/>
      <c r="AT93" s="258" t="s">
        <v>162</v>
      </c>
      <c r="AU93" s="258" t="s">
        <v>81</v>
      </c>
      <c r="AV93" s="12" t="s">
        <v>81</v>
      </c>
      <c r="AW93" s="12" t="s">
        <v>35</v>
      </c>
      <c r="AX93" s="12" t="s">
        <v>78</v>
      </c>
      <c r="AY93" s="258" t="s">
        <v>153</v>
      </c>
    </row>
    <row r="94" spans="2:63" s="11" customFormat="1" ht="29.85" customHeight="1">
      <c r="B94" s="219"/>
      <c r="C94" s="220"/>
      <c r="D94" s="221" t="s">
        <v>70</v>
      </c>
      <c r="E94" s="233" t="s">
        <v>177</v>
      </c>
      <c r="F94" s="233" t="s">
        <v>413</v>
      </c>
      <c r="G94" s="220"/>
      <c r="H94" s="220"/>
      <c r="I94" s="223"/>
      <c r="J94" s="234">
        <f>BK94</f>
        <v>0</v>
      </c>
      <c r="K94" s="220"/>
      <c r="L94" s="225"/>
      <c r="M94" s="226"/>
      <c r="N94" s="227"/>
      <c r="O94" s="227"/>
      <c r="P94" s="228">
        <f>SUM(P95:P100)</f>
        <v>0</v>
      </c>
      <c r="Q94" s="227"/>
      <c r="R94" s="228">
        <f>SUM(R95:R100)</f>
        <v>215.875</v>
      </c>
      <c r="S94" s="227"/>
      <c r="T94" s="229">
        <f>SUM(T95:T100)</f>
        <v>0</v>
      </c>
      <c r="AR94" s="230" t="s">
        <v>78</v>
      </c>
      <c r="AT94" s="231" t="s">
        <v>70</v>
      </c>
      <c r="AU94" s="231" t="s">
        <v>78</v>
      </c>
      <c r="AY94" s="230" t="s">
        <v>153</v>
      </c>
      <c r="BK94" s="232">
        <f>SUM(BK95:BK100)</f>
        <v>0</v>
      </c>
    </row>
    <row r="95" spans="2:65" s="1" customFormat="1" ht="25.5" customHeight="1">
      <c r="B95" s="46"/>
      <c r="C95" s="235" t="s">
        <v>81</v>
      </c>
      <c r="D95" s="235" t="s">
        <v>155</v>
      </c>
      <c r="E95" s="236" t="s">
        <v>1167</v>
      </c>
      <c r="F95" s="237" t="s">
        <v>1168</v>
      </c>
      <c r="G95" s="238" t="s">
        <v>158</v>
      </c>
      <c r="H95" s="239">
        <v>2250</v>
      </c>
      <c r="I95" s="240"/>
      <c r="J95" s="241">
        <f>ROUND(I95*H95,2)</f>
        <v>0</v>
      </c>
      <c r="K95" s="237" t="s">
        <v>159</v>
      </c>
      <c r="L95" s="72"/>
      <c r="M95" s="242" t="s">
        <v>21</v>
      </c>
      <c r="N95" s="243" t="s">
        <v>42</v>
      </c>
      <c r="O95" s="47"/>
      <c r="P95" s="244">
        <f>O95*H95</f>
        <v>0</v>
      </c>
      <c r="Q95" s="244">
        <v>0.0835</v>
      </c>
      <c r="R95" s="244">
        <f>Q95*H95</f>
        <v>187.875</v>
      </c>
      <c r="S95" s="244">
        <v>0</v>
      </c>
      <c r="T95" s="245">
        <f>S95*H95</f>
        <v>0</v>
      </c>
      <c r="AR95" s="24" t="s">
        <v>160</v>
      </c>
      <c r="AT95" s="24" t="s">
        <v>155</v>
      </c>
      <c r="AU95" s="24" t="s">
        <v>81</v>
      </c>
      <c r="AY95" s="24" t="s">
        <v>153</v>
      </c>
      <c r="BE95" s="246">
        <f>IF(N95="základní",J95,0)</f>
        <v>0</v>
      </c>
      <c r="BF95" s="246">
        <f>IF(N95="snížená",J95,0)</f>
        <v>0</v>
      </c>
      <c r="BG95" s="246">
        <f>IF(N95="zákl. přenesená",J95,0)</f>
        <v>0</v>
      </c>
      <c r="BH95" s="246">
        <f>IF(N95="sníž. přenesená",J95,0)</f>
        <v>0</v>
      </c>
      <c r="BI95" s="246">
        <f>IF(N95="nulová",J95,0)</f>
        <v>0</v>
      </c>
      <c r="BJ95" s="24" t="s">
        <v>78</v>
      </c>
      <c r="BK95" s="246">
        <f>ROUND(I95*H95,2)</f>
        <v>0</v>
      </c>
      <c r="BL95" s="24" t="s">
        <v>160</v>
      </c>
      <c r="BM95" s="24" t="s">
        <v>1169</v>
      </c>
    </row>
    <row r="96" spans="2:51" s="14" customFormat="1" ht="13.5">
      <c r="B96" s="271"/>
      <c r="C96" s="272"/>
      <c r="D96" s="249" t="s">
        <v>162</v>
      </c>
      <c r="E96" s="273" t="s">
        <v>21</v>
      </c>
      <c r="F96" s="274" t="s">
        <v>1170</v>
      </c>
      <c r="G96" s="272"/>
      <c r="H96" s="273" t="s">
        <v>21</v>
      </c>
      <c r="I96" s="275"/>
      <c r="J96" s="272"/>
      <c r="K96" s="272"/>
      <c r="L96" s="276"/>
      <c r="M96" s="277"/>
      <c r="N96" s="278"/>
      <c r="O96" s="278"/>
      <c r="P96" s="278"/>
      <c r="Q96" s="278"/>
      <c r="R96" s="278"/>
      <c r="S96" s="278"/>
      <c r="T96" s="279"/>
      <c r="AT96" s="280" t="s">
        <v>162</v>
      </c>
      <c r="AU96" s="280" t="s">
        <v>81</v>
      </c>
      <c r="AV96" s="14" t="s">
        <v>78</v>
      </c>
      <c r="AW96" s="14" t="s">
        <v>35</v>
      </c>
      <c r="AX96" s="14" t="s">
        <v>71</v>
      </c>
      <c r="AY96" s="280" t="s">
        <v>153</v>
      </c>
    </row>
    <row r="97" spans="2:51" s="12" customFormat="1" ht="13.5">
      <c r="B97" s="247"/>
      <c r="C97" s="248"/>
      <c r="D97" s="249" t="s">
        <v>162</v>
      </c>
      <c r="E97" s="250" t="s">
        <v>21</v>
      </c>
      <c r="F97" s="251" t="s">
        <v>1166</v>
      </c>
      <c r="G97" s="248"/>
      <c r="H97" s="252">
        <v>2250</v>
      </c>
      <c r="I97" s="253"/>
      <c r="J97" s="248"/>
      <c r="K97" s="248"/>
      <c r="L97" s="254"/>
      <c r="M97" s="255"/>
      <c r="N97" s="256"/>
      <c r="O97" s="256"/>
      <c r="P97" s="256"/>
      <c r="Q97" s="256"/>
      <c r="R97" s="256"/>
      <c r="S97" s="256"/>
      <c r="T97" s="257"/>
      <c r="AT97" s="258" t="s">
        <v>162</v>
      </c>
      <c r="AU97" s="258" t="s">
        <v>81</v>
      </c>
      <c r="AV97" s="12" t="s">
        <v>81</v>
      </c>
      <c r="AW97" s="12" t="s">
        <v>35</v>
      </c>
      <c r="AX97" s="12" t="s">
        <v>78</v>
      </c>
      <c r="AY97" s="258" t="s">
        <v>153</v>
      </c>
    </row>
    <row r="98" spans="2:65" s="1" customFormat="1" ht="16.5" customHeight="1">
      <c r="B98" s="46"/>
      <c r="C98" s="281" t="s">
        <v>168</v>
      </c>
      <c r="D98" s="281" t="s">
        <v>302</v>
      </c>
      <c r="E98" s="282" t="s">
        <v>1171</v>
      </c>
      <c r="F98" s="283" t="s">
        <v>1172</v>
      </c>
      <c r="G98" s="284" t="s">
        <v>487</v>
      </c>
      <c r="H98" s="285">
        <v>25</v>
      </c>
      <c r="I98" s="286"/>
      <c r="J98" s="287">
        <f>ROUND(I98*H98,2)</f>
        <v>0</v>
      </c>
      <c r="K98" s="283" t="s">
        <v>159</v>
      </c>
      <c r="L98" s="288"/>
      <c r="M98" s="289" t="s">
        <v>21</v>
      </c>
      <c r="N98" s="290" t="s">
        <v>42</v>
      </c>
      <c r="O98" s="47"/>
      <c r="P98" s="244">
        <f>O98*H98</f>
        <v>0</v>
      </c>
      <c r="Q98" s="244">
        <v>1.12</v>
      </c>
      <c r="R98" s="244">
        <f>Q98*H98</f>
        <v>28.000000000000004</v>
      </c>
      <c r="S98" s="244">
        <v>0</v>
      </c>
      <c r="T98" s="245">
        <f>S98*H98</f>
        <v>0</v>
      </c>
      <c r="AR98" s="24" t="s">
        <v>195</v>
      </c>
      <c r="AT98" s="24" t="s">
        <v>302</v>
      </c>
      <c r="AU98" s="24" t="s">
        <v>81</v>
      </c>
      <c r="AY98" s="24" t="s">
        <v>153</v>
      </c>
      <c r="BE98" s="246">
        <f>IF(N98="základní",J98,0)</f>
        <v>0</v>
      </c>
      <c r="BF98" s="246">
        <f>IF(N98="snížená",J98,0)</f>
        <v>0</v>
      </c>
      <c r="BG98" s="246">
        <f>IF(N98="zákl. přenesená",J98,0)</f>
        <v>0</v>
      </c>
      <c r="BH98" s="246">
        <f>IF(N98="sníž. přenesená",J98,0)</f>
        <v>0</v>
      </c>
      <c r="BI98" s="246">
        <f>IF(N98="nulová",J98,0)</f>
        <v>0</v>
      </c>
      <c r="BJ98" s="24" t="s">
        <v>78</v>
      </c>
      <c r="BK98" s="246">
        <f>ROUND(I98*H98,2)</f>
        <v>0</v>
      </c>
      <c r="BL98" s="24" t="s">
        <v>160</v>
      </c>
      <c r="BM98" s="24" t="s">
        <v>1173</v>
      </c>
    </row>
    <row r="99" spans="2:51" s="14" customFormat="1" ht="13.5">
      <c r="B99" s="271"/>
      <c r="C99" s="272"/>
      <c r="D99" s="249" t="s">
        <v>162</v>
      </c>
      <c r="E99" s="273" t="s">
        <v>21</v>
      </c>
      <c r="F99" s="274" t="s">
        <v>1174</v>
      </c>
      <c r="G99" s="272"/>
      <c r="H99" s="273" t="s">
        <v>21</v>
      </c>
      <c r="I99" s="275"/>
      <c r="J99" s="272"/>
      <c r="K99" s="272"/>
      <c r="L99" s="276"/>
      <c r="M99" s="277"/>
      <c r="N99" s="278"/>
      <c r="O99" s="278"/>
      <c r="P99" s="278"/>
      <c r="Q99" s="278"/>
      <c r="R99" s="278"/>
      <c r="S99" s="278"/>
      <c r="T99" s="279"/>
      <c r="AT99" s="280" t="s">
        <v>162</v>
      </c>
      <c r="AU99" s="280" t="s">
        <v>81</v>
      </c>
      <c r="AV99" s="14" t="s">
        <v>78</v>
      </c>
      <c r="AW99" s="14" t="s">
        <v>35</v>
      </c>
      <c r="AX99" s="14" t="s">
        <v>71</v>
      </c>
      <c r="AY99" s="280" t="s">
        <v>153</v>
      </c>
    </row>
    <row r="100" spans="2:51" s="12" customFormat="1" ht="13.5">
      <c r="B100" s="247"/>
      <c r="C100" s="248"/>
      <c r="D100" s="249" t="s">
        <v>162</v>
      </c>
      <c r="E100" s="250" t="s">
        <v>21</v>
      </c>
      <c r="F100" s="251" t="s">
        <v>296</v>
      </c>
      <c r="G100" s="248"/>
      <c r="H100" s="252">
        <v>25</v>
      </c>
      <c r="I100" s="253"/>
      <c r="J100" s="248"/>
      <c r="K100" s="248"/>
      <c r="L100" s="254"/>
      <c r="M100" s="255"/>
      <c r="N100" s="256"/>
      <c r="O100" s="256"/>
      <c r="P100" s="256"/>
      <c r="Q100" s="256"/>
      <c r="R100" s="256"/>
      <c r="S100" s="256"/>
      <c r="T100" s="257"/>
      <c r="AT100" s="258" t="s">
        <v>162</v>
      </c>
      <c r="AU100" s="258" t="s">
        <v>81</v>
      </c>
      <c r="AV100" s="12" t="s">
        <v>81</v>
      </c>
      <c r="AW100" s="12" t="s">
        <v>35</v>
      </c>
      <c r="AX100" s="12" t="s">
        <v>78</v>
      </c>
      <c r="AY100" s="258" t="s">
        <v>153</v>
      </c>
    </row>
    <row r="101" spans="2:63" s="11" customFormat="1" ht="29.85" customHeight="1">
      <c r="B101" s="219"/>
      <c r="C101" s="220"/>
      <c r="D101" s="221" t="s">
        <v>70</v>
      </c>
      <c r="E101" s="233" t="s">
        <v>200</v>
      </c>
      <c r="F101" s="233" t="s">
        <v>624</v>
      </c>
      <c r="G101" s="220"/>
      <c r="H101" s="220"/>
      <c r="I101" s="223"/>
      <c r="J101" s="234">
        <f>BK101</f>
        <v>0</v>
      </c>
      <c r="K101" s="220"/>
      <c r="L101" s="225"/>
      <c r="M101" s="226"/>
      <c r="N101" s="227"/>
      <c r="O101" s="227"/>
      <c r="P101" s="228">
        <f>SUM(P102:P227)</f>
        <v>0</v>
      </c>
      <c r="Q101" s="227"/>
      <c r="R101" s="228">
        <f>SUM(R102:R227)</f>
        <v>0</v>
      </c>
      <c r="S101" s="227"/>
      <c r="T101" s="229">
        <f>SUM(T102:T227)</f>
        <v>0</v>
      </c>
      <c r="AR101" s="230" t="s">
        <v>78</v>
      </c>
      <c r="AT101" s="231" t="s">
        <v>70</v>
      </c>
      <c r="AU101" s="231" t="s">
        <v>78</v>
      </c>
      <c r="AY101" s="230" t="s">
        <v>153</v>
      </c>
      <c r="BK101" s="232">
        <f>SUM(BK102:BK227)</f>
        <v>0</v>
      </c>
    </row>
    <row r="102" spans="2:65" s="1" customFormat="1" ht="25.5" customHeight="1">
      <c r="B102" s="46"/>
      <c r="C102" s="235" t="s">
        <v>160</v>
      </c>
      <c r="D102" s="235" t="s">
        <v>155</v>
      </c>
      <c r="E102" s="236" t="s">
        <v>1175</v>
      </c>
      <c r="F102" s="237" t="s">
        <v>1176</v>
      </c>
      <c r="G102" s="238" t="s">
        <v>487</v>
      </c>
      <c r="H102" s="239">
        <v>113</v>
      </c>
      <c r="I102" s="240"/>
      <c r="J102" s="241">
        <f>ROUND(I102*H102,2)</f>
        <v>0</v>
      </c>
      <c r="K102" s="237" t="s">
        <v>159</v>
      </c>
      <c r="L102" s="72"/>
      <c r="M102" s="242" t="s">
        <v>21</v>
      </c>
      <c r="N102" s="243" t="s">
        <v>42</v>
      </c>
      <c r="O102" s="47"/>
      <c r="P102" s="244">
        <f>O102*H102</f>
        <v>0</v>
      </c>
      <c r="Q102" s="244">
        <v>0</v>
      </c>
      <c r="R102" s="244">
        <f>Q102*H102</f>
        <v>0</v>
      </c>
      <c r="S102" s="244">
        <v>0</v>
      </c>
      <c r="T102" s="245">
        <f>S102*H102</f>
        <v>0</v>
      </c>
      <c r="AR102" s="24" t="s">
        <v>160</v>
      </c>
      <c r="AT102" s="24" t="s">
        <v>155</v>
      </c>
      <c r="AU102" s="24" t="s">
        <v>81</v>
      </c>
      <c r="AY102" s="24" t="s">
        <v>153</v>
      </c>
      <c r="BE102" s="246">
        <f>IF(N102="základní",J102,0)</f>
        <v>0</v>
      </c>
      <c r="BF102" s="246">
        <f>IF(N102="snížená",J102,0)</f>
        <v>0</v>
      </c>
      <c r="BG102" s="246">
        <f>IF(N102="zákl. přenesená",J102,0)</f>
        <v>0</v>
      </c>
      <c r="BH102" s="246">
        <f>IF(N102="sníž. přenesená",J102,0)</f>
        <v>0</v>
      </c>
      <c r="BI102" s="246">
        <f>IF(N102="nulová",J102,0)</f>
        <v>0</v>
      </c>
      <c r="BJ102" s="24" t="s">
        <v>78</v>
      </c>
      <c r="BK102" s="246">
        <f>ROUND(I102*H102,2)</f>
        <v>0</v>
      </c>
      <c r="BL102" s="24" t="s">
        <v>160</v>
      </c>
      <c r="BM102" s="24" t="s">
        <v>1177</v>
      </c>
    </row>
    <row r="103" spans="2:51" s="14" customFormat="1" ht="13.5">
      <c r="B103" s="271"/>
      <c r="C103" s="272"/>
      <c r="D103" s="249" t="s">
        <v>162</v>
      </c>
      <c r="E103" s="273" t="s">
        <v>21</v>
      </c>
      <c r="F103" s="274" t="s">
        <v>1178</v>
      </c>
      <c r="G103" s="272"/>
      <c r="H103" s="273" t="s">
        <v>21</v>
      </c>
      <c r="I103" s="275"/>
      <c r="J103" s="272"/>
      <c r="K103" s="272"/>
      <c r="L103" s="276"/>
      <c r="M103" s="277"/>
      <c r="N103" s="278"/>
      <c r="O103" s="278"/>
      <c r="P103" s="278"/>
      <c r="Q103" s="278"/>
      <c r="R103" s="278"/>
      <c r="S103" s="278"/>
      <c r="T103" s="279"/>
      <c r="AT103" s="280" t="s">
        <v>162</v>
      </c>
      <c r="AU103" s="280" t="s">
        <v>81</v>
      </c>
      <c r="AV103" s="14" t="s">
        <v>78</v>
      </c>
      <c r="AW103" s="14" t="s">
        <v>35</v>
      </c>
      <c r="AX103" s="14" t="s">
        <v>71</v>
      </c>
      <c r="AY103" s="280" t="s">
        <v>153</v>
      </c>
    </row>
    <row r="104" spans="2:51" s="14" customFormat="1" ht="13.5">
      <c r="B104" s="271"/>
      <c r="C104" s="272"/>
      <c r="D104" s="249" t="s">
        <v>162</v>
      </c>
      <c r="E104" s="273" t="s">
        <v>21</v>
      </c>
      <c r="F104" s="274" t="s">
        <v>1179</v>
      </c>
      <c r="G104" s="272"/>
      <c r="H104" s="273" t="s">
        <v>21</v>
      </c>
      <c r="I104" s="275"/>
      <c r="J104" s="272"/>
      <c r="K104" s="272"/>
      <c r="L104" s="276"/>
      <c r="M104" s="277"/>
      <c r="N104" s="278"/>
      <c r="O104" s="278"/>
      <c r="P104" s="278"/>
      <c r="Q104" s="278"/>
      <c r="R104" s="278"/>
      <c r="S104" s="278"/>
      <c r="T104" s="279"/>
      <c r="AT104" s="280" t="s">
        <v>162</v>
      </c>
      <c r="AU104" s="280" t="s">
        <v>81</v>
      </c>
      <c r="AV104" s="14" t="s">
        <v>78</v>
      </c>
      <c r="AW104" s="14" t="s">
        <v>35</v>
      </c>
      <c r="AX104" s="14" t="s">
        <v>71</v>
      </c>
      <c r="AY104" s="280" t="s">
        <v>153</v>
      </c>
    </row>
    <row r="105" spans="2:51" s="14" customFormat="1" ht="13.5">
      <c r="B105" s="271"/>
      <c r="C105" s="272"/>
      <c r="D105" s="249" t="s">
        <v>162</v>
      </c>
      <c r="E105" s="273" t="s">
        <v>21</v>
      </c>
      <c r="F105" s="274" t="s">
        <v>1180</v>
      </c>
      <c r="G105" s="272"/>
      <c r="H105" s="273" t="s">
        <v>21</v>
      </c>
      <c r="I105" s="275"/>
      <c r="J105" s="272"/>
      <c r="K105" s="272"/>
      <c r="L105" s="276"/>
      <c r="M105" s="277"/>
      <c r="N105" s="278"/>
      <c r="O105" s="278"/>
      <c r="P105" s="278"/>
      <c r="Q105" s="278"/>
      <c r="R105" s="278"/>
      <c r="S105" s="278"/>
      <c r="T105" s="279"/>
      <c r="AT105" s="280" t="s">
        <v>162</v>
      </c>
      <c r="AU105" s="280" t="s">
        <v>81</v>
      </c>
      <c r="AV105" s="14" t="s">
        <v>78</v>
      </c>
      <c r="AW105" s="14" t="s">
        <v>35</v>
      </c>
      <c r="AX105" s="14" t="s">
        <v>71</v>
      </c>
      <c r="AY105" s="280" t="s">
        <v>153</v>
      </c>
    </row>
    <row r="106" spans="2:51" s="12" customFormat="1" ht="13.5">
      <c r="B106" s="247"/>
      <c r="C106" s="248"/>
      <c r="D106" s="249" t="s">
        <v>162</v>
      </c>
      <c r="E106" s="250" t="s">
        <v>21</v>
      </c>
      <c r="F106" s="251" t="s">
        <v>1181</v>
      </c>
      <c r="G106" s="248"/>
      <c r="H106" s="252">
        <v>22</v>
      </c>
      <c r="I106" s="253"/>
      <c r="J106" s="248"/>
      <c r="K106" s="248"/>
      <c r="L106" s="254"/>
      <c r="M106" s="255"/>
      <c r="N106" s="256"/>
      <c r="O106" s="256"/>
      <c r="P106" s="256"/>
      <c r="Q106" s="256"/>
      <c r="R106" s="256"/>
      <c r="S106" s="256"/>
      <c r="T106" s="257"/>
      <c r="AT106" s="258" t="s">
        <v>162</v>
      </c>
      <c r="AU106" s="258" t="s">
        <v>81</v>
      </c>
      <c r="AV106" s="12" t="s">
        <v>81</v>
      </c>
      <c r="AW106" s="12" t="s">
        <v>35</v>
      </c>
      <c r="AX106" s="12" t="s">
        <v>71</v>
      </c>
      <c r="AY106" s="258" t="s">
        <v>153</v>
      </c>
    </row>
    <row r="107" spans="2:51" s="14" customFormat="1" ht="13.5">
      <c r="B107" s="271"/>
      <c r="C107" s="272"/>
      <c r="D107" s="249" t="s">
        <v>162</v>
      </c>
      <c r="E107" s="273" t="s">
        <v>21</v>
      </c>
      <c r="F107" s="274" t="s">
        <v>1182</v>
      </c>
      <c r="G107" s="272"/>
      <c r="H107" s="273" t="s">
        <v>21</v>
      </c>
      <c r="I107" s="275"/>
      <c r="J107" s="272"/>
      <c r="K107" s="272"/>
      <c r="L107" s="276"/>
      <c r="M107" s="277"/>
      <c r="N107" s="278"/>
      <c r="O107" s="278"/>
      <c r="P107" s="278"/>
      <c r="Q107" s="278"/>
      <c r="R107" s="278"/>
      <c r="S107" s="278"/>
      <c r="T107" s="279"/>
      <c r="AT107" s="280" t="s">
        <v>162</v>
      </c>
      <c r="AU107" s="280" t="s">
        <v>81</v>
      </c>
      <c r="AV107" s="14" t="s">
        <v>78</v>
      </c>
      <c r="AW107" s="14" t="s">
        <v>35</v>
      </c>
      <c r="AX107" s="14" t="s">
        <v>71</v>
      </c>
      <c r="AY107" s="280" t="s">
        <v>153</v>
      </c>
    </row>
    <row r="108" spans="2:51" s="14" customFormat="1" ht="13.5">
      <c r="B108" s="271"/>
      <c r="C108" s="272"/>
      <c r="D108" s="249" t="s">
        <v>162</v>
      </c>
      <c r="E108" s="273" t="s">
        <v>21</v>
      </c>
      <c r="F108" s="274" t="s">
        <v>1180</v>
      </c>
      <c r="G108" s="272"/>
      <c r="H108" s="273" t="s">
        <v>21</v>
      </c>
      <c r="I108" s="275"/>
      <c r="J108" s="272"/>
      <c r="K108" s="272"/>
      <c r="L108" s="276"/>
      <c r="M108" s="277"/>
      <c r="N108" s="278"/>
      <c r="O108" s="278"/>
      <c r="P108" s="278"/>
      <c r="Q108" s="278"/>
      <c r="R108" s="278"/>
      <c r="S108" s="278"/>
      <c r="T108" s="279"/>
      <c r="AT108" s="280" t="s">
        <v>162</v>
      </c>
      <c r="AU108" s="280" t="s">
        <v>81</v>
      </c>
      <c r="AV108" s="14" t="s">
        <v>78</v>
      </c>
      <c r="AW108" s="14" t="s">
        <v>35</v>
      </c>
      <c r="AX108" s="14" t="s">
        <v>71</v>
      </c>
      <c r="AY108" s="280" t="s">
        <v>153</v>
      </c>
    </row>
    <row r="109" spans="2:51" s="12" customFormat="1" ht="13.5">
      <c r="B109" s="247"/>
      <c r="C109" s="248"/>
      <c r="D109" s="249" t="s">
        <v>162</v>
      </c>
      <c r="E109" s="250" t="s">
        <v>21</v>
      </c>
      <c r="F109" s="251" t="s">
        <v>1181</v>
      </c>
      <c r="G109" s="248"/>
      <c r="H109" s="252">
        <v>22</v>
      </c>
      <c r="I109" s="253"/>
      <c r="J109" s="248"/>
      <c r="K109" s="248"/>
      <c r="L109" s="254"/>
      <c r="M109" s="255"/>
      <c r="N109" s="256"/>
      <c r="O109" s="256"/>
      <c r="P109" s="256"/>
      <c r="Q109" s="256"/>
      <c r="R109" s="256"/>
      <c r="S109" s="256"/>
      <c r="T109" s="257"/>
      <c r="AT109" s="258" t="s">
        <v>162</v>
      </c>
      <c r="AU109" s="258" t="s">
        <v>81</v>
      </c>
      <c r="AV109" s="12" t="s">
        <v>81</v>
      </c>
      <c r="AW109" s="12" t="s">
        <v>35</v>
      </c>
      <c r="AX109" s="12" t="s">
        <v>71</v>
      </c>
      <c r="AY109" s="258" t="s">
        <v>153</v>
      </c>
    </row>
    <row r="110" spans="2:51" s="14" customFormat="1" ht="13.5">
      <c r="B110" s="271"/>
      <c r="C110" s="272"/>
      <c r="D110" s="249" t="s">
        <v>162</v>
      </c>
      <c r="E110" s="273" t="s">
        <v>21</v>
      </c>
      <c r="F110" s="274" t="s">
        <v>1183</v>
      </c>
      <c r="G110" s="272"/>
      <c r="H110" s="273" t="s">
        <v>21</v>
      </c>
      <c r="I110" s="275"/>
      <c r="J110" s="272"/>
      <c r="K110" s="272"/>
      <c r="L110" s="276"/>
      <c r="M110" s="277"/>
      <c r="N110" s="278"/>
      <c r="O110" s="278"/>
      <c r="P110" s="278"/>
      <c r="Q110" s="278"/>
      <c r="R110" s="278"/>
      <c r="S110" s="278"/>
      <c r="T110" s="279"/>
      <c r="AT110" s="280" t="s">
        <v>162</v>
      </c>
      <c r="AU110" s="280" t="s">
        <v>81</v>
      </c>
      <c r="AV110" s="14" t="s">
        <v>78</v>
      </c>
      <c r="AW110" s="14" t="s">
        <v>35</v>
      </c>
      <c r="AX110" s="14" t="s">
        <v>71</v>
      </c>
      <c r="AY110" s="280" t="s">
        <v>153</v>
      </c>
    </row>
    <row r="111" spans="2:51" s="14" customFormat="1" ht="13.5">
      <c r="B111" s="271"/>
      <c r="C111" s="272"/>
      <c r="D111" s="249" t="s">
        <v>162</v>
      </c>
      <c r="E111" s="273" t="s">
        <v>21</v>
      </c>
      <c r="F111" s="274" t="s">
        <v>1180</v>
      </c>
      <c r="G111" s="272"/>
      <c r="H111" s="273" t="s">
        <v>21</v>
      </c>
      <c r="I111" s="275"/>
      <c r="J111" s="272"/>
      <c r="K111" s="272"/>
      <c r="L111" s="276"/>
      <c r="M111" s="277"/>
      <c r="N111" s="278"/>
      <c r="O111" s="278"/>
      <c r="P111" s="278"/>
      <c r="Q111" s="278"/>
      <c r="R111" s="278"/>
      <c r="S111" s="278"/>
      <c r="T111" s="279"/>
      <c r="AT111" s="280" t="s">
        <v>162</v>
      </c>
      <c r="AU111" s="280" t="s">
        <v>81</v>
      </c>
      <c r="AV111" s="14" t="s">
        <v>78</v>
      </c>
      <c r="AW111" s="14" t="s">
        <v>35</v>
      </c>
      <c r="AX111" s="14" t="s">
        <v>71</v>
      </c>
      <c r="AY111" s="280" t="s">
        <v>153</v>
      </c>
    </row>
    <row r="112" spans="2:51" s="12" customFormat="1" ht="13.5">
      <c r="B112" s="247"/>
      <c r="C112" s="248"/>
      <c r="D112" s="249" t="s">
        <v>162</v>
      </c>
      <c r="E112" s="250" t="s">
        <v>21</v>
      </c>
      <c r="F112" s="251" t="s">
        <v>1184</v>
      </c>
      <c r="G112" s="248"/>
      <c r="H112" s="252">
        <v>26</v>
      </c>
      <c r="I112" s="253"/>
      <c r="J112" s="248"/>
      <c r="K112" s="248"/>
      <c r="L112" s="254"/>
      <c r="M112" s="255"/>
      <c r="N112" s="256"/>
      <c r="O112" s="256"/>
      <c r="P112" s="256"/>
      <c r="Q112" s="256"/>
      <c r="R112" s="256"/>
      <c r="S112" s="256"/>
      <c r="T112" s="257"/>
      <c r="AT112" s="258" t="s">
        <v>162</v>
      </c>
      <c r="AU112" s="258" t="s">
        <v>81</v>
      </c>
      <c r="AV112" s="12" t="s">
        <v>81</v>
      </c>
      <c r="AW112" s="12" t="s">
        <v>35</v>
      </c>
      <c r="AX112" s="12" t="s">
        <v>71</v>
      </c>
      <c r="AY112" s="258" t="s">
        <v>153</v>
      </c>
    </row>
    <row r="113" spans="2:51" s="14" customFormat="1" ht="13.5">
      <c r="B113" s="271"/>
      <c r="C113" s="272"/>
      <c r="D113" s="249" t="s">
        <v>162</v>
      </c>
      <c r="E113" s="273" t="s">
        <v>21</v>
      </c>
      <c r="F113" s="274" t="s">
        <v>1185</v>
      </c>
      <c r="G113" s="272"/>
      <c r="H113" s="273" t="s">
        <v>21</v>
      </c>
      <c r="I113" s="275"/>
      <c r="J113" s="272"/>
      <c r="K113" s="272"/>
      <c r="L113" s="276"/>
      <c r="M113" s="277"/>
      <c r="N113" s="278"/>
      <c r="O113" s="278"/>
      <c r="P113" s="278"/>
      <c r="Q113" s="278"/>
      <c r="R113" s="278"/>
      <c r="S113" s="278"/>
      <c r="T113" s="279"/>
      <c r="AT113" s="280" t="s">
        <v>162</v>
      </c>
      <c r="AU113" s="280" t="s">
        <v>81</v>
      </c>
      <c r="AV113" s="14" t="s">
        <v>78</v>
      </c>
      <c r="AW113" s="14" t="s">
        <v>35</v>
      </c>
      <c r="AX113" s="14" t="s">
        <v>71</v>
      </c>
      <c r="AY113" s="280" t="s">
        <v>153</v>
      </c>
    </row>
    <row r="114" spans="2:51" s="14" customFormat="1" ht="13.5">
      <c r="B114" s="271"/>
      <c r="C114" s="272"/>
      <c r="D114" s="249" t="s">
        <v>162</v>
      </c>
      <c r="E114" s="273" t="s">
        <v>21</v>
      </c>
      <c r="F114" s="274" t="s">
        <v>1180</v>
      </c>
      <c r="G114" s="272"/>
      <c r="H114" s="273" t="s">
        <v>21</v>
      </c>
      <c r="I114" s="275"/>
      <c r="J114" s="272"/>
      <c r="K114" s="272"/>
      <c r="L114" s="276"/>
      <c r="M114" s="277"/>
      <c r="N114" s="278"/>
      <c r="O114" s="278"/>
      <c r="P114" s="278"/>
      <c r="Q114" s="278"/>
      <c r="R114" s="278"/>
      <c r="S114" s="278"/>
      <c r="T114" s="279"/>
      <c r="AT114" s="280" t="s">
        <v>162</v>
      </c>
      <c r="AU114" s="280" t="s">
        <v>81</v>
      </c>
      <c r="AV114" s="14" t="s">
        <v>78</v>
      </c>
      <c r="AW114" s="14" t="s">
        <v>35</v>
      </c>
      <c r="AX114" s="14" t="s">
        <v>71</v>
      </c>
      <c r="AY114" s="280" t="s">
        <v>153</v>
      </c>
    </row>
    <row r="115" spans="2:51" s="12" customFormat="1" ht="13.5">
      <c r="B115" s="247"/>
      <c r="C115" s="248"/>
      <c r="D115" s="249" t="s">
        <v>162</v>
      </c>
      <c r="E115" s="250" t="s">
        <v>21</v>
      </c>
      <c r="F115" s="251" t="s">
        <v>1186</v>
      </c>
      <c r="G115" s="248"/>
      <c r="H115" s="252">
        <v>30</v>
      </c>
      <c r="I115" s="253"/>
      <c r="J115" s="248"/>
      <c r="K115" s="248"/>
      <c r="L115" s="254"/>
      <c r="M115" s="255"/>
      <c r="N115" s="256"/>
      <c r="O115" s="256"/>
      <c r="P115" s="256"/>
      <c r="Q115" s="256"/>
      <c r="R115" s="256"/>
      <c r="S115" s="256"/>
      <c r="T115" s="257"/>
      <c r="AT115" s="258" t="s">
        <v>162</v>
      </c>
      <c r="AU115" s="258" t="s">
        <v>81</v>
      </c>
      <c r="AV115" s="12" t="s">
        <v>81</v>
      </c>
      <c r="AW115" s="12" t="s">
        <v>35</v>
      </c>
      <c r="AX115" s="12" t="s">
        <v>71</v>
      </c>
      <c r="AY115" s="258" t="s">
        <v>153</v>
      </c>
    </row>
    <row r="116" spans="2:51" s="14" customFormat="1" ht="13.5">
      <c r="B116" s="271"/>
      <c r="C116" s="272"/>
      <c r="D116" s="249" t="s">
        <v>162</v>
      </c>
      <c r="E116" s="273" t="s">
        <v>21</v>
      </c>
      <c r="F116" s="274" t="s">
        <v>1187</v>
      </c>
      <c r="G116" s="272"/>
      <c r="H116" s="273" t="s">
        <v>21</v>
      </c>
      <c r="I116" s="275"/>
      <c r="J116" s="272"/>
      <c r="K116" s="272"/>
      <c r="L116" s="276"/>
      <c r="M116" s="277"/>
      <c r="N116" s="278"/>
      <c r="O116" s="278"/>
      <c r="P116" s="278"/>
      <c r="Q116" s="278"/>
      <c r="R116" s="278"/>
      <c r="S116" s="278"/>
      <c r="T116" s="279"/>
      <c r="AT116" s="280" t="s">
        <v>162</v>
      </c>
      <c r="AU116" s="280" t="s">
        <v>81</v>
      </c>
      <c r="AV116" s="14" t="s">
        <v>78</v>
      </c>
      <c r="AW116" s="14" t="s">
        <v>35</v>
      </c>
      <c r="AX116" s="14" t="s">
        <v>71</v>
      </c>
      <c r="AY116" s="280" t="s">
        <v>153</v>
      </c>
    </row>
    <row r="117" spans="2:51" s="14" customFormat="1" ht="13.5">
      <c r="B117" s="271"/>
      <c r="C117" s="272"/>
      <c r="D117" s="249" t="s">
        <v>162</v>
      </c>
      <c r="E117" s="273" t="s">
        <v>21</v>
      </c>
      <c r="F117" s="274" t="s">
        <v>1188</v>
      </c>
      <c r="G117" s="272"/>
      <c r="H117" s="273" t="s">
        <v>21</v>
      </c>
      <c r="I117" s="275"/>
      <c r="J117" s="272"/>
      <c r="K117" s="272"/>
      <c r="L117" s="276"/>
      <c r="M117" s="277"/>
      <c r="N117" s="278"/>
      <c r="O117" s="278"/>
      <c r="P117" s="278"/>
      <c r="Q117" s="278"/>
      <c r="R117" s="278"/>
      <c r="S117" s="278"/>
      <c r="T117" s="279"/>
      <c r="AT117" s="280" t="s">
        <v>162</v>
      </c>
      <c r="AU117" s="280" t="s">
        <v>81</v>
      </c>
      <c r="AV117" s="14" t="s">
        <v>78</v>
      </c>
      <c r="AW117" s="14" t="s">
        <v>35</v>
      </c>
      <c r="AX117" s="14" t="s">
        <v>71</v>
      </c>
      <c r="AY117" s="280" t="s">
        <v>153</v>
      </c>
    </row>
    <row r="118" spans="2:51" s="12" customFormat="1" ht="13.5">
      <c r="B118" s="247"/>
      <c r="C118" s="248"/>
      <c r="D118" s="249" t="s">
        <v>162</v>
      </c>
      <c r="E118" s="250" t="s">
        <v>21</v>
      </c>
      <c r="F118" s="251" t="s">
        <v>1189</v>
      </c>
      <c r="G118" s="248"/>
      <c r="H118" s="252">
        <v>13</v>
      </c>
      <c r="I118" s="253"/>
      <c r="J118" s="248"/>
      <c r="K118" s="248"/>
      <c r="L118" s="254"/>
      <c r="M118" s="255"/>
      <c r="N118" s="256"/>
      <c r="O118" s="256"/>
      <c r="P118" s="256"/>
      <c r="Q118" s="256"/>
      <c r="R118" s="256"/>
      <c r="S118" s="256"/>
      <c r="T118" s="257"/>
      <c r="AT118" s="258" t="s">
        <v>162</v>
      </c>
      <c r="AU118" s="258" t="s">
        <v>81</v>
      </c>
      <c r="AV118" s="12" t="s">
        <v>81</v>
      </c>
      <c r="AW118" s="12" t="s">
        <v>35</v>
      </c>
      <c r="AX118" s="12" t="s">
        <v>71</v>
      </c>
      <c r="AY118" s="258" t="s">
        <v>153</v>
      </c>
    </row>
    <row r="119" spans="2:51" s="13" customFormat="1" ht="13.5">
      <c r="B119" s="259"/>
      <c r="C119" s="260"/>
      <c r="D119" s="249" t="s">
        <v>162</v>
      </c>
      <c r="E119" s="261" t="s">
        <v>21</v>
      </c>
      <c r="F119" s="262" t="s">
        <v>188</v>
      </c>
      <c r="G119" s="260"/>
      <c r="H119" s="263">
        <v>113</v>
      </c>
      <c r="I119" s="264"/>
      <c r="J119" s="260"/>
      <c r="K119" s="260"/>
      <c r="L119" s="265"/>
      <c r="M119" s="266"/>
      <c r="N119" s="267"/>
      <c r="O119" s="267"/>
      <c r="P119" s="267"/>
      <c r="Q119" s="267"/>
      <c r="R119" s="267"/>
      <c r="S119" s="267"/>
      <c r="T119" s="268"/>
      <c r="AT119" s="269" t="s">
        <v>162</v>
      </c>
      <c r="AU119" s="269" t="s">
        <v>81</v>
      </c>
      <c r="AV119" s="13" t="s">
        <v>160</v>
      </c>
      <c r="AW119" s="13" t="s">
        <v>35</v>
      </c>
      <c r="AX119" s="13" t="s">
        <v>78</v>
      </c>
      <c r="AY119" s="269" t="s">
        <v>153</v>
      </c>
    </row>
    <row r="120" spans="2:65" s="1" customFormat="1" ht="25.5" customHeight="1">
      <c r="B120" s="46"/>
      <c r="C120" s="235" t="s">
        <v>177</v>
      </c>
      <c r="D120" s="235" t="s">
        <v>155</v>
      </c>
      <c r="E120" s="236" t="s">
        <v>1190</v>
      </c>
      <c r="F120" s="237" t="s">
        <v>1191</v>
      </c>
      <c r="G120" s="238" t="s">
        <v>487</v>
      </c>
      <c r="H120" s="239">
        <v>6</v>
      </c>
      <c r="I120" s="240"/>
      <c r="J120" s="241">
        <f>ROUND(I120*H120,2)</f>
        <v>0</v>
      </c>
      <c r="K120" s="237" t="s">
        <v>159</v>
      </c>
      <c r="L120" s="72"/>
      <c r="M120" s="242" t="s">
        <v>21</v>
      </c>
      <c r="N120" s="243" t="s">
        <v>42</v>
      </c>
      <c r="O120" s="47"/>
      <c r="P120" s="244">
        <f>O120*H120</f>
        <v>0</v>
      </c>
      <c r="Q120" s="244">
        <v>0</v>
      </c>
      <c r="R120" s="244">
        <f>Q120*H120</f>
        <v>0</v>
      </c>
      <c r="S120" s="244">
        <v>0</v>
      </c>
      <c r="T120" s="245">
        <f>S120*H120</f>
        <v>0</v>
      </c>
      <c r="AR120" s="24" t="s">
        <v>160</v>
      </c>
      <c r="AT120" s="24" t="s">
        <v>155</v>
      </c>
      <c r="AU120" s="24" t="s">
        <v>81</v>
      </c>
      <c r="AY120" s="24" t="s">
        <v>153</v>
      </c>
      <c r="BE120" s="246">
        <f>IF(N120="základní",J120,0)</f>
        <v>0</v>
      </c>
      <c r="BF120" s="246">
        <f>IF(N120="snížená",J120,0)</f>
        <v>0</v>
      </c>
      <c r="BG120" s="246">
        <f>IF(N120="zákl. přenesená",J120,0)</f>
        <v>0</v>
      </c>
      <c r="BH120" s="246">
        <f>IF(N120="sníž. přenesená",J120,0)</f>
        <v>0</v>
      </c>
      <c r="BI120" s="246">
        <f>IF(N120="nulová",J120,0)</f>
        <v>0</v>
      </c>
      <c r="BJ120" s="24" t="s">
        <v>78</v>
      </c>
      <c r="BK120" s="246">
        <f>ROUND(I120*H120,2)</f>
        <v>0</v>
      </c>
      <c r="BL120" s="24" t="s">
        <v>160</v>
      </c>
      <c r="BM120" s="24" t="s">
        <v>1192</v>
      </c>
    </row>
    <row r="121" spans="2:51" s="14" customFormat="1" ht="13.5">
      <c r="B121" s="271"/>
      <c r="C121" s="272"/>
      <c r="D121" s="249" t="s">
        <v>162</v>
      </c>
      <c r="E121" s="273" t="s">
        <v>21</v>
      </c>
      <c r="F121" s="274" t="s">
        <v>1187</v>
      </c>
      <c r="G121" s="272"/>
      <c r="H121" s="273" t="s">
        <v>21</v>
      </c>
      <c r="I121" s="275"/>
      <c r="J121" s="272"/>
      <c r="K121" s="272"/>
      <c r="L121" s="276"/>
      <c r="M121" s="277"/>
      <c r="N121" s="278"/>
      <c r="O121" s="278"/>
      <c r="P121" s="278"/>
      <c r="Q121" s="278"/>
      <c r="R121" s="278"/>
      <c r="S121" s="278"/>
      <c r="T121" s="279"/>
      <c r="AT121" s="280" t="s">
        <v>162</v>
      </c>
      <c r="AU121" s="280" t="s">
        <v>81</v>
      </c>
      <c r="AV121" s="14" t="s">
        <v>78</v>
      </c>
      <c r="AW121" s="14" t="s">
        <v>35</v>
      </c>
      <c r="AX121" s="14" t="s">
        <v>71</v>
      </c>
      <c r="AY121" s="280" t="s">
        <v>153</v>
      </c>
    </row>
    <row r="122" spans="2:51" s="14" customFormat="1" ht="13.5">
      <c r="B122" s="271"/>
      <c r="C122" s="272"/>
      <c r="D122" s="249" t="s">
        <v>162</v>
      </c>
      <c r="E122" s="273" t="s">
        <v>21</v>
      </c>
      <c r="F122" s="274" t="s">
        <v>1193</v>
      </c>
      <c r="G122" s="272"/>
      <c r="H122" s="273" t="s">
        <v>21</v>
      </c>
      <c r="I122" s="275"/>
      <c r="J122" s="272"/>
      <c r="K122" s="272"/>
      <c r="L122" s="276"/>
      <c r="M122" s="277"/>
      <c r="N122" s="278"/>
      <c r="O122" s="278"/>
      <c r="P122" s="278"/>
      <c r="Q122" s="278"/>
      <c r="R122" s="278"/>
      <c r="S122" s="278"/>
      <c r="T122" s="279"/>
      <c r="AT122" s="280" t="s">
        <v>162</v>
      </c>
      <c r="AU122" s="280" t="s">
        <v>81</v>
      </c>
      <c r="AV122" s="14" t="s">
        <v>78</v>
      </c>
      <c r="AW122" s="14" t="s">
        <v>35</v>
      </c>
      <c r="AX122" s="14" t="s">
        <v>71</v>
      </c>
      <c r="AY122" s="280" t="s">
        <v>153</v>
      </c>
    </row>
    <row r="123" spans="2:51" s="12" customFormat="1" ht="13.5">
      <c r="B123" s="247"/>
      <c r="C123" s="248"/>
      <c r="D123" s="249" t="s">
        <v>162</v>
      </c>
      <c r="E123" s="250" t="s">
        <v>21</v>
      </c>
      <c r="F123" s="251" t="s">
        <v>181</v>
      </c>
      <c r="G123" s="248"/>
      <c r="H123" s="252">
        <v>6</v>
      </c>
      <c r="I123" s="253"/>
      <c r="J123" s="248"/>
      <c r="K123" s="248"/>
      <c r="L123" s="254"/>
      <c r="M123" s="255"/>
      <c r="N123" s="256"/>
      <c r="O123" s="256"/>
      <c r="P123" s="256"/>
      <c r="Q123" s="256"/>
      <c r="R123" s="256"/>
      <c r="S123" s="256"/>
      <c r="T123" s="257"/>
      <c r="AT123" s="258" t="s">
        <v>162</v>
      </c>
      <c r="AU123" s="258" t="s">
        <v>81</v>
      </c>
      <c r="AV123" s="12" t="s">
        <v>81</v>
      </c>
      <c r="AW123" s="12" t="s">
        <v>35</v>
      </c>
      <c r="AX123" s="12" t="s">
        <v>78</v>
      </c>
      <c r="AY123" s="258" t="s">
        <v>153</v>
      </c>
    </row>
    <row r="124" spans="2:65" s="1" customFormat="1" ht="25.5" customHeight="1">
      <c r="B124" s="46"/>
      <c r="C124" s="235" t="s">
        <v>181</v>
      </c>
      <c r="D124" s="235" t="s">
        <v>155</v>
      </c>
      <c r="E124" s="236" t="s">
        <v>1194</v>
      </c>
      <c r="F124" s="237" t="s">
        <v>1195</v>
      </c>
      <c r="G124" s="238" t="s">
        <v>487</v>
      </c>
      <c r="H124" s="239">
        <v>6272</v>
      </c>
      <c r="I124" s="240"/>
      <c r="J124" s="241">
        <f>ROUND(I124*H124,2)</f>
        <v>0</v>
      </c>
      <c r="K124" s="237" t="s">
        <v>159</v>
      </c>
      <c r="L124" s="72"/>
      <c r="M124" s="242" t="s">
        <v>21</v>
      </c>
      <c r="N124" s="243" t="s">
        <v>42</v>
      </c>
      <c r="O124" s="47"/>
      <c r="P124" s="244">
        <f>O124*H124</f>
        <v>0</v>
      </c>
      <c r="Q124" s="244">
        <v>0</v>
      </c>
      <c r="R124" s="244">
        <f>Q124*H124</f>
        <v>0</v>
      </c>
      <c r="S124" s="244">
        <v>0</v>
      </c>
      <c r="T124" s="245">
        <f>S124*H124</f>
        <v>0</v>
      </c>
      <c r="AR124" s="24" t="s">
        <v>160</v>
      </c>
      <c r="AT124" s="24" t="s">
        <v>155</v>
      </c>
      <c r="AU124" s="24" t="s">
        <v>81</v>
      </c>
      <c r="AY124" s="24" t="s">
        <v>153</v>
      </c>
      <c r="BE124" s="246">
        <f>IF(N124="základní",J124,0)</f>
        <v>0</v>
      </c>
      <c r="BF124" s="246">
        <f>IF(N124="snížená",J124,0)</f>
        <v>0</v>
      </c>
      <c r="BG124" s="246">
        <f>IF(N124="zákl. přenesená",J124,0)</f>
        <v>0</v>
      </c>
      <c r="BH124" s="246">
        <f>IF(N124="sníž. přenesená",J124,0)</f>
        <v>0</v>
      </c>
      <c r="BI124" s="246">
        <f>IF(N124="nulová",J124,0)</f>
        <v>0</v>
      </c>
      <c r="BJ124" s="24" t="s">
        <v>78</v>
      </c>
      <c r="BK124" s="246">
        <f>ROUND(I124*H124,2)</f>
        <v>0</v>
      </c>
      <c r="BL124" s="24" t="s">
        <v>160</v>
      </c>
      <c r="BM124" s="24" t="s">
        <v>1196</v>
      </c>
    </row>
    <row r="125" spans="2:51" s="14" customFormat="1" ht="13.5">
      <c r="B125" s="271"/>
      <c r="C125" s="272"/>
      <c r="D125" s="249" t="s">
        <v>162</v>
      </c>
      <c r="E125" s="273" t="s">
        <v>21</v>
      </c>
      <c r="F125" s="274" t="s">
        <v>1197</v>
      </c>
      <c r="G125" s="272"/>
      <c r="H125" s="273" t="s">
        <v>21</v>
      </c>
      <c r="I125" s="275"/>
      <c r="J125" s="272"/>
      <c r="K125" s="272"/>
      <c r="L125" s="276"/>
      <c r="M125" s="277"/>
      <c r="N125" s="278"/>
      <c r="O125" s="278"/>
      <c r="P125" s="278"/>
      <c r="Q125" s="278"/>
      <c r="R125" s="278"/>
      <c r="S125" s="278"/>
      <c r="T125" s="279"/>
      <c r="AT125" s="280" t="s">
        <v>162</v>
      </c>
      <c r="AU125" s="280" t="s">
        <v>81</v>
      </c>
      <c r="AV125" s="14" t="s">
        <v>78</v>
      </c>
      <c r="AW125" s="14" t="s">
        <v>35</v>
      </c>
      <c r="AX125" s="14" t="s">
        <v>71</v>
      </c>
      <c r="AY125" s="280" t="s">
        <v>153</v>
      </c>
    </row>
    <row r="126" spans="2:51" s="14" customFormat="1" ht="13.5">
      <c r="B126" s="271"/>
      <c r="C126" s="272"/>
      <c r="D126" s="249" t="s">
        <v>162</v>
      </c>
      <c r="E126" s="273" t="s">
        <v>21</v>
      </c>
      <c r="F126" s="274" t="s">
        <v>1180</v>
      </c>
      <c r="G126" s="272"/>
      <c r="H126" s="273" t="s">
        <v>21</v>
      </c>
      <c r="I126" s="275"/>
      <c r="J126" s="272"/>
      <c r="K126" s="272"/>
      <c r="L126" s="276"/>
      <c r="M126" s="277"/>
      <c r="N126" s="278"/>
      <c r="O126" s="278"/>
      <c r="P126" s="278"/>
      <c r="Q126" s="278"/>
      <c r="R126" s="278"/>
      <c r="S126" s="278"/>
      <c r="T126" s="279"/>
      <c r="AT126" s="280" t="s">
        <v>162</v>
      </c>
      <c r="AU126" s="280" t="s">
        <v>81</v>
      </c>
      <c r="AV126" s="14" t="s">
        <v>78</v>
      </c>
      <c r="AW126" s="14" t="s">
        <v>35</v>
      </c>
      <c r="AX126" s="14" t="s">
        <v>71</v>
      </c>
      <c r="AY126" s="280" t="s">
        <v>153</v>
      </c>
    </row>
    <row r="127" spans="2:51" s="12" customFormat="1" ht="13.5">
      <c r="B127" s="247"/>
      <c r="C127" s="248"/>
      <c r="D127" s="249" t="s">
        <v>162</v>
      </c>
      <c r="E127" s="250" t="s">
        <v>21</v>
      </c>
      <c r="F127" s="251" t="s">
        <v>1198</v>
      </c>
      <c r="G127" s="248"/>
      <c r="H127" s="252">
        <v>440</v>
      </c>
      <c r="I127" s="253"/>
      <c r="J127" s="248"/>
      <c r="K127" s="248"/>
      <c r="L127" s="254"/>
      <c r="M127" s="255"/>
      <c r="N127" s="256"/>
      <c r="O127" s="256"/>
      <c r="P127" s="256"/>
      <c r="Q127" s="256"/>
      <c r="R127" s="256"/>
      <c r="S127" s="256"/>
      <c r="T127" s="257"/>
      <c r="AT127" s="258" t="s">
        <v>162</v>
      </c>
      <c r="AU127" s="258" t="s">
        <v>81</v>
      </c>
      <c r="AV127" s="12" t="s">
        <v>81</v>
      </c>
      <c r="AW127" s="12" t="s">
        <v>35</v>
      </c>
      <c r="AX127" s="12" t="s">
        <v>71</v>
      </c>
      <c r="AY127" s="258" t="s">
        <v>153</v>
      </c>
    </row>
    <row r="128" spans="2:51" s="14" customFormat="1" ht="13.5">
      <c r="B128" s="271"/>
      <c r="C128" s="272"/>
      <c r="D128" s="249" t="s">
        <v>162</v>
      </c>
      <c r="E128" s="273" t="s">
        <v>21</v>
      </c>
      <c r="F128" s="274" t="s">
        <v>1199</v>
      </c>
      <c r="G128" s="272"/>
      <c r="H128" s="273" t="s">
        <v>21</v>
      </c>
      <c r="I128" s="275"/>
      <c r="J128" s="272"/>
      <c r="K128" s="272"/>
      <c r="L128" s="276"/>
      <c r="M128" s="277"/>
      <c r="N128" s="278"/>
      <c r="O128" s="278"/>
      <c r="P128" s="278"/>
      <c r="Q128" s="278"/>
      <c r="R128" s="278"/>
      <c r="S128" s="278"/>
      <c r="T128" s="279"/>
      <c r="AT128" s="280" t="s">
        <v>162</v>
      </c>
      <c r="AU128" s="280" t="s">
        <v>81</v>
      </c>
      <c r="AV128" s="14" t="s">
        <v>78</v>
      </c>
      <c r="AW128" s="14" t="s">
        <v>35</v>
      </c>
      <c r="AX128" s="14" t="s">
        <v>71</v>
      </c>
      <c r="AY128" s="280" t="s">
        <v>153</v>
      </c>
    </row>
    <row r="129" spans="2:51" s="14" customFormat="1" ht="13.5">
      <c r="B129" s="271"/>
      <c r="C129" s="272"/>
      <c r="D129" s="249" t="s">
        <v>162</v>
      </c>
      <c r="E129" s="273" t="s">
        <v>21</v>
      </c>
      <c r="F129" s="274" t="s">
        <v>1180</v>
      </c>
      <c r="G129" s="272"/>
      <c r="H129" s="273" t="s">
        <v>21</v>
      </c>
      <c r="I129" s="275"/>
      <c r="J129" s="272"/>
      <c r="K129" s="272"/>
      <c r="L129" s="276"/>
      <c r="M129" s="277"/>
      <c r="N129" s="278"/>
      <c r="O129" s="278"/>
      <c r="P129" s="278"/>
      <c r="Q129" s="278"/>
      <c r="R129" s="278"/>
      <c r="S129" s="278"/>
      <c r="T129" s="279"/>
      <c r="AT129" s="280" t="s">
        <v>162</v>
      </c>
      <c r="AU129" s="280" t="s">
        <v>81</v>
      </c>
      <c r="AV129" s="14" t="s">
        <v>78</v>
      </c>
      <c r="AW129" s="14" t="s">
        <v>35</v>
      </c>
      <c r="AX129" s="14" t="s">
        <v>71</v>
      </c>
      <c r="AY129" s="280" t="s">
        <v>153</v>
      </c>
    </row>
    <row r="130" spans="2:51" s="12" customFormat="1" ht="13.5">
      <c r="B130" s="247"/>
      <c r="C130" s="248"/>
      <c r="D130" s="249" t="s">
        <v>162</v>
      </c>
      <c r="E130" s="250" t="s">
        <v>21</v>
      </c>
      <c r="F130" s="251" t="s">
        <v>1200</v>
      </c>
      <c r="G130" s="248"/>
      <c r="H130" s="252">
        <v>583</v>
      </c>
      <c r="I130" s="253"/>
      <c r="J130" s="248"/>
      <c r="K130" s="248"/>
      <c r="L130" s="254"/>
      <c r="M130" s="255"/>
      <c r="N130" s="256"/>
      <c r="O130" s="256"/>
      <c r="P130" s="256"/>
      <c r="Q130" s="256"/>
      <c r="R130" s="256"/>
      <c r="S130" s="256"/>
      <c r="T130" s="257"/>
      <c r="AT130" s="258" t="s">
        <v>162</v>
      </c>
      <c r="AU130" s="258" t="s">
        <v>81</v>
      </c>
      <c r="AV130" s="12" t="s">
        <v>81</v>
      </c>
      <c r="AW130" s="12" t="s">
        <v>35</v>
      </c>
      <c r="AX130" s="12" t="s">
        <v>71</v>
      </c>
      <c r="AY130" s="258" t="s">
        <v>153</v>
      </c>
    </row>
    <row r="131" spans="2:51" s="14" customFormat="1" ht="13.5">
      <c r="B131" s="271"/>
      <c r="C131" s="272"/>
      <c r="D131" s="249" t="s">
        <v>162</v>
      </c>
      <c r="E131" s="273" t="s">
        <v>21</v>
      </c>
      <c r="F131" s="274" t="s">
        <v>1201</v>
      </c>
      <c r="G131" s="272"/>
      <c r="H131" s="273" t="s">
        <v>21</v>
      </c>
      <c r="I131" s="275"/>
      <c r="J131" s="272"/>
      <c r="K131" s="272"/>
      <c r="L131" s="276"/>
      <c r="M131" s="277"/>
      <c r="N131" s="278"/>
      <c r="O131" s="278"/>
      <c r="P131" s="278"/>
      <c r="Q131" s="278"/>
      <c r="R131" s="278"/>
      <c r="S131" s="278"/>
      <c r="T131" s="279"/>
      <c r="AT131" s="280" t="s">
        <v>162</v>
      </c>
      <c r="AU131" s="280" t="s">
        <v>81</v>
      </c>
      <c r="AV131" s="14" t="s">
        <v>78</v>
      </c>
      <c r="AW131" s="14" t="s">
        <v>35</v>
      </c>
      <c r="AX131" s="14" t="s">
        <v>71</v>
      </c>
      <c r="AY131" s="280" t="s">
        <v>153</v>
      </c>
    </row>
    <row r="132" spans="2:51" s="14" customFormat="1" ht="13.5">
      <c r="B132" s="271"/>
      <c r="C132" s="272"/>
      <c r="D132" s="249" t="s">
        <v>162</v>
      </c>
      <c r="E132" s="273" t="s">
        <v>21</v>
      </c>
      <c r="F132" s="274" t="s">
        <v>1180</v>
      </c>
      <c r="G132" s="272"/>
      <c r="H132" s="273" t="s">
        <v>21</v>
      </c>
      <c r="I132" s="275"/>
      <c r="J132" s="272"/>
      <c r="K132" s="272"/>
      <c r="L132" s="276"/>
      <c r="M132" s="277"/>
      <c r="N132" s="278"/>
      <c r="O132" s="278"/>
      <c r="P132" s="278"/>
      <c r="Q132" s="278"/>
      <c r="R132" s="278"/>
      <c r="S132" s="278"/>
      <c r="T132" s="279"/>
      <c r="AT132" s="280" t="s">
        <v>162</v>
      </c>
      <c r="AU132" s="280" t="s">
        <v>81</v>
      </c>
      <c r="AV132" s="14" t="s">
        <v>78</v>
      </c>
      <c r="AW132" s="14" t="s">
        <v>35</v>
      </c>
      <c r="AX132" s="14" t="s">
        <v>71</v>
      </c>
      <c r="AY132" s="280" t="s">
        <v>153</v>
      </c>
    </row>
    <row r="133" spans="2:51" s="12" customFormat="1" ht="13.5">
      <c r="B133" s="247"/>
      <c r="C133" s="248"/>
      <c r="D133" s="249" t="s">
        <v>162</v>
      </c>
      <c r="E133" s="250" t="s">
        <v>21</v>
      </c>
      <c r="F133" s="251" t="s">
        <v>1202</v>
      </c>
      <c r="G133" s="248"/>
      <c r="H133" s="252">
        <v>494</v>
      </c>
      <c r="I133" s="253"/>
      <c r="J133" s="248"/>
      <c r="K133" s="248"/>
      <c r="L133" s="254"/>
      <c r="M133" s="255"/>
      <c r="N133" s="256"/>
      <c r="O133" s="256"/>
      <c r="P133" s="256"/>
      <c r="Q133" s="256"/>
      <c r="R133" s="256"/>
      <c r="S133" s="256"/>
      <c r="T133" s="257"/>
      <c r="AT133" s="258" t="s">
        <v>162</v>
      </c>
      <c r="AU133" s="258" t="s">
        <v>81</v>
      </c>
      <c r="AV133" s="12" t="s">
        <v>81</v>
      </c>
      <c r="AW133" s="12" t="s">
        <v>35</v>
      </c>
      <c r="AX133" s="12" t="s">
        <v>71</v>
      </c>
      <c r="AY133" s="258" t="s">
        <v>153</v>
      </c>
    </row>
    <row r="134" spans="2:51" s="14" customFormat="1" ht="13.5">
      <c r="B134" s="271"/>
      <c r="C134" s="272"/>
      <c r="D134" s="249" t="s">
        <v>162</v>
      </c>
      <c r="E134" s="273" t="s">
        <v>21</v>
      </c>
      <c r="F134" s="274" t="s">
        <v>1203</v>
      </c>
      <c r="G134" s="272"/>
      <c r="H134" s="273" t="s">
        <v>21</v>
      </c>
      <c r="I134" s="275"/>
      <c r="J134" s="272"/>
      <c r="K134" s="272"/>
      <c r="L134" s="276"/>
      <c r="M134" s="277"/>
      <c r="N134" s="278"/>
      <c r="O134" s="278"/>
      <c r="P134" s="278"/>
      <c r="Q134" s="278"/>
      <c r="R134" s="278"/>
      <c r="S134" s="278"/>
      <c r="T134" s="279"/>
      <c r="AT134" s="280" t="s">
        <v>162</v>
      </c>
      <c r="AU134" s="280" t="s">
        <v>81</v>
      </c>
      <c r="AV134" s="14" t="s">
        <v>78</v>
      </c>
      <c r="AW134" s="14" t="s">
        <v>35</v>
      </c>
      <c r="AX134" s="14" t="s">
        <v>71</v>
      </c>
      <c r="AY134" s="280" t="s">
        <v>153</v>
      </c>
    </row>
    <row r="135" spans="2:51" s="14" customFormat="1" ht="13.5">
      <c r="B135" s="271"/>
      <c r="C135" s="272"/>
      <c r="D135" s="249" t="s">
        <v>162</v>
      </c>
      <c r="E135" s="273" t="s">
        <v>21</v>
      </c>
      <c r="F135" s="274" t="s">
        <v>1180</v>
      </c>
      <c r="G135" s="272"/>
      <c r="H135" s="273" t="s">
        <v>21</v>
      </c>
      <c r="I135" s="275"/>
      <c r="J135" s="272"/>
      <c r="K135" s="272"/>
      <c r="L135" s="276"/>
      <c r="M135" s="277"/>
      <c r="N135" s="278"/>
      <c r="O135" s="278"/>
      <c r="P135" s="278"/>
      <c r="Q135" s="278"/>
      <c r="R135" s="278"/>
      <c r="S135" s="278"/>
      <c r="T135" s="279"/>
      <c r="AT135" s="280" t="s">
        <v>162</v>
      </c>
      <c r="AU135" s="280" t="s">
        <v>81</v>
      </c>
      <c r="AV135" s="14" t="s">
        <v>78</v>
      </c>
      <c r="AW135" s="14" t="s">
        <v>35</v>
      </c>
      <c r="AX135" s="14" t="s">
        <v>71</v>
      </c>
      <c r="AY135" s="280" t="s">
        <v>153</v>
      </c>
    </row>
    <row r="136" spans="2:51" s="12" customFormat="1" ht="13.5">
      <c r="B136" s="247"/>
      <c r="C136" s="248"/>
      <c r="D136" s="249" t="s">
        <v>162</v>
      </c>
      <c r="E136" s="250" t="s">
        <v>21</v>
      </c>
      <c r="F136" s="251" t="s">
        <v>1204</v>
      </c>
      <c r="G136" s="248"/>
      <c r="H136" s="252">
        <v>1635</v>
      </c>
      <c r="I136" s="253"/>
      <c r="J136" s="248"/>
      <c r="K136" s="248"/>
      <c r="L136" s="254"/>
      <c r="M136" s="255"/>
      <c r="N136" s="256"/>
      <c r="O136" s="256"/>
      <c r="P136" s="256"/>
      <c r="Q136" s="256"/>
      <c r="R136" s="256"/>
      <c r="S136" s="256"/>
      <c r="T136" s="257"/>
      <c r="AT136" s="258" t="s">
        <v>162</v>
      </c>
      <c r="AU136" s="258" t="s">
        <v>81</v>
      </c>
      <c r="AV136" s="12" t="s">
        <v>81</v>
      </c>
      <c r="AW136" s="12" t="s">
        <v>35</v>
      </c>
      <c r="AX136" s="12" t="s">
        <v>71</v>
      </c>
      <c r="AY136" s="258" t="s">
        <v>153</v>
      </c>
    </row>
    <row r="137" spans="2:51" s="14" customFormat="1" ht="13.5">
      <c r="B137" s="271"/>
      <c r="C137" s="272"/>
      <c r="D137" s="249" t="s">
        <v>162</v>
      </c>
      <c r="E137" s="273" t="s">
        <v>21</v>
      </c>
      <c r="F137" s="274" t="s">
        <v>1205</v>
      </c>
      <c r="G137" s="272"/>
      <c r="H137" s="273" t="s">
        <v>21</v>
      </c>
      <c r="I137" s="275"/>
      <c r="J137" s="272"/>
      <c r="K137" s="272"/>
      <c r="L137" s="276"/>
      <c r="M137" s="277"/>
      <c r="N137" s="278"/>
      <c r="O137" s="278"/>
      <c r="P137" s="278"/>
      <c r="Q137" s="278"/>
      <c r="R137" s="278"/>
      <c r="S137" s="278"/>
      <c r="T137" s="279"/>
      <c r="AT137" s="280" t="s">
        <v>162</v>
      </c>
      <c r="AU137" s="280" t="s">
        <v>81</v>
      </c>
      <c r="AV137" s="14" t="s">
        <v>78</v>
      </c>
      <c r="AW137" s="14" t="s">
        <v>35</v>
      </c>
      <c r="AX137" s="14" t="s">
        <v>71</v>
      </c>
      <c r="AY137" s="280" t="s">
        <v>153</v>
      </c>
    </row>
    <row r="138" spans="2:51" s="14" customFormat="1" ht="13.5">
      <c r="B138" s="271"/>
      <c r="C138" s="272"/>
      <c r="D138" s="249" t="s">
        <v>162</v>
      </c>
      <c r="E138" s="273" t="s">
        <v>21</v>
      </c>
      <c r="F138" s="274" t="s">
        <v>1188</v>
      </c>
      <c r="G138" s="272"/>
      <c r="H138" s="273" t="s">
        <v>21</v>
      </c>
      <c r="I138" s="275"/>
      <c r="J138" s="272"/>
      <c r="K138" s="272"/>
      <c r="L138" s="276"/>
      <c r="M138" s="277"/>
      <c r="N138" s="278"/>
      <c r="O138" s="278"/>
      <c r="P138" s="278"/>
      <c r="Q138" s="278"/>
      <c r="R138" s="278"/>
      <c r="S138" s="278"/>
      <c r="T138" s="279"/>
      <c r="AT138" s="280" t="s">
        <v>162</v>
      </c>
      <c r="AU138" s="280" t="s">
        <v>81</v>
      </c>
      <c r="AV138" s="14" t="s">
        <v>78</v>
      </c>
      <c r="AW138" s="14" t="s">
        <v>35</v>
      </c>
      <c r="AX138" s="14" t="s">
        <v>71</v>
      </c>
      <c r="AY138" s="280" t="s">
        <v>153</v>
      </c>
    </row>
    <row r="139" spans="2:51" s="12" customFormat="1" ht="13.5">
      <c r="B139" s="247"/>
      <c r="C139" s="248"/>
      <c r="D139" s="249" t="s">
        <v>162</v>
      </c>
      <c r="E139" s="250" t="s">
        <v>21</v>
      </c>
      <c r="F139" s="251" t="s">
        <v>1206</v>
      </c>
      <c r="G139" s="248"/>
      <c r="H139" s="252">
        <v>3120</v>
      </c>
      <c r="I139" s="253"/>
      <c r="J139" s="248"/>
      <c r="K139" s="248"/>
      <c r="L139" s="254"/>
      <c r="M139" s="255"/>
      <c r="N139" s="256"/>
      <c r="O139" s="256"/>
      <c r="P139" s="256"/>
      <c r="Q139" s="256"/>
      <c r="R139" s="256"/>
      <c r="S139" s="256"/>
      <c r="T139" s="257"/>
      <c r="AT139" s="258" t="s">
        <v>162</v>
      </c>
      <c r="AU139" s="258" t="s">
        <v>81</v>
      </c>
      <c r="AV139" s="12" t="s">
        <v>81</v>
      </c>
      <c r="AW139" s="12" t="s">
        <v>35</v>
      </c>
      <c r="AX139" s="12" t="s">
        <v>71</v>
      </c>
      <c r="AY139" s="258" t="s">
        <v>153</v>
      </c>
    </row>
    <row r="140" spans="2:51" s="13" customFormat="1" ht="13.5">
      <c r="B140" s="259"/>
      <c r="C140" s="260"/>
      <c r="D140" s="249" t="s">
        <v>162</v>
      </c>
      <c r="E140" s="261" t="s">
        <v>21</v>
      </c>
      <c r="F140" s="262" t="s">
        <v>188</v>
      </c>
      <c r="G140" s="260"/>
      <c r="H140" s="263">
        <v>6272</v>
      </c>
      <c r="I140" s="264"/>
      <c r="J140" s="260"/>
      <c r="K140" s="260"/>
      <c r="L140" s="265"/>
      <c r="M140" s="266"/>
      <c r="N140" s="267"/>
      <c r="O140" s="267"/>
      <c r="P140" s="267"/>
      <c r="Q140" s="267"/>
      <c r="R140" s="267"/>
      <c r="S140" s="267"/>
      <c r="T140" s="268"/>
      <c r="AT140" s="269" t="s">
        <v>162</v>
      </c>
      <c r="AU140" s="269" t="s">
        <v>81</v>
      </c>
      <c r="AV140" s="13" t="s">
        <v>160</v>
      </c>
      <c r="AW140" s="13" t="s">
        <v>35</v>
      </c>
      <c r="AX140" s="13" t="s">
        <v>78</v>
      </c>
      <c r="AY140" s="269" t="s">
        <v>153</v>
      </c>
    </row>
    <row r="141" spans="2:65" s="1" customFormat="1" ht="25.5" customHeight="1">
      <c r="B141" s="46"/>
      <c r="C141" s="235" t="s">
        <v>189</v>
      </c>
      <c r="D141" s="235" t="s">
        <v>155</v>
      </c>
      <c r="E141" s="236" t="s">
        <v>1207</v>
      </c>
      <c r="F141" s="237" t="s">
        <v>1208</v>
      </c>
      <c r="G141" s="238" t="s">
        <v>487</v>
      </c>
      <c r="H141" s="239">
        <v>1440</v>
      </c>
      <c r="I141" s="240"/>
      <c r="J141" s="241">
        <f>ROUND(I141*H141,2)</f>
        <v>0</v>
      </c>
      <c r="K141" s="237" t="s">
        <v>159</v>
      </c>
      <c r="L141" s="72"/>
      <c r="M141" s="242" t="s">
        <v>21</v>
      </c>
      <c r="N141" s="243" t="s">
        <v>42</v>
      </c>
      <c r="O141" s="47"/>
      <c r="P141" s="244">
        <f>O141*H141</f>
        <v>0</v>
      </c>
      <c r="Q141" s="244">
        <v>0</v>
      </c>
      <c r="R141" s="244">
        <f>Q141*H141</f>
        <v>0</v>
      </c>
      <c r="S141" s="244">
        <v>0</v>
      </c>
      <c r="T141" s="245">
        <f>S141*H141</f>
        <v>0</v>
      </c>
      <c r="AR141" s="24" t="s">
        <v>160</v>
      </c>
      <c r="AT141" s="24" t="s">
        <v>155</v>
      </c>
      <c r="AU141" s="24" t="s">
        <v>81</v>
      </c>
      <c r="AY141" s="24" t="s">
        <v>153</v>
      </c>
      <c r="BE141" s="246">
        <f>IF(N141="základní",J141,0)</f>
        <v>0</v>
      </c>
      <c r="BF141" s="246">
        <f>IF(N141="snížená",J141,0)</f>
        <v>0</v>
      </c>
      <c r="BG141" s="246">
        <f>IF(N141="zákl. přenesená",J141,0)</f>
        <v>0</v>
      </c>
      <c r="BH141" s="246">
        <f>IF(N141="sníž. přenesená",J141,0)</f>
        <v>0</v>
      </c>
      <c r="BI141" s="246">
        <f>IF(N141="nulová",J141,0)</f>
        <v>0</v>
      </c>
      <c r="BJ141" s="24" t="s">
        <v>78</v>
      </c>
      <c r="BK141" s="246">
        <f>ROUND(I141*H141,2)</f>
        <v>0</v>
      </c>
      <c r="BL141" s="24" t="s">
        <v>160</v>
      </c>
      <c r="BM141" s="24" t="s">
        <v>1209</v>
      </c>
    </row>
    <row r="142" spans="2:51" s="14" customFormat="1" ht="13.5">
      <c r="B142" s="271"/>
      <c r="C142" s="272"/>
      <c r="D142" s="249" t="s">
        <v>162</v>
      </c>
      <c r="E142" s="273" t="s">
        <v>21</v>
      </c>
      <c r="F142" s="274" t="s">
        <v>1210</v>
      </c>
      <c r="G142" s="272"/>
      <c r="H142" s="273" t="s">
        <v>21</v>
      </c>
      <c r="I142" s="275"/>
      <c r="J142" s="272"/>
      <c r="K142" s="272"/>
      <c r="L142" s="276"/>
      <c r="M142" s="277"/>
      <c r="N142" s="278"/>
      <c r="O142" s="278"/>
      <c r="P142" s="278"/>
      <c r="Q142" s="278"/>
      <c r="R142" s="278"/>
      <c r="S142" s="278"/>
      <c r="T142" s="279"/>
      <c r="AT142" s="280" t="s">
        <v>162</v>
      </c>
      <c r="AU142" s="280" t="s">
        <v>81</v>
      </c>
      <c r="AV142" s="14" t="s">
        <v>78</v>
      </c>
      <c r="AW142" s="14" t="s">
        <v>35</v>
      </c>
      <c r="AX142" s="14" t="s">
        <v>71</v>
      </c>
      <c r="AY142" s="280" t="s">
        <v>153</v>
      </c>
    </row>
    <row r="143" spans="2:51" s="14" customFormat="1" ht="13.5">
      <c r="B143" s="271"/>
      <c r="C143" s="272"/>
      <c r="D143" s="249" t="s">
        <v>162</v>
      </c>
      <c r="E143" s="273" t="s">
        <v>21</v>
      </c>
      <c r="F143" s="274" t="s">
        <v>1193</v>
      </c>
      <c r="G143" s="272"/>
      <c r="H143" s="273" t="s">
        <v>21</v>
      </c>
      <c r="I143" s="275"/>
      <c r="J143" s="272"/>
      <c r="K143" s="272"/>
      <c r="L143" s="276"/>
      <c r="M143" s="277"/>
      <c r="N143" s="278"/>
      <c r="O143" s="278"/>
      <c r="P143" s="278"/>
      <c r="Q143" s="278"/>
      <c r="R143" s="278"/>
      <c r="S143" s="278"/>
      <c r="T143" s="279"/>
      <c r="AT143" s="280" t="s">
        <v>162</v>
      </c>
      <c r="AU143" s="280" t="s">
        <v>81</v>
      </c>
      <c r="AV143" s="14" t="s">
        <v>78</v>
      </c>
      <c r="AW143" s="14" t="s">
        <v>35</v>
      </c>
      <c r="AX143" s="14" t="s">
        <v>71</v>
      </c>
      <c r="AY143" s="280" t="s">
        <v>153</v>
      </c>
    </row>
    <row r="144" spans="2:51" s="12" customFormat="1" ht="13.5">
      <c r="B144" s="247"/>
      <c r="C144" s="248"/>
      <c r="D144" s="249" t="s">
        <v>162</v>
      </c>
      <c r="E144" s="250" t="s">
        <v>21</v>
      </c>
      <c r="F144" s="251" t="s">
        <v>1211</v>
      </c>
      <c r="G144" s="248"/>
      <c r="H144" s="252">
        <v>1440</v>
      </c>
      <c r="I144" s="253"/>
      <c r="J144" s="248"/>
      <c r="K144" s="248"/>
      <c r="L144" s="254"/>
      <c r="M144" s="255"/>
      <c r="N144" s="256"/>
      <c r="O144" s="256"/>
      <c r="P144" s="256"/>
      <c r="Q144" s="256"/>
      <c r="R144" s="256"/>
      <c r="S144" s="256"/>
      <c r="T144" s="257"/>
      <c r="AT144" s="258" t="s">
        <v>162</v>
      </c>
      <c r="AU144" s="258" t="s">
        <v>81</v>
      </c>
      <c r="AV144" s="12" t="s">
        <v>81</v>
      </c>
      <c r="AW144" s="12" t="s">
        <v>35</v>
      </c>
      <c r="AX144" s="12" t="s">
        <v>78</v>
      </c>
      <c r="AY144" s="258" t="s">
        <v>153</v>
      </c>
    </row>
    <row r="145" spans="2:65" s="1" customFormat="1" ht="25.5" customHeight="1">
      <c r="B145" s="46"/>
      <c r="C145" s="235" t="s">
        <v>195</v>
      </c>
      <c r="D145" s="235" t="s">
        <v>155</v>
      </c>
      <c r="E145" s="236" t="s">
        <v>1212</v>
      </c>
      <c r="F145" s="237" t="s">
        <v>1213</v>
      </c>
      <c r="G145" s="238" t="s">
        <v>487</v>
      </c>
      <c r="H145" s="239">
        <v>11</v>
      </c>
      <c r="I145" s="240"/>
      <c r="J145" s="241">
        <f>ROUND(I145*H145,2)</f>
        <v>0</v>
      </c>
      <c r="K145" s="237" t="s">
        <v>159</v>
      </c>
      <c r="L145" s="72"/>
      <c r="M145" s="242" t="s">
        <v>21</v>
      </c>
      <c r="N145" s="243" t="s">
        <v>42</v>
      </c>
      <c r="O145" s="47"/>
      <c r="P145" s="244">
        <f>O145*H145</f>
        <v>0</v>
      </c>
      <c r="Q145" s="244">
        <v>0</v>
      </c>
      <c r="R145" s="244">
        <f>Q145*H145</f>
        <v>0</v>
      </c>
      <c r="S145" s="244">
        <v>0</v>
      </c>
      <c r="T145" s="245">
        <f>S145*H145</f>
        <v>0</v>
      </c>
      <c r="AR145" s="24" t="s">
        <v>160</v>
      </c>
      <c r="AT145" s="24" t="s">
        <v>155</v>
      </c>
      <c r="AU145" s="24" t="s">
        <v>81</v>
      </c>
      <c r="AY145" s="24" t="s">
        <v>153</v>
      </c>
      <c r="BE145" s="246">
        <f>IF(N145="základní",J145,0)</f>
        <v>0</v>
      </c>
      <c r="BF145" s="246">
        <f>IF(N145="snížená",J145,0)</f>
        <v>0</v>
      </c>
      <c r="BG145" s="246">
        <f>IF(N145="zákl. přenesená",J145,0)</f>
        <v>0</v>
      </c>
      <c r="BH145" s="246">
        <f>IF(N145="sníž. přenesená",J145,0)</f>
        <v>0</v>
      </c>
      <c r="BI145" s="246">
        <f>IF(N145="nulová",J145,0)</f>
        <v>0</v>
      </c>
      <c r="BJ145" s="24" t="s">
        <v>78</v>
      </c>
      <c r="BK145" s="246">
        <f>ROUND(I145*H145,2)</f>
        <v>0</v>
      </c>
      <c r="BL145" s="24" t="s">
        <v>160</v>
      </c>
      <c r="BM145" s="24" t="s">
        <v>1214</v>
      </c>
    </row>
    <row r="146" spans="2:51" s="14" customFormat="1" ht="13.5">
      <c r="B146" s="271"/>
      <c r="C146" s="272"/>
      <c r="D146" s="249" t="s">
        <v>162</v>
      </c>
      <c r="E146" s="273" t="s">
        <v>21</v>
      </c>
      <c r="F146" s="274" t="s">
        <v>1179</v>
      </c>
      <c r="G146" s="272"/>
      <c r="H146" s="273" t="s">
        <v>21</v>
      </c>
      <c r="I146" s="275"/>
      <c r="J146" s="272"/>
      <c r="K146" s="272"/>
      <c r="L146" s="276"/>
      <c r="M146" s="277"/>
      <c r="N146" s="278"/>
      <c r="O146" s="278"/>
      <c r="P146" s="278"/>
      <c r="Q146" s="278"/>
      <c r="R146" s="278"/>
      <c r="S146" s="278"/>
      <c r="T146" s="279"/>
      <c r="AT146" s="280" t="s">
        <v>162</v>
      </c>
      <c r="AU146" s="280" t="s">
        <v>81</v>
      </c>
      <c r="AV146" s="14" t="s">
        <v>78</v>
      </c>
      <c r="AW146" s="14" t="s">
        <v>35</v>
      </c>
      <c r="AX146" s="14" t="s">
        <v>71</v>
      </c>
      <c r="AY146" s="280" t="s">
        <v>153</v>
      </c>
    </row>
    <row r="147" spans="2:51" s="12" customFormat="1" ht="13.5">
      <c r="B147" s="247"/>
      <c r="C147" s="248"/>
      <c r="D147" s="249" t="s">
        <v>162</v>
      </c>
      <c r="E147" s="250" t="s">
        <v>21</v>
      </c>
      <c r="F147" s="251" t="s">
        <v>81</v>
      </c>
      <c r="G147" s="248"/>
      <c r="H147" s="252">
        <v>2</v>
      </c>
      <c r="I147" s="253"/>
      <c r="J147" s="248"/>
      <c r="K147" s="248"/>
      <c r="L147" s="254"/>
      <c r="M147" s="255"/>
      <c r="N147" s="256"/>
      <c r="O147" s="256"/>
      <c r="P147" s="256"/>
      <c r="Q147" s="256"/>
      <c r="R147" s="256"/>
      <c r="S147" s="256"/>
      <c r="T147" s="257"/>
      <c r="AT147" s="258" t="s">
        <v>162</v>
      </c>
      <c r="AU147" s="258" t="s">
        <v>81</v>
      </c>
      <c r="AV147" s="12" t="s">
        <v>81</v>
      </c>
      <c r="AW147" s="12" t="s">
        <v>35</v>
      </c>
      <c r="AX147" s="12" t="s">
        <v>71</v>
      </c>
      <c r="AY147" s="258" t="s">
        <v>153</v>
      </c>
    </row>
    <row r="148" spans="2:51" s="14" customFormat="1" ht="13.5">
      <c r="B148" s="271"/>
      <c r="C148" s="272"/>
      <c r="D148" s="249" t="s">
        <v>162</v>
      </c>
      <c r="E148" s="273" t="s">
        <v>21</v>
      </c>
      <c r="F148" s="274" t="s">
        <v>1182</v>
      </c>
      <c r="G148" s="272"/>
      <c r="H148" s="273" t="s">
        <v>21</v>
      </c>
      <c r="I148" s="275"/>
      <c r="J148" s="272"/>
      <c r="K148" s="272"/>
      <c r="L148" s="276"/>
      <c r="M148" s="277"/>
      <c r="N148" s="278"/>
      <c r="O148" s="278"/>
      <c r="P148" s="278"/>
      <c r="Q148" s="278"/>
      <c r="R148" s="278"/>
      <c r="S148" s="278"/>
      <c r="T148" s="279"/>
      <c r="AT148" s="280" t="s">
        <v>162</v>
      </c>
      <c r="AU148" s="280" t="s">
        <v>81</v>
      </c>
      <c r="AV148" s="14" t="s">
        <v>78</v>
      </c>
      <c r="AW148" s="14" t="s">
        <v>35</v>
      </c>
      <c r="AX148" s="14" t="s">
        <v>71</v>
      </c>
      <c r="AY148" s="280" t="s">
        <v>153</v>
      </c>
    </row>
    <row r="149" spans="2:51" s="12" customFormat="1" ht="13.5">
      <c r="B149" s="247"/>
      <c r="C149" s="248"/>
      <c r="D149" s="249" t="s">
        <v>162</v>
      </c>
      <c r="E149" s="250" t="s">
        <v>21</v>
      </c>
      <c r="F149" s="251" t="s">
        <v>81</v>
      </c>
      <c r="G149" s="248"/>
      <c r="H149" s="252">
        <v>2</v>
      </c>
      <c r="I149" s="253"/>
      <c r="J149" s="248"/>
      <c r="K149" s="248"/>
      <c r="L149" s="254"/>
      <c r="M149" s="255"/>
      <c r="N149" s="256"/>
      <c r="O149" s="256"/>
      <c r="P149" s="256"/>
      <c r="Q149" s="256"/>
      <c r="R149" s="256"/>
      <c r="S149" s="256"/>
      <c r="T149" s="257"/>
      <c r="AT149" s="258" t="s">
        <v>162</v>
      </c>
      <c r="AU149" s="258" t="s">
        <v>81</v>
      </c>
      <c r="AV149" s="12" t="s">
        <v>81</v>
      </c>
      <c r="AW149" s="12" t="s">
        <v>35</v>
      </c>
      <c r="AX149" s="12" t="s">
        <v>71</v>
      </c>
      <c r="AY149" s="258" t="s">
        <v>153</v>
      </c>
    </row>
    <row r="150" spans="2:51" s="14" customFormat="1" ht="13.5">
      <c r="B150" s="271"/>
      <c r="C150" s="272"/>
      <c r="D150" s="249" t="s">
        <v>162</v>
      </c>
      <c r="E150" s="273" t="s">
        <v>21</v>
      </c>
      <c r="F150" s="274" t="s">
        <v>1183</v>
      </c>
      <c r="G150" s="272"/>
      <c r="H150" s="273" t="s">
        <v>21</v>
      </c>
      <c r="I150" s="275"/>
      <c r="J150" s="272"/>
      <c r="K150" s="272"/>
      <c r="L150" s="276"/>
      <c r="M150" s="277"/>
      <c r="N150" s="278"/>
      <c r="O150" s="278"/>
      <c r="P150" s="278"/>
      <c r="Q150" s="278"/>
      <c r="R150" s="278"/>
      <c r="S150" s="278"/>
      <c r="T150" s="279"/>
      <c r="AT150" s="280" t="s">
        <v>162</v>
      </c>
      <c r="AU150" s="280" t="s">
        <v>81</v>
      </c>
      <c r="AV150" s="14" t="s">
        <v>78</v>
      </c>
      <c r="AW150" s="14" t="s">
        <v>35</v>
      </c>
      <c r="AX150" s="14" t="s">
        <v>71</v>
      </c>
      <c r="AY150" s="280" t="s">
        <v>153</v>
      </c>
    </row>
    <row r="151" spans="2:51" s="12" customFormat="1" ht="13.5">
      <c r="B151" s="247"/>
      <c r="C151" s="248"/>
      <c r="D151" s="249" t="s">
        <v>162</v>
      </c>
      <c r="E151" s="250" t="s">
        <v>21</v>
      </c>
      <c r="F151" s="251" t="s">
        <v>168</v>
      </c>
      <c r="G151" s="248"/>
      <c r="H151" s="252">
        <v>3</v>
      </c>
      <c r="I151" s="253"/>
      <c r="J151" s="248"/>
      <c r="K151" s="248"/>
      <c r="L151" s="254"/>
      <c r="M151" s="255"/>
      <c r="N151" s="256"/>
      <c r="O151" s="256"/>
      <c r="P151" s="256"/>
      <c r="Q151" s="256"/>
      <c r="R151" s="256"/>
      <c r="S151" s="256"/>
      <c r="T151" s="257"/>
      <c r="AT151" s="258" t="s">
        <v>162</v>
      </c>
      <c r="AU151" s="258" t="s">
        <v>81</v>
      </c>
      <c r="AV151" s="12" t="s">
        <v>81</v>
      </c>
      <c r="AW151" s="12" t="s">
        <v>35</v>
      </c>
      <c r="AX151" s="12" t="s">
        <v>71</v>
      </c>
      <c r="AY151" s="258" t="s">
        <v>153</v>
      </c>
    </row>
    <row r="152" spans="2:51" s="14" customFormat="1" ht="13.5">
      <c r="B152" s="271"/>
      <c r="C152" s="272"/>
      <c r="D152" s="249" t="s">
        <v>162</v>
      </c>
      <c r="E152" s="273" t="s">
        <v>21</v>
      </c>
      <c r="F152" s="274" t="s">
        <v>1185</v>
      </c>
      <c r="G152" s="272"/>
      <c r="H152" s="273" t="s">
        <v>21</v>
      </c>
      <c r="I152" s="275"/>
      <c r="J152" s="272"/>
      <c r="K152" s="272"/>
      <c r="L152" s="276"/>
      <c r="M152" s="277"/>
      <c r="N152" s="278"/>
      <c r="O152" s="278"/>
      <c r="P152" s="278"/>
      <c r="Q152" s="278"/>
      <c r="R152" s="278"/>
      <c r="S152" s="278"/>
      <c r="T152" s="279"/>
      <c r="AT152" s="280" t="s">
        <v>162</v>
      </c>
      <c r="AU152" s="280" t="s">
        <v>81</v>
      </c>
      <c r="AV152" s="14" t="s">
        <v>78</v>
      </c>
      <c r="AW152" s="14" t="s">
        <v>35</v>
      </c>
      <c r="AX152" s="14" t="s">
        <v>71</v>
      </c>
      <c r="AY152" s="280" t="s">
        <v>153</v>
      </c>
    </row>
    <row r="153" spans="2:51" s="12" customFormat="1" ht="13.5">
      <c r="B153" s="247"/>
      <c r="C153" s="248"/>
      <c r="D153" s="249" t="s">
        <v>162</v>
      </c>
      <c r="E153" s="250" t="s">
        <v>21</v>
      </c>
      <c r="F153" s="251" t="s">
        <v>160</v>
      </c>
      <c r="G153" s="248"/>
      <c r="H153" s="252">
        <v>4</v>
      </c>
      <c r="I153" s="253"/>
      <c r="J153" s="248"/>
      <c r="K153" s="248"/>
      <c r="L153" s="254"/>
      <c r="M153" s="255"/>
      <c r="N153" s="256"/>
      <c r="O153" s="256"/>
      <c r="P153" s="256"/>
      <c r="Q153" s="256"/>
      <c r="R153" s="256"/>
      <c r="S153" s="256"/>
      <c r="T153" s="257"/>
      <c r="AT153" s="258" t="s">
        <v>162</v>
      </c>
      <c r="AU153" s="258" t="s">
        <v>81</v>
      </c>
      <c r="AV153" s="12" t="s">
        <v>81</v>
      </c>
      <c r="AW153" s="12" t="s">
        <v>35</v>
      </c>
      <c r="AX153" s="12" t="s">
        <v>71</v>
      </c>
      <c r="AY153" s="258" t="s">
        <v>153</v>
      </c>
    </row>
    <row r="154" spans="2:51" s="13" customFormat="1" ht="13.5">
      <c r="B154" s="259"/>
      <c r="C154" s="260"/>
      <c r="D154" s="249" t="s">
        <v>162</v>
      </c>
      <c r="E154" s="261" t="s">
        <v>21</v>
      </c>
      <c r="F154" s="262" t="s">
        <v>188</v>
      </c>
      <c r="G154" s="260"/>
      <c r="H154" s="263">
        <v>11</v>
      </c>
      <c r="I154" s="264"/>
      <c r="J154" s="260"/>
      <c r="K154" s="260"/>
      <c r="L154" s="265"/>
      <c r="M154" s="266"/>
      <c r="N154" s="267"/>
      <c r="O154" s="267"/>
      <c r="P154" s="267"/>
      <c r="Q154" s="267"/>
      <c r="R154" s="267"/>
      <c r="S154" s="267"/>
      <c r="T154" s="268"/>
      <c r="AT154" s="269" t="s">
        <v>162</v>
      </c>
      <c r="AU154" s="269" t="s">
        <v>81</v>
      </c>
      <c r="AV154" s="13" t="s">
        <v>160</v>
      </c>
      <c r="AW154" s="13" t="s">
        <v>35</v>
      </c>
      <c r="AX154" s="13" t="s">
        <v>78</v>
      </c>
      <c r="AY154" s="269" t="s">
        <v>153</v>
      </c>
    </row>
    <row r="155" spans="2:65" s="1" customFormat="1" ht="25.5" customHeight="1">
      <c r="B155" s="46"/>
      <c r="C155" s="235" t="s">
        <v>200</v>
      </c>
      <c r="D155" s="235" t="s">
        <v>155</v>
      </c>
      <c r="E155" s="236" t="s">
        <v>1215</v>
      </c>
      <c r="F155" s="237" t="s">
        <v>1216</v>
      </c>
      <c r="G155" s="238" t="s">
        <v>487</v>
      </c>
      <c r="H155" s="239">
        <v>736</v>
      </c>
      <c r="I155" s="240"/>
      <c r="J155" s="241">
        <f>ROUND(I155*H155,2)</f>
        <v>0</v>
      </c>
      <c r="K155" s="237" t="s">
        <v>159</v>
      </c>
      <c r="L155" s="72"/>
      <c r="M155" s="242" t="s">
        <v>21</v>
      </c>
      <c r="N155" s="243" t="s">
        <v>42</v>
      </c>
      <c r="O155" s="47"/>
      <c r="P155" s="244">
        <f>O155*H155</f>
        <v>0</v>
      </c>
      <c r="Q155" s="244">
        <v>0</v>
      </c>
      <c r="R155" s="244">
        <f>Q155*H155</f>
        <v>0</v>
      </c>
      <c r="S155" s="244">
        <v>0</v>
      </c>
      <c r="T155" s="245">
        <f>S155*H155</f>
        <v>0</v>
      </c>
      <c r="AR155" s="24" t="s">
        <v>160</v>
      </c>
      <c r="AT155" s="24" t="s">
        <v>155</v>
      </c>
      <c r="AU155" s="24" t="s">
        <v>81</v>
      </c>
      <c r="AY155" s="24" t="s">
        <v>153</v>
      </c>
      <c r="BE155" s="246">
        <f>IF(N155="základní",J155,0)</f>
        <v>0</v>
      </c>
      <c r="BF155" s="246">
        <f>IF(N155="snížená",J155,0)</f>
        <v>0</v>
      </c>
      <c r="BG155" s="246">
        <f>IF(N155="zákl. přenesená",J155,0)</f>
        <v>0</v>
      </c>
      <c r="BH155" s="246">
        <f>IF(N155="sníž. přenesená",J155,0)</f>
        <v>0</v>
      </c>
      <c r="BI155" s="246">
        <f>IF(N155="nulová",J155,0)</f>
        <v>0</v>
      </c>
      <c r="BJ155" s="24" t="s">
        <v>78</v>
      </c>
      <c r="BK155" s="246">
        <f>ROUND(I155*H155,2)</f>
        <v>0</v>
      </c>
      <c r="BL155" s="24" t="s">
        <v>160</v>
      </c>
      <c r="BM155" s="24" t="s">
        <v>1217</v>
      </c>
    </row>
    <row r="156" spans="2:51" s="14" customFormat="1" ht="13.5">
      <c r="B156" s="271"/>
      <c r="C156" s="272"/>
      <c r="D156" s="249" t="s">
        <v>162</v>
      </c>
      <c r="E156" s="273" t="s">
        <v>21</v>
      </c>
      <c r="F156" s="274" t="s">
        <v>1218</v>
      </c>
      <c r="G156" s="272"/>
      <c r="H156" s="273" t="s">
        <v>21</v>
      </c>
      <c r="I156" s="275"/>
      <c r="J156" s="272"/>
      <c r="K156" s="272"/>
      <c r="L156" s="276"/>
      <c r="M156" s="277"/>
      <c r="N156" s="278"/>
      <c r="O156" s="278"/>
      <c r="P156" s="278"/>
      <c r="Q156" s="278"/>
      <c r="R156" s="278"/>
      <c r="S156" s="278"/>
      <c r="T156" s="279"/>
      <c r="AT156" s="280" t="s">
        <v>162</v>
      </c>
      <c r="AU156" s="280" t="s">
        <v>81</v>
      </c>
      <c r="AV156" s="14" t="s">
        <v>78</v>
      </c>
      <c r="AW156" s="14" t="s">
        <v>35</v>
      </c>
      <c r="AX156" s="14" t="s">
        <v>71</v>
      </c>
      <c r="AY156" s="280" t="s">
        <v>153</v>
      </c>
    </row>
    <row r="157" spans="2:51" s="12" customFormat="1" ht="13.5">
      <c r="B157" s="247"/>
      <c r="C157" s="248"/>
      <c r="D157" s="249" t="s">
        <v>162</v>
      </c>
      <c r="E157" s="250" t="s">
        <v>21</v>
      </c>
      <c r="F157" s="251" t="s">
        <v>1219</v>
      </c>
      <c r="G157" s="248"/>
      <c r="H157" s="252">
        <v>80</v>
      </c>
      <c r="I157" s="253"/>
      <c r="J157" s="248"/>
      <c r="K157" s="248"/>
      <c r="L157" s="254"/>
      <c r="M157" s="255"/>
      <c r="N157" s="256"/>
      <c r="O157" s="256"/>
      <c r="P157" s="256"/>
      <c r="Q157" s="256"/>
      <c r="R157" s="256"/>
      <c r="S157" s="256"/>
      <c r="T157" s="257"/>
      <c r="AT157" s="258" t="s">
        <v>162</v>
      </c>
      <c r="AU157" s="258" t="s">
        <v>81</v>
      </c>
      <c r="AV157" s="12" t="s">
        <v>81</v>
      </c>
      <c r="AW157" s="12" t="s">
        <v>35</v>
      </c>
      <c r="AX157" s="12" t="s">
        <v>71</v>
      </c>
      <c r="AY157" s="258" t="s">
        <v>153</v>
      </c>
    </row>
    <row r="158" spans="2:51" s="14" customFormat="1" ht="13.5">
      <c r="B158" s="271"/>
      <c r="C158" s="272"/>
      <c r="D158" s="249" t="s">
        <v>162</v>
      </c>
      <c r="E158" s="273" t="s">
        <v>21</v>
      </c>
      <c r="F158" s="274" t="s">
        <v>1199</v>
      </c>
      <c r="G158" s="272"/>
      <c r="H158" s="273" t="s">
        <v>21</v>
      </c>
      <c r="I158" s="275"/>
      <c r="J158" s="272"/>
      <c r="K158" s="272"/>
      <c r="L158" s="276"/>
      <c r="M158" s="277"/>
      <c r="N158" s="278"/>
      <c r="O158" s="278"/>
      <c r="P158" s="278"/>
      <c r="Q158" s="278"/>
      <c r="R158" s="278"/>
      <c r="S158" s="278"/>
      <c r="T158" s="279"/>
      <c r="AT158" s="280" t="s">
        <v>162</v>
      </c>
      <c r="AU158" s="280" t="s">
        <v>81</v>
      </c>
      <c r="AV158" s="14" t="s">
        <v>78</v>
      </c>
      <c r="AW158" s="14" t="s">
        <v>35</v>
      </c>
      <c r="AX158" s="14" t="s">
        <v>71</v>
      </c>
      <c r="AY158" s="280" t="s">
        <v>153</v>
      </c>
    </row>
    <row r="159" spans="2:51" s="12" customFormat="1" ht="13.5">
      <c r="B159" s="247"/>
      <c r="C159" s="248"/>
      <c r="D159" s="249" t="s">
        <v>162</v>
      </c>
      <c r="E159" s="250" t="s">
        <v>21</v>
      </c>
      <c r="F159" s="251" t="s">
        <v>1220</v>
      </c>
      <c r="G159" s="248"/>
      <c r="H159" s="252">
        <v>106</v>
      </c>
      <c r="I159" s="253"/>
      <c r="J159" s="248"/>
      <c r="K159" s="248"/>
      <c r="L159" s="254"/>
      <c r="M159" s="255"/>
      <c r="N159" s="256"/>
      <c r="O159" s="256"/>
      <c r="P159" s="256"/>
      <c r="Q159" s="256"/>
      <c r="R159" s="256"/>
      <c r="S159" s="256"/>
      <c r="T159" s="257"/>
      <c r="AT159" s="258" t="s">
        <v>162</v>
      </c>
      <c r="AU159" s="258" t="s">
        <v>81</v>
      </c>
      <c r="AV159" s="12" t="s">
        <v>81</v>
      </c>
      <c r="AW159" s="12" t="s">
        <v>35</v>
      </c>
      <c r="AX159" s="12" t="s">
        <v>71</v>
      </c>
      <c r="AY159" s="258" t="s">
        <v>153</v>
      </c>
    </row>
    <row r="160" spans="2:51" s="14" customFormat="1" ht="13.5">
      <c r="B160" s="271"/>
      <c r="C160" s="272"/>
      <c r="D160" s="249" t="s">
        <v>162</v>
      </c>
      <c r="E160" s="273" t="s">
        <v>21</v>
      </c>
      <c r="F160" s="274" t="s">
        <v>1201</v>
      </c>
      <c r="G160" s="272"/>
      <c r="H160" s="273" t="s">
        <v>21</v>
      </c>
      <c r="I160" s="275"/>
      <c r="J160" s="272"/>
      <c r="K160" s="272"/>
      <c r="L160" s="276"/>
      <c r="M160" s="277"/>
      <c r="N160" s="278"/>
      <c r="O160" s="278"/>
      <c r="P160" s="278"/>
      <c r="Q160" s="278"/>
      <c r="R160" s="278"/>
      <c r="S160" s="278"/>
      <c r="T160" s="279"/>
      <c r="AT160" s="280" t="s">
        <v>162</v>
      </c>
      <c r="AU160" s="280" t="s">
        <v>81</v>
      </c>
      <c r="AV160" s="14" t="s">
        <v>78</v>
      </c>
      <c r="AW160" s="14" t="s">
        <v>35</v>
      </c>
      <c r="AX160" s="14" t="s">
        <v>71</v>
      </c>
      <c r="AY160" s="280" t="s">
        <v>153</v>
      </c>
    </row>
    <row r="161" spans="2:51" s="12" customFormat="1" ht="13.5">
      <c r="B161" s="247"/>
      <c r="C161" s="248"/>
      <c r="D161" s="249" t="s">
        <v>162</v>
      </c>
      <c r="E161" s="250" t="s">
        <v>21</v>
      </c>
      <c r="F161" s="251" t="s">
        <v>1221</v>
      </c>
      <c r="G161" s="248"/>
      <c r="H161" s="252">
        <v>114</v>
      </c>
      <c r="I161" s="253"/>
      <c r="J161" s="248"/>
      <c r="K161" s="248"/>
      <c r="L161" s="254"/>
      <c r="M161" s="255"/>
      <c r="N161" s="256"/>
      <c r="O161" s="256"/>
      <c r="P161" s="256"/>
      <c r="Q161" s="256"/>
      <c r="R161" s="256"/>
      <c r="S161" s="256"/>
      <c r="T161" s="257"/>
      <c r="AT161" s="258" t="s">
        <v>162</v>
      </c>
      <c r="AU161" s="258" t="s">
        <v>81</v>
      </c>
      <c r="AV161" s="12" t="s">
        <v>81</v>
      </c>
      <c r="AW161" s="12" t="s">
        <v>35</v>
      </c>
      <c r="AX161" s="12" t="s">
        <v>71</v>
      </c>
      <c r="AY161" s="258" t="s">
        <v>153</v>
      </c>
    </row>
    <row r="162" spans="2:51" s="14" customFormat="1" ht="13.5">
      <c r="B162" s="271"/>
      <c r="C162" s="272"/>
      <c r="D162" s="249" t="s">
        <v>162</v>
      </c>
      <c r="E162" s="273" t="s">
        <v>21</v>
      </c>
      <c r="F162" s="274" t="s">
        <v>1222</v>
      </c>
      <c r="G162" s="272"/>
      <c r="H162" s="273" t="s">
        <v>21</v>
      </c>
      <c r="I162" s="275"/>
      <c r="J162" s="272"/>
      <c r="K162" s="272"/>
      <c r="L162" s="276"/>
      <c r="M162" s="277"/>
      <c r="N162" s="278"/>
      <c r="O162" s="278"/>
      <c r="P162" s="278"/>
      <c r="Q162" s="278"/>
      <c r="R162" s="278"/>
      <c r="S162" s="278"/>
      <c r="T162" s="279"/>
      <c r="AT162" s="280" t="s">
        <v>162</v>
      </c>
      <c r="AU162" s="280" t="s">
        <v>81</v>
      </c>
      <c r="AV162" s="14" t="s">
        <v>78</v>
      </c>
      <c r="AW162" s="14" t="s">
        <v>35</v>
      </c>
      <c r="AX162" s="14" t="s">
        <v>71</v>
      </c>
      <c r="AY162" s="280" t="s">
        <v>153</v>
      </c>
    </row>
    <row r="163" spans="2:51" s="12" customFormat="1" ht="13.5">
      <c r="B163" s="247"/>
      <c r="C163" s="248"/>
      <c r="D163" s="249" t="s">
        <v>162</v>
      </c>
      <c r="E163" s="250" t="s">
        <v>21</v>
      </c>
      <c r="F163" s="251" t="s">
        <v>1223</v>
      </c>
      <c r="G163" s="248"/>
      <c r="H163" s="252">
        <v>436</v>
      </c>
      <c r="I163" s="253"/>
      <c r="J163" s="248"/>
      <c r="K163" s="248"/>
      <c r="L163" s="254"/>
      <c r="M163" s="255"/>
      <c r="N163" s="256"/>
      <c r="O163" s="256"/>
      <c r="P163" s="256"/>
      <c r="Q163" s="256"/>
      <c r="R163" s="256"/>
      <c r="S163" s="256"/>
      <c r="T163" s="257"/>
      <c r="AT163" s="258" t="s">
        <v>162</v>
      </c>
      <c r="AU163" s="258" t="s">
        <v>81</v>
      </c>
      <c r="AV163" s="12" t="s">
        <v>81</v>
      </c>
      <c r="AW163" s="12" t="s">
        <v>35</v>
      </c>
      <c r="AX163" s="12" t="s">
        <v>71</v>
      </c>
      <c r="AY163" s="258" t="s">
        <v>153</v>
      </c>
    </row>
    <row r="164" spans="2:51" s="13" customFormat="1" ht="13.5">
      <c r="B164" s="259"/>
      <c r="C164" s="260"/>
      <c r="D164" s="249" t="s">
        <v>162</v>
      </c>
      <c r="E164" s="261" t="s">
        <v>21</v>
      </c>
      <c r="F164" s="262" t="s">
        <v>188</v>
      </c>
      <c r="G164" s="260"/>
      <c r="H164" s="263">
        <v>736</v>
      </c>
      <c r="I164" s="264"/>
      <c r="J164" s="260"/>
      <c r="K164" s="260"/>
      <c r="L164" s="265"/>
      <c r="M164" s="266"/>
      <c r="N164" s="267"/>
      <c r="O164" s="267"/>
      <c r="P164" s="267"/>
      <c r="Q164" s="267"/>
      <c r="R164" s="267"/>
      <c r="S164" s="267"/>
      <c r="T164" s="268"/>
      <c r="AT164" s="269" t="s">
        <v>162</v>
      </c>
      <c r="AU164" s="269" t="s">
        <v>81</v>
      </c>
      <c r="AV164" s="13" t="s">
        <v>160</v>
      </c>
      <c r="AW164" s="13" t="s">
        <v>35</v>
      </c>
      <c r="AX164" s="13" t="s">
        <v>78</v>
      </c>
      <c r="AY164" s="269" t="s">
        <v>153</v>
      </c>
    </row>
    <row r="165" spans="2:65" s="1" customFormat="1" ht="25.5" customHeight="1">
      <c r="B165" s="46"/>
      <c r="C165" s="235" t="s">
        <v>206</v>
      </c>
      <c r="D165" s="235" t="s">
        <v>155</v>
      </c>
      <c r="E165" s="236" t="s">
        <v>1224</v>
      </c>
      <c r="F165" s="237" t="s">
        <v>1225</v>
      </c>
      <c r="G165" s="238" t="s">
        <v>487</v>
      </c>
      <c r="H165" s="239">
        <v>180</v>
      </c>
      <c r="I165" s="240"/>
      <c r="J165" s="241">
        <f>ROUND(I165*H165,2)</f>
        <v>0</v>
      </c>
      <c r="K165" s="237" t="s">
        <v>159</v>
      </c>
      <c r="L165" s="72"/>
      <c r="M165" s="242" t="s">
        <v>21</v>
      </c>
      <c r="N165" s="243" t="s">
        <v>42</v>
      </c>
      <c r="O165" s="47"/>
      <c r="P165" s="244">
        <f>O165*H165</f>
        <v>0</v>
      </c>
      <c r="Q165" s="244">
        <v>0</v>
      </c>
      <c r="R165" s="244">
        <f>Q165*H165</f>
        <v>0</v>
      </c>
      <c r="S165" s="244">
        <v>0</v>
      </c>
      <c r="T165" s="245">
        <f>S165*H165</f>
        <v>0</v>
      </c>
      <c r="AR165" s="24" t="s">
        <v>160</v>
      </c>
      <c r="AT165" s="24" t="s">
        <v>155</v>
      </c>
      <c r="AU165" s="24" t="s">
        <v>81</v>
      </c>
      <c r="AY165" s="24" t="s">
        <v>153</v>
      </c>
      <c r="BE165" s="246">
        <f>IF(N165="základní",J165,0)</f>
        <v>0</v>
      </c>
      <c r="BF165" s="246">
        <f>IF(N165="snížená",J165,0)</f>
        <v>0</v>
      </c>
      <c r="BG165" s="246">
        <f>IF(N165="zákl. přenesená",J165,0)</f>
        <v>0</v>
      </c>
      <c r="BH165" s="246">
        <f>IF(N165="sníž. přenesená",J165,0)</f>
        <v>0</v>
      </c>
      <c r="BI165" s="246">
        <f>IF(N165="nulová",J165,0)</f>
        <v>0</v>
      </c>
      <c r="BJ165" s="24" t="s">
        <v>78</v>
      </c>
      <c r="BK165" s="246">
        <f>ROUND(I165*H165,2)</f>
        <v>0</v>
      </c>
      <c r="BL165" s="24" t="s">
        <v>160</v>
      </c>
      <c r="BM165" s="24" t="s">
        <v>1226</v>
      </c>
    </row>
    <row r="166" spans="2:51" s="14" customFormat="1" ht="13.5">
      <c r="B166" s="271"/>
      <c r="C166" s="272"/>
      <c r="D166" s="249" t="s">
        <v>162</v>
      </c>
      <c r="E166" s="273" t="s">
        <v>21</v>
      </c>
      <c r="F166" s="274" t="s">
        <v>1178</v>
      </c>
      <c r="G166" s="272"/>
      <c r="H166" s="273" t="s">
        <v>21</v>
      </c>
      <c r="I166" s="275"/>
      <c r="J166" s="272"/>
      <c r="K166" s="272"/>
      <c r="L166" s="276"/>
      <c r="M166" s="277"/>
      <c r="N166" s="278"/>
      <c r="O166" s="278"/>
      <c r="P166" s="278"/>
      <c r="Q166" s="278"/>
      <c r="R166" s="278"/>
      <c r="S166" s="278"/>
      <c r="T166" s="279"/>
      <c r="AT166" s="280" t="s">
        <v>162</v>
      </c>
      <c r="AU166" s="280" t="s">
        <v>81</v>
      </c>
      <c r="AV166" s="14" t="s">
        <v>78</v>
      </c>
      <c r="AW166" s="14" t="s">
        <v>35</v>
      </c>
      <c r="AX166" s="14" t="s">
        <v>71</v>
      </c>
      <c r="AY166" s="280" t="s">
        <v>153</v>
      </c>
    </row>
    <row r="167" spans="2:51" s="14" customFormat="1" ht="13.5">
      <c r="B167" s="271"/>
      <c r="C167" s="272"/>
      <c r="D167" s="249" t="s">
        <v>162</v>
      </c>
      <c r="E167" s="273" t="s">
        <v>21</v>
      </c>
      <c r="F167" s="274" t="s">
        <v>1227</v>
      </c>
      <c r="G167" s="272"/>
      <c r="H167" s="273" t="s">
        <v>21</v>
      </c>
      <c r="I167" s="275"/>
      <c r="J167" s="272"/>
      <c r="K167" s="272"/>
      <c r="L167" s="276"/>
      <c r="M167" s="277"/>
      <c r="N167" s="278"/>
      <c r="O167" s="278"/>
      <c r="P167" s="278"/>
      <c r="Q167" s="278"/>
      <c r="R167" s="278"/>
      <c r="S167" s="278"/>
      <c r="T167" s="279"/>
      <c r="AT167" s="280" t="s">
        <v>162</v>
      </c>
      <c r="AU167" s="280" t="s">
        <v>81</v>
      </c>
      <c r="AV167" s="14" t="s">
        <v>78</v>
      </c>
      <c r="AW167" s="14" t="s">
        <v>35</v>
      </c>
      <c r="AX167" s="14" t="s">
        <v>71</v>
      </c>
      <c r="AY167" s="280" t="s">
        <v>153</v>
      </c>
    </row>
    <row r="168" spans="2:51" s="12" customFormat="1" ht="13.5">
      <c r="B168" s="247"/>
      <c r="C168" s="248"/>
      <c r="D168" s="249" t="s">
        <v>162</v>
      </c>
      <c r="E168" s="250" t="s">
        <v>21</v>
      </c>
      <c r="F168" s="251" t="s">
        <v>1228</v>
      </c>
      <c r="G168" s="248"/>
      <c r="H168" s="252">
        <v>36</v>
      </c>
      <c r="I168" s="253"/>
      <c r="J168" s="248"/>
      <c r="K168" s="248"/>
      <c r="L168" s="254"/>
      <c r="M168" s="255"/>
      <c r="N168" s="256"/>
      <c r="O168" s="256"/>
      <c r="P168" s="256"/>
      <c r="Q168" s="256"/>
      <c r="R168" s="256"/>
      <c r="S168" s="256"/>
      <c r="T168" s="257"/>
      <c r="AT168" s="258" t="s">
        <v>162</v>
      </c>
      <c r="AU168" s="258" t="s">
        <v>81</v>
      </c>
      <c r="AV168" s="12" t="s">
        <v>81</v>
      </c>
      <c r="AW168" s="12" t="s">
        <v>35</v>
      </c>
      <c r="AX168" s="12" t="s">
        <v>71</v>
      </c>
      <c r="AY168" s="258" t="s">
        <v>153</v>
      </c>
    </row>
    <row r="169" spans="2:51" s="14" customFormat="1" ht="13.5">
      <c r="B169" s="271"/>
      <c r="C169" s="272"/>
      <c r="D169" s="249" t="s">
        <v>162</v>
      </c>
      <c r="E169" s="273" t="s">
        <v>21</v>
      </c>
      <c r="F169" s="274" t="s">
        <v>1229</v>
      </c>
      <c r="G169" s="272"/>
      <c r="H169" s="273" t="s">
        <v>21</v>
      </c>
      <c r="I169" s="275"/>
      <c r="J169" s="272"/>
      <c r="K169" s="272"/>
      <c r="L169" s="276"/>
      <c r="M169" s="277"/>
      <c r="N169" s="278"/>
      <c r="O169" s="278"/>
      <c r="P169" s="278"/>
      <c r="Q169" s="278"/>
      <c r="R169" s="278"/>
      <c r="S169" s="278"/>
      <c r="T169" s="279"/>
      <c r="AT169" s="280" t="s">
        <v>162</v>
      </c>
      <c r="AU169" s="280" t="s">
        <v>81</v>
      </c>
      <c r="AV169" s="14" t="s">
        <v>78</v>
      </c>
      <c r="AW169" s="14" t="s">
        <v>35</v>
      </c>
      <c r="AX169" s="14" t="s">
        <v>71</v>
      </c>
      <c r="AY169" s="280" t="s">
        <v>153</v>
      </c>
    </row>
    <row r="170" spans="2:51" s="12" customFormat="1" ht="13.5">
      <c r="B170" s="247"/>
      <c r="C170" s="248"/>
      <c r="D170" s="249" t="s">
        <v>162</v>
      </c>
      <c r="E170" s="250" t="s">
        <v>21</v>
      </c>
      <c r="F170" s="251" t="s">
        <v>1228</v>
      </c>
      <c r="G170" s="248"/>
      <c r="H170" s="252">
        <v>36</v>
      </c>
      <c r="I170" s="253"/>
      <c r="J170" s="248"/>
      <c r="K170" s="248"/>
      <c r="L170" s="254"/>
      <c r="M170" s="255"/>
      <c r="N170" s="256"/>
      <c r="O170" s="256"/>
      <c r="P170" s="256"/>
      <c r="Q170" s="256"/>
      <c r="R170" s="256"/>
      <c r="S170" s="256"/>
      <c r="T170" s="257"/>
      <c r="AT170" s="258" t="s">
        <v>162</v>
      </c>
      <c r="AU170" s="258" t="s">
        <v>81</v>
      </c>
      <c r="AV170" s="12" t="s">
        <v>81</v>
      </c>
      <c r="AW170" s="12" t="s">
        <v>35</v>
      </c>
      <c r="AX170" s="12" t="s">
        <v>71</v>
      </c>
      <c r="AY170" s="258" t="s">
        <v>153</v>
      </c>
    </row>
    <row r="171" spans="2:51" s="14" customFormat="1" ht="13.5">
      <c r="B171" s="271"/>
      <c r="C171" s="272"/>
      <c r="D171" s="249" t="s">
        <v>162</v>
      </c>
      <c r="E171" s="273" t="s">
        <v>21</v>
      </c>
      <c r="F171" s="274" t="s">
        <v>1230</v>
      </c>
      <c r="G171" s="272"/>
      <c r="H171" s="273" t="s">
        <v>21</v>
      </c>
      <c r="I171" s="275"/>
      <c r="J171" s="272"/>
      <c r="K171" s="272"/>
      <c r="L171" s="276"/>
      <c r="M171" s="277"/>
      <c r="N171" s="278"/>
      <c r="O171" s="278"/>
      <c r="P171" s="278"/>
      <c r="Q171" s="278"/>
      <c r="R171" s="278"/>
      <c r="S171" s="278"/>
      <c r="T171" s="279"/>
      <c r="AT171" s="280" t="s">
        <v>162</v>
      </c>
      <c r="AU171" s="280" t="s">
        <v>81</v>
      </c>
      <c r="AV171" s="14" t="s">
        <v>78</v>
      </c>
      <c r="AW171" s="14" t="s">
        <v>35</v>
      </c>
      <c r="AX171" s="14" t="s">
        <v>71</v>
      </c>
      <c r="AY171" s="280" t="s">
        <v>153</v>
      </c>
    </row>
    <row r="172" spans="2:51" s="12" customFormat="1" ht="13.5">
      <c r="B172" s="247"/>
      <c r="C172" s="248"/>
      <c r="D172" s="249" t="s">
        <v>162</v>
      </c>
      <c r="E172" s="250" t="s">
        <v>21</v>
      </c>
      <c r="F172" s="251" t="s">
        <v>1228</v>
      </c>
      <c r="G172" s="248"/>
      <c r="H172" s="252">
        <v>36</v>
      </c>
      <c r="I172" s="253"/>
      <c r="J172" s="248"/>
      <c r="K172" s="248"/>
      <c r="L172" s="254"/>
      <c r="M172" s="255"/>
      <c r="N172" s="256"/>
      <c r="O172" s="256"/>
      <c r="P172" s="256"/>
      <c r="Q172" s="256"/>
      <c r="R172" s="256"/>
      <c r="S172" s="256"/>
      <c r="T172" s="257"/>
      <c r="AT172" s="258" t="s">
        <v>162</v>
      </c>
      <c r="AU172" s="258" t="s">
        <v>81</v>
      </c>
      <c r="AV172" s="12" t="s">
        <v>81</v>
      </c>
      <c r="AW172" s="12" t="s">
        <v>35</v>
      </c>
      <c r="AX172" s="12" t="s">
        <v>71</v>
      </c>
      <c r="AY172" s="258" t="s">
        <v>153</v>
      </c>
    </row>
    <row r="173" spans="2:51" s="14" customFormat="1" ht="13.5">
      <c r="B173" s="271"/>
      <c r="C173" s="272"/>
      <c r="D173" s="249" t="s">
        <v>162</v>
      </c>
      <c r="E173" s="273" t="s">
        <v>21</v>
      </c>
      <c r="F173" s="274" t="s">
        <v>1231</v>
      </c>
      <c r="G173" s="272"/>
      <c r="H173" s="273" t="s">
        <v>21</v>
      </c>
      <c r="I173" s="275"/>
      <c r="J173" s="272"/>
      <c r="K173" s="272"/>
      <c r="L173" s="276"/>
      <c r="M173" s="277"/>
      <c r="N173" s="278"/>
      <c r="O173" s="278"/>
      <c r="P173" s="278"/>
      <c r="Q173" s="278"/>
      <c r="R173" s="278"/>
      <c r="S173" s="278"/>
      <c r="T173" s="279"/>
      <c r="AT173" s="280" t="s">
        <v>162</v>
      </c>
      <c r="AU173" s="280" t="s">
        <v>81</v>
      </c>
      <c r="AV173" s="14" t="s">
        <v>78</v>
      </c>
      <c r="AW173" s="14" t="s">
        <v>35</v>
      </c>
      <c r="AX173" s="14" t="s">
        <v>71</v>
      </c>
      <c r="AY173" s="280" t="s">
        <v>153</v>
      </c>
    </row>
    <row r="174" spans="2:51" s="12" customFormat="1" ht="13.5">
      <c r="B174" s="247"/>
      <c r="C174" s="248"/>
      <c r="D174" s="249" t="s">
        <v>162</v>
      </c>
      <c r="E174" s="250" t="s">
        <v>21</v>
      </c>
      <c r="F174" s="251" t="s">
        <v>1232</v>
      </c>
      <c r="G174" s="248"/>
      <c r="H174" s="252">
        <v>72</v>
      </c>
      <c r="I174" s="253"/>
      <c r="J174" s="248"/>
      <c r="K174" s="248"/>
      <c r="L174" s="254"/>
      <c r="M174" s="255"/>
      <c r="N174" s="256"/>
      <c r="O174" s="256"/>
      <c r="P174" s="256"/>
      <c r="Q174" s="256"/>
      <c r="R174" s="256"/>
      <c r="S174" s="256"/>
      <c r="T174" s="257"/>
      <c r="AT174" s="258" t="s">
        <v>162</v>
      </c>
      <c r="AU174" s="258" t="s">
        <v>81</v>
      </c>
      <c r="AV174" s="12" t="s">
        <v>81</v>
      </c>
      <c r="AW174" s="12" t="s">
        <v>35</v>
      </c>
      <c r="AX174" s="12" t="s">
        <v>71</v>
      </c>
      <c r="AY174" s="258" t="s">
        <v>153</v>
      </c>
    </row>
    <row r="175" spans="2:51" s="13" customFormat="1" ht="13.5">
      <c r="B175" s="259"/>
      <c r="C175" s="260"/>
      <c r="D175" s="249" t="s">
        <v>162</v>
      </c>
      <c r="E175" s="261" t="s">
        <v>21</v>
      </c>
      <c r="F175" s="262" t="s">
        <v>188</v>
      </c>
      <c r="G175" s="260"/>
      <c r="H175" s="263">
        <v>180</v>
      </c>
      <c r="I175" s="264"/>
      <c r="J175" s="260"/>
      <c r="K175" s="260"/>
      <c r="L175" s="265"/>
      <c r="M175" s="266"/>
      <c r="N175" s="267"/>
      <c r="O175" s="267"/>
      <c r="P175" s="267"/>
      <c r="Q175" s="267"/>
      <c r="R175" s="267"/>
      <c r="S175" s="267"/>
      <c r="T175" s="268"/>
      <c r="AT175" s="269" t="s">
        <v>162</v>
      </c>
      <c r="AU175" s="269" t="s">
        <v>81</v>
      </c>
      <c r="AV175" s="13" t="s">
        <v>160</v>
      </c>
      <c r="AW175" s="13" t="s">
        <v>35</v>
      </c>
      <c r="AX175" s="13" t="s">
        <v>78</v>
      </c>
      <c r="AY175" s="269" t="s">
        <v>153</v>
      </c>
    </row>
    <row r="176" spans="2:65" s="1" customFormat="1" ht="38.25" customHeight="1">
      <c r="B176" s="46"/>
      <c r="C176" s="235" t="s">
        <v>213</v>
      </c>
      <c r="D176" s="235" t="s">
        <v>155</v>
      </c>
      <c r="E176" s="236" t="s">
        <v>1233</v>
      </c>
      <c r="F176" s="237" t="s">
        <v>1234</v>
      </c>
      <c r="G176" s="238" t="s">
        <v>487</v>
      </c>
      <c r="H176" s="239">
        <v>6282</v>
      </c>
      <c r="I176" s="240"/>
      <c r="J176" s="241">
        <f>ROUND(I176*H176,2)</f>
        <v>0</v>
      </c>
      <c r="K176" s="237" t="s">
        <v>159</v>
      </c>
      <c r="L176" s="72"/>
      <c r="M176" s="242" t="s">
        <v>21</v>
      </c>
      <c r="N176" s="243" t="s">
        <v>42</v>
      </c>
      <c r="O176" s="47"/>
      <c r="P176" s="244">
        <f>O176*H176</f>
        <v>0</v>
      </c>
      <c r="Q176" s="244">
        <v>0</v>
      </c>
      <c r="R176" s="244">
        <f>Q176*H176</f>
        <v>0</v>
      </c>
      <c r="S176" s="244">
        <v>0</v>
      </c>
      <c r="T176" s="245">
        <f>S176*H176</f>
        <v>0</v>
      </c>
      <c r="AR176" s="24" t="s">
        <v>160</v>
      </c>
      <c r="AT176" s="24" t="s">
        <v>155</v>
      </c>
      <c r="AU176" s="24" t="s">
        <v>81</v>
      </c>
      <c r="AY176" s="24" t="s">
        <v>153</v>
      </c>
      <c r="BE176" s="246">
        <f>IF(N176="základní",J176,0)</f>
        <v>0</v>
      </c>
      <c r="BF176" s="246">
        <f>IF(N176="snížená",J176,0)</f>
        <v>0</v>
      </c>
      <c r="BG176" s="246">
        <f>IF(N176="zákl. přenesená",J176,0)</f>
        <v>0</v>
      </c>
      <c r="BH176" s="246">
        <f>IF(N176="sníž. přenesená",J176,0)</f>
        <v>0</v>
      </c>
      <c r="BI176" s="246">
        <f>IF(N176="nulová",J176,0)</f>
        <v>0</v>
      </c>
      <c r="BJ176" s="24" t="s">
        <v>78</v>
      </c>
      <c r="BK176" s="246">
        <f>ROUND(I176*H176,2)</f>
        <v>0</v>
      </c>
      <c r="BL176" s="24" t="s">
        <v>160</v>
      </c>
      <c r="BM176" s="24" t="s">
        <v>1235</v>
      </c>
    </row>
    <row r="177" spans="2:51" s="14" customFormat="1" ht="13.5">
      <c r="B177" s="271"/>
      <c r="C177" s="272"/>
      <c r="D177" s="249" t="s">
        <v>162</v>
      </c>
      <c r="E177" s="273" t="s">
        <v>21</v>
      </c>
      <c r="F177" s="274" t="s">
        <v>1218</v>
      </c>
      <c r="G177" s="272"/>
      <c r="H177" s="273" t="s">
        <v>21</v>
      </c>
      <c r="I177" s="275"/>
      <c r="J177" s="272"/>
      <c r="K177" s="272"/>
      <c r="L177" s="276"/>
      <c r="M177" s="277"/>
      <c r="N177" s="278"/>
      <c r="O177" s="278"/>
      <c r="P177" s="278"/>
      <c r="Q177" s="278"/>
      <c r="R177" s="278"/>
      <c r="S177" s="278"/>
      <c r="T177" s="279"/>
      <c r="AT177" s="280" t="s">
        <v>162</v>
      </c>
      <c r="AU177" s="280" t="s">
        <v>81</v>
      </c>
      <c r="AV177" s="14" t="s">
        <v>78</v>
      </c>
      <c r="AW177" s="14" t="s">
        <v>35</v>
      </c>
      <c r="AX177" s="14" t="s">
        <v>71</v>
      </c>
      <c r="AY177" s="280" t="s">
        <v>153</v>
      </c>
    </row>
    <row r="178" spans="2:51" s="12" customFormat="1" ht="13.5">
      <c r="B178" s="247"/>
      <c r="C178" s="248"/>
      <c r="D178" s="249" t="s">
        <v>162</v>
      </c>
      <c r="E178" s="250" t="s">
        <v>21</v>
      </c>
      <c r="F178" s="251" t="s">
        <v>1236</v>
      </c>
      <c r="G178" s="248"/>
      <c r="H178" s="252">
        <v>720</v>
      </c>
      <c r="I178" s="253"/>
      <c r="J178" s="248"/>
      <c r="K178" s="248"/>
      <c r="L178" s="254"/>
      <c r="M178" s="255"/>
      <c r="N178" s="256"/>
      <c r="O178" s="256"/>
      <c r="P178" s="256"/>
      <c r="Q178" s="256"/>
      <c r="R178" s="256"/>
      <c r="S178" s="256"/>
      <c r="T178" s="257"/>
      <c r="AT178" s="258" t="s">
        <v>162</v>
      </c>
      <c r="AU178" s="258" t="s">
        <v>81</v>
      </c>
      <c r="AV178" s="12" t="s">
        <v>81</v>
      </c>
      <c r="AW178" s="12" t="s">
        <v>35</v>
      </c>
      <c r="AX178" s="12" t="s">
        <v>71</v>
      </c>
      <c r="AY178" s="258" t="s">
        <v>153</v>
      </c>
    </row>
    <row r="179" spans="2:51" s="14" customFormat="1" ht="13.5">
      <c r="B179" s="271"/>
      <c r="C179" s="272"/>
      <c r="D179" s="249" t="s">
        <v>162</v>
      </c>
      <c r="E179" s="273" t="s">
        <v>21</v>
      </c>
      <c r="F179" s="274" t="s">
        <v>1199</v>
      </c>
      <c r="G179" s="272"/>
      <c r="H179" s="273" t="s">
        <v>21</v>
      </c>
      <c r="I179" s="275"/>
      <c r="J179" s="272"/>
      <c r="K179" s="272"/>
      <c r="L179" s="276"/>
      <c r="M179" s="277"/>
      <c r="N179" s="278"/>
      <c r="O179" s="278"/>
      <c r="P179" s="278"/>
      <c r="Q179" s="278"/>
      <c r="R179" s="278"/>
      <c r="S179" s="278"/>
      <c r="T179" s="279"/>
      <c r="AT179" s="280" t="s">
        <v>162</v>
      </c>
      <c r="AU179" s="280" t="s">
        <v>81</v>
      </c>
      <c r="AV179" s="14" t="s">
        <v>78</v>
      </c>
      <c r="AW179" s="14" t="s">
        <v>35</v>
      </c>
      <c r="AX179" s="14" t="s">
        <v>71</v>
      </c>
      <c r="AY179" s="280" t="s">
        <v>153</v>
      </c>
    </row>
    <row r="180" spans="2:51" s="12" customFormat="1" ht="13.5">
      <c r="B180" s="247"/>
      <c r="C180" s="248"/>
      <c r="D180" s="249" t="s">
        <v>162</v>
      </c>
      <c r="E180" s="250" t="s">
        <v>21</v>
      </c>
      <c r="F180" s="251" t="s">
        <v>1237</v>
      </c>
      <c r="G180" s="248"/>
      <c r="H180" s="252">
        <v>954</v>
      </c>
      <c r="I180" s="253"/>
      <c r="J180" s="248"/>
      <c r="K180" s="248"/>
      <c r="L180" s="254"/>
      <c r="M180" s="255"/>
      <c r="N180" s="256"/>
      <c r="O180" s="256"/>
      <c r="P180" s="256"/>
      <c r="Q180" s="256"/>
      <c r="R180" s="256"/>
      <c r="S180" s="256"/>
      <c r="T180" s="257"/>
      <c r="AT180" s="258" t="s">
        <v>162</v>
      </c>
      <c r="AU180" s="258" t="s">
        <v>81</v>
      </c>
      <c r="AV180" s="12" t="s">
        <v>81</v>
      </c>
      <c r="AW180" s="12" t="s">
        <v>35</v>
      </c>
      <c r="AX180" s="12" t="s">
        <v>71</v>
      </c>
      <c r="AY180" s="258" t="s">
        <v>153</v>
      </c>
    </row>
    <row r="181" spans="2:51" s="14" customFormat="1" ht="13.5">
      <c r="B181" s="271"/>
      <c r="C181" s="272"/>
      <c r="D181" s="249" t="s">
        <v>162</v>
      </c>
      <c r="E181" s="273" t="s">
        <v>21</v>
      </c>
      <c r="F181" s="274" t="s">
        <v>1201</v>
      </c>
      <c r="G181" s="272"/>
      <c r="H181" s="273" t="s">
        <v>21</v>
      </c>
      <c r="I181" s="275"/>
      <c r="J181" s="272"/>
      <c r="K181" s="272"/>
      <c r="L181" s="276"/>
      <c r="M181" s="277"/>
      <c r="N181" s="278"/>
      <c r="O181" s="278"/>
      <c r="P181" s="278"/>
      <c r="Q181" s="278"/>
      <c r="R181" s="278"/>
      <c r="S181" s="278"/>
      <c r="T181" s="279"/>
      <c r="AT181" s="280" t="s">
        <v>162</v>
      </c>
      <c r="AU181" s="280" t="s">
        <v>81</v>
      </c>
      <c r="AV181" s="14" t="s">
        <v>78</v>
      </c>
      <c r="AW181" s="14" t="s">
        <v>35</v>
      </c>
      <c r="AX181" s="14" t="s">
        <v>71</v>
      </c>
      <c r="AY181" s="280" t="s">
        <v>153</v>
      </c>
    </row>
    <row r="182" spans="2:51" s="12" customFormat="1" ht="13.5">
      <c r="B182" s="247"/>
      <c r="C182" s="248"/>
      <c r="D182" s="249" t="s">
        <v>162</v>
      </c>
      <c r="E182" s="250" t="s">
        <v>21</v>
      </c>
      <c r="F182" s="251" t="s">
        <v>1238</v>
      </c>
      <c r="G182" s="248"/>
      <c r="H182" s="252">
        <v>684</v>
      </c>
      <c r="I182" s="253"/>
      <c r="J182" s="248"/>
      <c r="K182" s="248"/>
      <c r="L182" s="254"/>
      <c r="M182" s="255"/>
      <c r="N182" s="256"/>
      <c r="O182" s="256"/>
      <c r="P182" s="256"/>
      <c r="Q182" s="256"/>
      <c r="R182" s="256"/>
      <c r="S182" s="256"/>
      <c r="T182" s="257"/>
      <c r="AT182" s="258" t="s">
        <v>162</v>
      </c>
      <c r="AU182" s="258" t="s">
        <v>81</v>
      </c>
      <c r="AV182" s="12" t="s">
        <v>81</v>
      </c>
      <c r="AW182" s="12" t="s">
        <v>35</v>
      </c>
      <c r="AX182" s="12" t="s">
        <v>71</v>
      </c>
      <c r="AY182" s="258" t="s">
        <v>153</v>
      </c>
    </row>
    <row r="183" spans="2:51" s="14" customFormat="1" ht="13.5">
      <c r="B183" s="271"/>
      <c r="C183" s="272"/>
      <c r="D183" s="249" t="s">
        <v>162</v>
      </c>
      <c r="E183" s="273" t="s">
        <v>21</v>
      </c>
      <c r="F183" s="274" t="s">
        <v>1222</v>
      </c>
      <c r="G183" s="272"/>
      <c r="H183" s="273" t="s">
        <v>21</v>
      </c>
      <c r="I183" s="275"/>
      <c r="J183" s="272"/>
      <c r="K183" s="272"/>
      <c r="L183" s="276"/>
      <c r="M183" s="277"/>
      <c r="N183" s="278"/>
      <c r="O183" s="278"/>
      <c r="P183" s="278"/>
      <c r="Q183" s="278"/>
      <c r="R183" s="278"/>
      <c r="S183" s="278"/>
      <c r="T183" s="279"/>
      <c r="AT183" s="280" t="s">
        <v>162</v>
      </c>
      <c r="AU183" s="280" t="s">
        <v>81</v>
      </c>
      <c r="AV183" s="14" t="s">
        <v>78</v>
      </c>
      <c r="AW183" s="14" t="s">
        <v>35</v>
      </c>
      <c r="AX183" s="14" t="s">
        <v>71</v>
      </c>
      <c r="AY183" s="280" t="s">
        <v>153</v>
      </c>
    </row>
    <row r="184" spans="2:51" s="12" customFormat="1" ht="13.5">
      <c r="B184" s="247"/>
      <c r="C184" s="248"/>
      <c r="D184" s="249" t="s">
        <v>162</v>
      </c>
      <c r="E184" s="250" t="s">
        <v>21</v>
      </c>
      <c r="F184" s="251" t="s">
        <v>1239</v>
      </c>
      <c r="G184" s="248"/>
      <c r="H184" s="252">
        <v>3924</v>
      </c>
      <c r="I184" s="253"/>
      <c r="J184" s="248"/>
      <c r="K184" s="248"/>
      <c r="L184" s="254"/>
      <c r="M184" s="255"/>
      <c r="N184" s="256"/>
      <c r="O184" s="256"/>
      <c r="P184" s="256"/>
      <c r="Q184" s="256"/>
      <c r="R184" s="256"/>
      <c r="S184" s="256"/>
      <c r="T184" s="257"/>
      <c r="AT184" s="258" t="s">
        <v>162</v>
      </c>
      <c r="AU184" s="258" t="s">
        <v>81</v>
      </c>
      <c r="AV184" s="12" t="s">
        <v>81</v>
      </c>
      <c r="AW184" s="12" t="s">
        <v>35</v>
      </c>
      <c r="AX184" s="12" t="s">
        <v>71</v>
      </c>
      <c r="AY184" s="258" t="s">
        <v>153</v>
      </c>
    </row>
    <row r="185" spans="2:51" s="13" customFormat="1" ht="13.5">
      <c r="B185" s="259"/>
      <c r="C185" s="260"/>
      <c r="D185" s="249" t="s">
        <v>162</v>
      </c>
      <c r="E185" s="261" t="s">
        <v>21</v>
      </c>
      <c r="F185" s="262" t="s">
        <v>188</v>
      </c>
      <c r="G185" s="260"/>
      <c r="H185" s="263">
        <v>6282</v>
      </c>
      <c r="I185" s="264"/>
      <c r="J185" s="260"/>
      <c r="K185" s="260"/>
      <c r="L185" s="265"/>
      <c r="M185" s="266"/>
      <c r="N185" s="267"/>
      <c r="O185" s="267"/>
      <c r="P185" s="267"/>
      <c r="Q185" s="267"/>
      <c r="R185" s="267"/>
      <c r="S185" s="267"/>
      <c r="T185" s="268"/>
      <c r="AT185" s="269" t="s">
        <v>162</v>
      </c>
      <c r="AU185" s="269" t="s">
        <v>81</v>
      </c>
      <c r="AV185" s="13" t="s">
        <v>160</v>
      </c>
      <c r="AW185" s="13" t="s">
        <v>35</v>
      </c>
      <c r="AX185" s="13" t="s">
        <v>78</v>
      </c>
      <c r="AY185" s="269" t="s">
        <v>153</v>
      </c>
    </row>
    <row r="186" spans="2:65" s="1" customFormat="1" ht="16.5" customHeight="1">
      <c r="B186" s="46"/>
      <c r="C186" s="235" t="s">
        <v>218</v>
      </c>
      <c r="D186" s="235" t="s">
        <v>155</v>
      </c>
      <c r="E186" s="236" t="s">
        <v>1240</v>
      </c>
      <c r="F186" s="237" t="s">
        <v>1241</v>
      </c>
      <c r="G186" s="238" t="s">
        <v>487</v>
      </c>
      <c r="H186" s="239">
        <v>4</v>
      </c>
      <c r="I186" s="240"/>
      <c r="J186" s="241">
        <f>ROUND(I186*H186,2)</f>
        <v>0</v>
      </c>
      <c r="K186" s="237" t="s">
        <v>159</v>
      </c>
      <c r="L186" s="72"/>
      <c r="M186" s="242" t="s">
        <v>21</v>
      </c>
      <c r="N186" s="243" t="s">
        <v>42</v>
      </c>
      <c r="O186" s="47"/>
      <c r="P186" s="244">
        <f>O186*H186</f>
        <v>0</v>
      </c>
      <c r="Q186" s="244">
        <v>0</v>
      </c>
      <c r="R186" s="244">
        <f>Q186*H186</f>
        <v>0</v>
      </c>
      <c r="S186" s="244">
        <v>0</v>
      </c>
      <c r="T186" s="245">
        <f>S186*H186</f>
        <v>0</v>
      </c>
      <c r="AR186" s="24" t="s">
        <v>160</v>
      </c>
      <c r="AT186" s="24" t="s">
        <v>155</v>
      </c>
      <c r="AU186" s="24" t="s">
        <v>81</v>
      </c>
      <c r="AY186" s="24" t="s">
        <v>153</v>
      </c>
      <c r="BE186" s="246">
        <f>IF(N186="základní",J186,0)</f>
        <v>0</v>
      </c>
      <c r="BF186" s="246">
        <f>IF(N186="snížená",J186,0)</f>
        <v>0</v>
      </c>
      <c r="BG186" s="246">
        <f>IF(N186="zákl. přenesená",J186,0)</f>
        <v>0</v>
      </c>
      <c r="BH186" s="246">
        <f>IF(N186="sníž. přenesená",J186,0)</f>
        <v>0</v>
      </c>
      <c r="BI186" s="246">
        <f>IF(N186="nulová",J186,0)</f>
        <v>0</v>
      </c>
      <c r="BJ186" s="24" t="s">
        <v>78</v>
      </c>
      <c r="BK186" s="246">
        <f>ROUND(I186*H186,2)</f>
        <v>0</v>
      </c>
      <c r="BL186" s="24" t="s">
        <v>160</v>
      </c>
      <c r="BM186" s="24" t="s">
        <v>1242</v>
      </c>
    </row>
    <row r="187" spans="2:51" s="14" customFormat="1" ht="13.5">
      <c r="B187" s="271"/>
      <c r="C187" s="272"/>
      <c r="D187" s="249" t="s">
        <v>162</v>
      </c>
      <c r="E187" s="273" t="s">
        <v>21</v>
      </c>
      <c r="F187" s="274" t="s">
        <v>1179</v>
      </c>
      <c r="G187" s="272"/>
      <c r="H187" s="273" t="s">
        <v>21</v>
      </c>
      <c r="I187" s="275"/>
      <c r="J187" s="272"/>
      <c r="K187" s="272"/>
      <c r="L187" s="276"/>
      <c r="M187" s="277"/>
      <c r="N187" s="278"/>
      <c r="O187" s="278"/>
      <c r="P187" s="278"/>
      <c r="Q187" s="278"/>
      <c r="R187" s="278"/>
      <c r="S187" s="278"/>
      <c r="T187" s="279"/>
      <c r="AT187" s="280" t="s">
        <v>162</v>
      </c>
      <c r="AU187" s="280" t="s">
        <v>81</v>
      </c>
      <c r="AV187" s="14" t="s">
        <v>78</v>
      </c>
      <c r="AW187" s="14" t="s">
        <v>35</v>
      </c>
      <c r="AX187" s="14" t="s">
        <v>71</v>
      </c>
      <c r="AY187" s="280" t="s">
        <v>153</v>
      </c>
    </row>
    <row r="188" spans="2:51" s="12" customFormat="1" ht="13.5">
      <c r="B188" s="247"/>
      <c r="C188" s="248"/>
      <c r="D188" s="249" t="s">
        <v>162</v>
      </c>
      <c r="E188" s="250" t="s">
        <v>21</v>
      </c>
      <c r="F188" s="251" t="s">
        <v>78</v>
      </c>
      <c r="G188" s="248"/>
      <c r="H188" s="252">
        <v>1</v>
      </c>
      <c r="I188" s="253"/>
      <c r="J188" s="248"/>
      <c r="K188" s="248"/>
      <c r="L188" s="254"/>
      <c r="M188" s="255"/>
      <c r="N188" s="256"/>
      <c r="O188" s="256"/>
      <c r="P188" s="256"/>
      <c r="Q188" s="256"/>
      <c r="R188" s="256"/>
      <c r="S188" s="256"/>
      <c r="T188" s="257"/>
      <c r="AT188" s="258" t="s">
        <v>162</v>
      </c>
      <c r="AU188" s="258" t="s">
        <v>81</v>
      </c>
      <c r="AV188" s="12" t="s">
        <v>81</v>
      </c>
      <c r="AW188" s="12" t="s">
        <v>35</v>
      </c>
      <c r="AX188" s="12" t="s">
        <v>71</v>
      </c>
      <c r="AY188" s="258" t="s">
        <v>153</v>
      </c>
    </row>
    <row r="189" spans="2:51" s="14" customFormat="1" ht="13.5">
      <c r="B189" s="271"/>
      <c r="C189" s="272"/>
      <c r="D189" s="249" t="s">
        <v>162</v>
      </c>
      <c r="E189" s="273" t="s">
        <v>21</v>
      </c>
      <c r="F189" s="274" t="s">
        <v>1182</v>
      </c>
      <c r="G189" s="272"/>
      <c r="H189" s="273" t="s">
        <v>21</v>
      </c>
      <c r="I189" s="275"/>
      <c r="J189" s="272"/>
      <c r="K189" s="272"/>
      <c r="L189" s="276"/>
      <c r="M189" s="277"/>
      <c r="N189" s="278"/>
      <c r="O189" s="278"/>
      <c r="P189" s="278"/>
      <c r="Q189" s="278"/>
      <c r="R189" s="278"/>
      <c r="S189" s="278"/>
      <c r="T189" s="279"/>
      <c r="AT189" s="280" t="s">
        <v>162</v>
      </c>
      <c r="AU189" s="280" t="s">
        <v>81</v>
      </c>
      <c r="AV189" s="14" t="s">
        <v>78</v>
      </c>
      <c r="AW189" s="14" t="s">
        <v>35</v>
      </c>
      <c r="AX189" s="14" t="s">
        <v>71</v>
      </c>
      <c r="AY189" s="280" t="s">
        <v>153</v>
      </c>
    </row>
    <row r="190" spans="2:51" s="12" customFormat="1" ht="13.5">
      <c r="B190" s="247"/>
      <c r="C190" s="248"/>
      <c r="D190" s="249" t="s">
        <v>162</v>
      </c>
      <c r="E190" s="250" t="s">
        <v>21</v>
      </c>
      <c r="F190" s="251" t="s">
        <v>78</v>
      </c>
      <c r="G190" s="248"/>
      <c r="H190" s="252">
        <v>1</v>
      </c>
      <c r="I190" s="253"/>
      <c r="J190" s="248"/>
      <c r="K190" s="248"/>
      <c r="L190" s="254"/>
      <c r="M190" s="255"/>
      <c r="N190" s="256"/>
      <c r="O190" s="256"/>
      <c r="P190" s="256"/>
      <c r="Q190" s="256"/>
      <c r="R190" s="256"/>
      <c r="S190" s="256"/>
      <c r="T190" s="257"/>
      <c r="AT190" s="258" t="s">
        <v>162</v>
      </c>
      <c r="AU190" s="258" t="s">
        <v>81</v>
      </c>
      <c r="AV190" s="12" t="s">
        <v>81</v>
      </c>
      <c r="AW190" s="12" t="s">
        <v>35</v>
      </c>
      <c r="AX190" s="12" t="s">
        <v>71</v>
      </c>
      <c r="AY190" s="258" t="s">
        <v>153</v>
      </c>
    </row>
    <row r="191" spans="2:51" s="14" customFormat="1" ht="13.5">
      <c r="B191" s="271"/>
      <c r="C191" s="272"/>
      <c r="D191" s="249" t="s">
        <v>162</v>
      </c>
      <c r="E191" s="273" t="s">
        <v>21</v>
      </c>
      <c r="F191" s="274" t="s">
        <v>1183</v>
      </c>
      <c r="G191" s="272"/>
      <c r="H191" s="273" t="s">
        <v>21</v>
      </c>
      <c r="I191" s="275"/>
      <c r="J191" s="272"/>
      <c r="K191" s="272"/>
      <c r="L191" s="276"/>
      <c r="M191" s="277"/>
      <c r="N191" s="278"/>
      <c r="O191" s="278"/>
      <c r="P191" s="278"/>
      <c r="Q191" s="278"/>
      <c r="R191" s="278"/>
      <c r="S191" s="278"/>
      <c r="T191" s="279"/>
      <c r="AT191" s="280" t="s">
        <v>162</v>
      </c>
      <c r="AU191" s="280" t="s">
        <v>81</v>
      </c>
      <c r="AV191" s="14" t="s">
        <v>78</v>
      </c>
      <c r="AW191" s="14" t="s">
        <v>35</v>
      </c>
      <c r="AX191" s="14" t="s">
        <v>71</v>
      </c>
      <c r="AY191" s="280" t="s">
        <v>153</v>
      </c>
    </row>
    <row r="192" spans="2:51" s="12" customFormat="1" ht="13.5">
      <c r="B192" s="247"/>
      <c r="C192" s="248"/>
      <c r="D192" s="249" t="s">
        <v>162</v>
      </c>
      <c r="E192" s="250" t="s">
        <v>21</v>
      </c>
      <c r="F192" s="251" t="s">
        <v>78</v>
      </c>
      <c r="G192" s="248"/>
      <c r="H192" s="252">
        <v>1</v>
      </c>
      <c r="I192" s="253"/>
      <c r="J192" s="248"/>
      <c r="K192" s="248"/>
      <c r="L192" s="254"/>
      <c r="M192" s="255"/>
      <c r="N192" s="256"/>
      <c r="O192" s="256"/>
      <c r="P192" s="256"/>
      <c r="Q192" s="256"/>
      <c r="R192" s="256"/>
      <c r="S192" s="256"/>
      <c r="T192" s="257"/>
      <c r="AT192" s="258" t="s">
        <v>162</v>
      </c>
      <c r="AU192" s="258" t="s">
        <v>81</v>
      </c>
      <c r="AV192" s="12" t="s">
        <v>81</v>
      </c>
      <c r="AW192" s="12" t="s">
        <v>35</v>
      </c>
      <c r="AX192" s="12" t="s">
        <v>71</v>
      </c>
      <c r="AY192" s="258" t="s">
        <v>153</v>
      </c>
    </row>
    <row r="193" spans="2:51" s="14" customFormat="1" ht="13.5">
      <c r="B193" s="271"/>
      <c r="C193" s="272"/>
      <c r="D193" s="249" t="s">
        <v>162</v>
      </c>
      <c r="E193" s="273" t="s">
        <v>21</v>
      </c>
      <c r="F193" s="274" t="s">
        <v>1185</v>
      </c>
      <c r="G193" s="272"/>
      <c r="H193" s="273" t="s">
        <v>21</v>
      </c>
      <c r="I193" s="275"/>
      <c r="J193" s="272"/>
      <c r="K193" s="272"/>
      <c r="L193" s="276"/>
      <c r="M193" s="277"/>
      <c r="N193" s="278"/>
      <c r="O193" s="278"/>
      <c r="P193" s="278"/>
      <c r="Q193" s="278"/>
      <c r="R193" s="278"/>
      <c r="S193" s="278"/>
      <c r="T193" s="279"/>
      <c r="AT193" s="280" t="s">
        <v>162</v>
      </c>
      <c r="AU193" s="280" t="s">
        <v>81</v>
      </c>
      <c r="AV193" s="14" t="s">
        <v>78</v>
      </c>
      <c r="AW193" s="14" t="s">
        <v>35</v>
      </c>
      <c r="AX193" s="14" t="s">
        <v>71</v>
      </c>
      <c r="AY193" s="280" t="s">
        <v>153</v>
      </c>
    </row>
    <row r="194" spans="2:51" s="12" customFormat="1" ht="13.5">
      <c r="B194" s="247"/>
      <c r="C194" s="248"/>
      <c r="D194" s="249" t="s">
        <v>162</v>
      </c>
      <c r="E194" s="250" t="s">
        <v>21</v>
      </c>
      <c r="F194" s="251" t="s">
        <v>78</v>
      </c>
      <c r="G194" s="248"/>
      <c r="H194" s="252">
        <v>1</v>
      </c>
      <c r="I194" s="253"/>
      <c r="J194" s="248"/>
      <c r="K194" s="248"/>
      <c r="L194" s="254"/>
      <c r="M194" s="255"/>
      <c r="N194" s="256"/>
      <c r="O194" s="256"/>
      <c r="P194" s="256"/>
      <c r="Q194" s="256"/>
      <c r="R194" s="256"/>
      <c r="S194" s="256"/>
      <c r="T194" s="257"/>
      <c r="AT194" s="258" t="s">
        <v>162</v>
      </c>
      <c r="AU194" s="258" t="s">
        <v>81</v>
      </c>
      <c r="AV194" s="12" t="s">
        <v>81</v>
      </c>
      <c r="AW194" s="12" t="s">
        <v>35</v>
      </c>
      <c r="AX194" s="12" t="s">
        <v>71</v>
      </c>
      <c r="AY194" s="258" t="s">
        <v>153</v>
      </c>
    </row>
    <row r="195" spans="2:51" s="13" customFormat="1" ht="13.5">
      <c r="B195" s="259"/>
      <c r="C195" s="260"/>
      <c r="D195" s="249" t="s">
        <v>162</v>
      </c>
      <c r="E195" s="261" t="s">
        <v>21</v>
      </c>
      <c r="F195" s="262" t="s">
        <v>188</v>
      </c>
      <c r="G195" s="260"/>
      <c r="H195" s="263">
        <v>4</v>
      </c>
      <c r="I195" s="264"/>
      <c r="J195" s="260"/>
      <c r="K195" s="260"/>
      <c r="L195" s="265"/>
      <c r="M195" s="266"/>
      <c r="N195" s="267"/>
      <c r="O195" s="267"/>
      <c r="P195" s="267"/>
      <c r="Q195" s="267"/>
      <c r="R195" s="267"/>
      <c r="S195" s="267"/>
      <c r="T195" s="268"/>
      <c r="AT195" s="269" t="s">
        <v>162</v>
      </c>
      <c r="AU195" s="269" t="s">
        <v>81</v>
      </c>
      <c r="AV195" s="13" t="s">
        <v>160</v>
      </c>
      <c r="AW195" s="13" t="s">
        <v>35</v>
      </c>
      <c r="AX195" s="13" t="s">
        <v>78</v>
      </c>
      <c r="AY195" s="269" t="s">
        <v>153</v>
      </c>
    </row>
    <row r="196" spans="2:65" s="1" customFormat="1" ht="25.5" customHeight="1">
      <c r="B196" s="46"/>
      <c r="C196" s="235" t="s">
        <v>222</v>
      </c>
      <c r="D196" s="235" t="s">
        <v>155</v>
      </c>
      <c r="E196" s="236" t="s">
        <v>1243</v>
      </c>
      <c r="F196" s="237" t="s">
        <v>1244</v>
      </c>
      <c r="G196" s="238" t="s">
        <v>487</v>
      </c>
      <c r="H196" s="239">
        <v>240</v>
      </c>
      <c r="I196" s="240"/>
      <c r="J196" s="241">
        <f>ROUND(I196*H196,2)</f>
        <v>0</v>
      </c>
      <c r="K196" s="237" t="s">
        <v>159</v>
      </c>
      <c r="L196" s="72"/>
      <c r="M196" s="242" t="s">
        <v>21</v>
      </c>
      <c r="N196" s="243" t="s">
        <v>42</v>
      </c>
      <c r="O196" s="47"/>
      <c r="P196" s="244">
        <f>O196*H196</f>
        <v>0</v>
      </c>
      <c r="Q196" s="244">
        <v>0</v>
      </c>
      <c r="R196" s="244">
        <f>Q196*H196</f>
        <v>0</v>
      </c>
      <c r="S196" s="244">
        <v>0</v>
      </c>
      <c r="T196" s="245">
        <f>S196*H196</f>
        <v>0</v>
      </c>
      <c r="AR196" s="24" t="s">
        <v>160</v>
      </c>
      <c r="AT196" s="24" t="s">
        <v>155</v>
      </c>
      <c r="AU196" s="24" t="s">
        <v>81</v>
      </c>
      <c r="AY196" s="24" t="s">
        <v>153</v>
      </c>
      <c r="BE196" s="246">
        <f>IF(N196="základní",J196,0)</f>
        <v>0</v>
      </c>
      <c r="BF196" s="246">
        <f>IF(N196="snížená",J196,0)</f>
        <v>0</v>
      </c>
      <c r="BG196" s="246">
        <f>IF(N196="zákl. přenesená",J196,0)</f>
        <v>0</v>
      </c>
      <c r="BH196" s="246">
        <f>IF(N196="sníž. přenesená",J196,0)</f>
        <v>0</v>
      </c>
      <c r="BI196" s="246">
        <f>IF(N196="nulová",J196,0)</f>
        <v>0</v>
      </c>
      <c r="BJ196" s="24" t="s">
        <v>78</v>
      </c>
      <c r="BK196" s="246">
        <f>ROUND(I196*H196,2)</f>
        <v>0</v>
      </c>
      <c r="BL196" s="24" t="s">
        <v>160</v>
      </c>
      <c r="BM196" s="24" t="s">
        <v>1245</v>
      </c>
    </row>
    <row r="197" spans="2:51" s="14" customFormat="1" ht="13.5">
      <c r="B197" s="271"/>
      <c r="C197" s="272"/>
      <c r="D197" s="249" t="s">
        <v>162</v>
      </c>
      <c r="E197" s="273" t="s">
        <v>21</v>
      </c>
      <c r="F197" s="274" t="s">
        <v>1218</v>
      </c>
      <c r="G197" s="272"/>
      <c r="H197" s="273" t="s">
        <v>21</v>
      </c>
      <c r="I197" s="275"/>
      <c r="J197" s="272"/>
      <c r="K197" s="272"/>
      <c r="L197" s="276"/>
      <c r="M197" s="277"/>
      <c r="N197" s="278"/>
      <c r="O197" s="278"/>
      <c r="P197" s="278"/>
      <c r="Q197" s="278"/>
      <c r="R197" s="278"/>
      <c r="S197" s="278"/>
      <c r="T197" s="279"/>
      <c r="AT197" s="280" t="s">
        <v>162</v>
      </c>
      <c r="AU197" s="280" t="s">
        <v>81</v>
      </c>
      <c r="AV197" s="14" t="s">
        <v>78</v>
      </c>
      <c r="AW197" s="14" t="s">
        <v>35</v>
      </c>
      <c r="AX197" s="14" t="s">
        <v>71</v>
      </c>
      <c r="AY197" s="280" t="s">
        <v>153</v>
      </c>
    </row>
    <row r="198" spans="2:51" s="12" customFormat="1" ht="13.5">
      <c r="B198" s="247"/>
      <c r="C198" s="248"/>
      <c r="D198" s="249" t="s">
        <v>162</v>
      </c>
      <c r="E198" s="250" t="s">
        <v>21</v>
      </c>
      <c r="F198" s="251" t="s">
        <v>1246</v>
      </c>
      <c r="G198" s="248"/>
      <c r="H198" s="252">
        <v>40</v>
      </c>
      <c r="I198" s="253"/>
      <c r="J198" s="248"/>
      <c r="K198" s="248"/>
      <c r="L198" s="254"/>
      <c r="M198" s="255"/>
      <c r="N198" s="256"/>
      <c r="O198" s="256"/>
      <c r="P198" s="256"/>
      <c r="Q198" s="256"/>
      <c r="R198" s="256"/>
      <c r="S198" s="256"/>
      <c r="T198" s="257"/>
      <c r="AT198" s="258" t="s">
        <v>162</v>
      </c>
      <c r="AU198" s="258" t="s">
        <v>81</v>
      </c>
      <c r="AV198" s="12" t="s">
        <v>81</v>
      </c>
      <c r="AW198" s="12" t="s">
        <v>35</v>
      </c>
      <c r="AX198" s="12" t="s">
        <v>71</v>
      </c>
      <c r="AY198" s="258" t="s">
        <v>153</v>
      </c>
    </row>
    <row r="199" spans="2:51" s="14" customFormat="1" ht="13.5">
      <c r="B199" s="271"/>
      <c r="C199" s="272"/>
      <c r="D199" s="249" t="s">
        <v>162</v>
      </c>
      <c r="E199" s="273" t="s">
        <v>21</v>
      </c>
      <c r="F199" s="274" t="s">
        <v>1199</v>
      </c>
      <c r="G199" s="272"/>
      <c r="H199" s="273" t="s">
        <v>21</v>
      </c>
      <c r="I199" s="275"/>
      <c r="J199" s="272"/>
      <c r="K199" s="272"/>
      <c r="L199" s="276"/>
      <c r="M199" s="277"/>
      <c r="N199" s="278"/>
      <c r="O199" s="278"/>
      <c r="P199" s="278"/>
      <c r="Q199" s="278"/>
      <c r="R199" s="278"/>
      <c r="S199" s="278"/>
      <c r="T199" s="279"/>
      <c r="AT199" s="280" t="s">
        <v>162</v>
      </c>
      <c r="AU199" s="280" t="s">
        <v>81</v>
      </c>
      <c r="AV199" s="14" t="s">
        <v>78</v>
      </c>
      <c r="AW199" s="14" t="s">
        <v>35</v>
      </c>
      <c r="AX199" s="14" t="s">
        <v>71</v>
      </c>
      <c r="AY199" s="280" t="s">
        <v>153</v>
      </c>
    </row>
    <row r="200" spans="2:51" s="12" customFormat="1" ht="13.5">
      <c r="B200" s="247"/>
      <c r="C200" s="248"/>
      <c r="D200" s="249" t="s">
        <v>162</v>
      </c>
      <c r="E200" s="250" t="s">
        <v>21</v>
      </c>
      <c r="F200" s="251" t="s">
        <v>1247</v>
      </c>
      <c r="G200" s="248"/>
      <c r="H200" s="252">
        <v>53</v>
      </c>
      <c r="I200" s="253"/>
      <c r="J200" s="248"/>
      <c r="K200" s="248"/>
      <c r="L200" s="254"/>
      <c r="M200" s="255"/>
      <c r="N200" s="256"/>
      <c r="O200" s="256"/>
      <c r="P200" s="256"/>
      <c r="Q200" s="256"/>
      <c r="R200" s="256"/>
      <c r="S200" s="256"/>
      <c r="T200" s="257"/>
      <c r="AT200" s="258" t="s">
        <v>162</v>
      </c>
      <c r="AU200" s="258" t="s">
        <v>81</v>
      </c>
      <c r="AV200" s="12" t="s">
        <v>81</v>
      </c>
      <c r="AW200" s="12" t="s">
        <v>35</v>
      </c>
      <c r="AX200" s="12" t="s">
        <v>71</v>
      </c>
      <c r="AY200" s="258" t="s">
        <v>153</v>
      </c>
    </row>
    <row r="201" spans="2:51" s="14" customFormat="1" ht="13.5">
      <c r="B201" s="271"/>
      <c r="C201" s="272"/>
      <c r="D201" s="249" t="s">
        <v>162</v>
      </c>
      <c r="E201" s="273" t="s">
        <v>21</v>
      </c>
      <c r="F201" s="274" t="s">
        <v>1201</v>
      </c>
      <c r="G201" s="272"/>
      <c r="H201" s="273" t="s">
        <v>21</v>
      </c>
      <c r="I201" s="275"/>
      <c r="J201" s="272"/>
      <c r="K201" s="272"/>
      <c r="L201" s="276"/>
      <c r="M201" s="277"/>
      <c r="N201" s="278"/>
      <c r="O201" s="278"/>
      <c r="P201" s="278"/>
      <c r="Q201" s="278"/>
      <c r="R201" s="278"/>
      <c r="S201" s="278"/>
      <c r="T201" s="279"/>
      <c r="AT201" s="280" t="s">
        <v>162</v>
      </c>
      <c r="AU201" s="280" t="s">
        <v>81</v>
      </c>
      <c r="AV201" s="14" t="s">
        <v>78</v>
      </c>
      <c r="AW201" s="14" t="s">
        <v>35</v>
      </c>
      <c r="AX201" s="14" t="s">
        <v>71</v>
      </c>
      <c r="AY201" s="280" t="s">
        <v>153</v>
      </c>
    </row>
    <row r="202" spans="2:51" s="12" customFormat="1" ht="13.5">
      <c r="B202" s="247"/>
      <c r="C202" s="248"/>
      <c r="D202" s="249" t="s">
        <v>162</v>
      </c>
      <c r="E202" s="250" t="s">
        <v>21</v>
      </c>
      <c r="F202" s="251" t="s">
        <v>1248</v>
      </c>
      <c r="G202" s="248"/>
      <c r="H202" s="252">
        <v>38</v>
      </c>
      <c r="I202" s="253"/>
      <c r="J202" s="248"/>
      <c r="K202" s="248"/>
      <c r="L202" s="254"/>
      <c r="M202" s="255"/>
      <c r="N202" s="256"/>
      <c r="O202" s="256"/>
      <c r="P202" s="256"/>
      <c r="Q202" s="256"/>
      <c r="R202" s="256"/>
      <c r="S202" s="256"/>
      <c r="T202" s="257"/>
      <c r="AT202" s="258" t="s">
        <v>162</v>
      </c>
      <c r="AU202" s="258" t="s">
        <v>81</v>
      </c>
      <c r="AV202" s="12" t="s">
        <v>81</v>
      </c>
      <c r="AW202" s="12" t="s">
        <v>35</v>
      </c>
      <c r="AX202" s="12" t="s">
        <v>71</v>
      </c>
      <c r="AY202" s="258" t="s">
        <v>153</v>
      </c>
    </row>
    <row r="203" spans="2:51" s="14" customFormat="1" ht="13.5">
      <c r="B203" s="271"/>
      <c r="C203" s="272"/>
      <c r="D203" s="249" t="s">
        <v>162</v>
      </c>
      <c r="E203" s="273" t="s">
        <v>21</v>
      </c>
      <c r="F203" s="274" t="s">
        <v>1222</v>
      </c>
      <c r="G203" s="272"/>
      <c r="H203" s="273" t="s">
        <v>21</v>
      </c>
      <c r="I203" s="275"/>
      <c r="J203" s="272"/>
      <c r="K203" s="272"/>
      <c r="L203" s="276"/>
      <c r="M203" s="277"/>
      <c r="N203" s="278"/>
      <c r="O203" s="278"/>
      <c r="P203" s="278"/>
      <c r="Q203" s="278"/>
      <c r="R203" s="278"/>
      <c r="S203" s="278"/>
      <c r="T203" s="279"/>
      <c r="AT203" s="280" t="s">
        <v>162</v>
      </c>
      <c r="AU203" s="280" t="s">
        <v>81</v>
      </c>
      <c r="AV203" s="14" t="s">
        <v>78</v>
      </c>
      <c r="AW203" s="14" t="s">
        <v>35</v>
      </c>
      <c r="AX203" s="14" t="s">
        <v>71</v>
      </c>
      <c r="AY203" s="280" t="s">
        <v>153</v>
      </c>
    </row>
    <row r="204" spans="2:51" s="12" customFormat="1" ht="13.5">
      <c r="B204" s="247"/>
      <c r="C204" s="248"/>
      <c r="D204" s="249" t="s">
        <v>162</v>
      </c>
      <c r="E204" s="250" t="s">
        <v>21</v>
      </c>
      <c r="F204" s="251" t="s">
        <v>1249</v>
      </c>
      <c r="G204" s="248"/>
      <c r="H204" s="252">
        <v>109</v>
      </c>
      <c r="I204" s="253"/>
      <c r="J204" s="248"/>
      <c r="K204" s="248"/>
      <c r="L204" s="254"/>
      <c r="M204" s="255"/>
      <c r="N204" s="256"/>
      <c r="O204" s="256"/>
      <c r="P204" s="256"/>
      <c r="Q204" s="256"/>
      <c r="R204" s="256"/>
      <c r="S204" s="256"/>
      <c r="T204" s="257"/>
      <c r="AT204" s="258" t="s">
        <v>162</v>
      </c>
      <c r="AU204" s="258" t="s">
        <v>81</v>
      </c>
      <c r="AV204" s="12" t="s">
        <v>81</v>
      </c>
      <c r="AW204" s="12" t="s">
        <v>35</v>
      </c>
      <c r="AX204" s="12" t="s">
        <v>71</v>
      </c>
      <c r="AY204" s="258" t="s">
        <v>153</v>
      </c>
    </row>
    <row r="205" spans="2:51" s="13" customFormat="1" ht="13.5">
      <c r="B205" s="259"/>
      <c r="C205" s="260"/>
      <c r="D205" s="249" t="s">
        <v>162</v>
      </c>
      <c r="E205" s="261" t="s">
        <v>21</v>
      </c>
      <c r="F205" s="262" t="s">
        <v>188</v>
      </c>
      <c r="G205" s="260"/>
      <c r="H205" s="263">
        <v>240</v>
      </c>
      <c r="I205" s="264"/>
      <c r="J205" s="260"/>
      <c r="K205" s="260"/>
      <c r="L205" s="265"/>
      <c r="M205" s="266"/>
      <c r="N205" s="267"/>
      <c r="O205" s="267"/>
      <c r="P205" s="267"/>
      <c r="Q205" s="267"/>
      <c r="R205" s="267"/>
      <c r="S205" s="267"/>
      <c r="T205" s="268"/>
      <c r="AT205" s="269" t="s">
        <v>162</v>
      </c>
      <c r="AU205" s="269" t="s">
        <v>81</v>
      </c>
      <c r="AV205" s="13" t="s">
        <v>160</v>
      </c>
      <c r="AW205" s="13" t="s">
        <v>35</v>
      </c>
      <c r="AX205" s="13" t="s">
        <v>78</v>
      </c>
      <c r="AY205" s="269" t="s">
        <v>153</v>
      </c>
    </row>
    <row r="206" spans="2:65" s="1" customFormat="1" ht="16.5" customHeight="1">
      <c r="B206" s="46"/>
      <c r="C206" s="235" t="s">
        <v>226</v>
      </c>
      <c r="D206" s="235" t="s">
        <v>155</v>
      </c>
      <c r="E206" s="236" t="s">
        <v>1250</v>
      </c>
      <c r="F206" s="237" t="s">
        <v>1251</v>
      </c>
      <c r="G206" s="238" t="s">
        <v>158</v>
      </c>
      <c r="H206" s="239">
        <v>12</v>
      </c>
      <c r="I206" s="240"/>
      <c r="J206" s="241">
        <f>ROUND(I206*H206,2)</f>
        <v>0</v>
      </c>
      <c r="K206" s="237" t="s">
        <v>21</v>
      </c>
      <c r="L206" s="72"/>
      <c r="M206" s="242" t="s">
        <v>21</v>
      </c>
      <c r="N206" s="243" t="s">
        <v>42</v>
      </c>
      <c r="O206" s="47"/>
      <c r="P206" s="244">
        <f>O206*H206</f>
        <v>0</v>
      </c>
      <c r="Q206" s="244">
        <v>0</v>
      </c>
      <c r="R206" s="244">
        <f>Q206*H206</f>
        <v>0</v>
      </c>
      <c r="S206" s="244">
        <v>0</v>
      </c>
      <c r="T206" s="245">
        <f>S206*H206</f>
        <v>0</v>
      </c>
      <c r="AR206" s="24" t="s">
        <v>160</v>
      </c>
      <c r="AT206" s="24" t="s">
        <v>155</v>
      </c>
      <c r="AU206" s="24" t="s">
        <v>81</v>
      </c>
      <c r="AY206" s="24" t="s">
        <v>153</v>
      </c>
      <c r="BE206" s="246">
        <f>IF(N206="základní",J206,0)</f>
        <v>0</v>
      </c>
      <c r="BF206" s="246">
        <f>IF(N206="snížená",J206,0)</f>
        <v>0</v>
      </c>
      <c r="BG206" s="246">
        <f>IF(N206="zákl. přenesená",J206,0)</f>
        <v>0</v>
      </c>
      <c r="BH206" s="246">
        <f>IF(N206="sníž. přenesená",J206,0)</f>
        <v>0</v>
      </c>
      <c r="BI206" s="246">
        <f>IF(N206="nulová",J206,0)</f>
        <v>0</v>
      </c>
      <c r="BJ206" s="24" t="s">
        <v>78</v>
      </c>
      <c r="BK206" s="246">
        <f>ROUND(I206*H206,2)</f>
        <v>0</v>
      </c>
      <c r="BL206" s="24" t="s">
        <v>160</v>
      </c>
      <c r="BM206" s="24" t="s">
        <v>1252</v>
      </c>
    </row>
    <row r="207" spans="2:51" s="14" customFormat="1" ht="13.5">
      <c r="B207" s="271"/>
      <c r="C207" s="272"/>
      <c r="D207" s="249" t="s">
        <v>162</v>
      </c>
      <c r="E207" s="273" t="s">
        <v>21</v>
      </c>
      <c r="F207" s="274" t="s">
        <v>1253</v>
      </c>
      <c r="G207" s="272"/>
      <c r="H207" s="273" t="s">
        <v>21</v>
      </c>
      <c r="I207" s="275"/>
      <c r="J207" s="272"/>
      <c r="K207" s="272"/>
      <c r="L207" s="276"/>
      <c r="M207" s="277"/>
      <c r="N207" s="278"/>
      <c r="O207" s="278"/>
      <c r="P207" s="278"/>
      <c r="Q207" s="278"/>
      <c r="R207" s="278"/>
      <c r="S207" s="278"/>
      <c r="T207" s="279"/>
      <c r="AT207" s="280" t="s">
        <v>162</v>
      </c>
      <c r="AU207" s="280" t="s">
        <v>81</v>
      </c>
      <c r="AV207" s="14" t="s">
        <v>78</v>
      </c>
      <c r="AW207" s="14" t="s">
        <v>35</v>
      </c>
      <c r="AX207" s="14" t="s">
        <v>71</v>
      </c>
      <c r="AY207" s="280" t="s">
        <v>153</v>
      </c>
    </row>
    <row r="208" spans="2:51" s="14" customFormat="1" ht="13.5">
      <c r="B208" s="271"/>
      <c r="C208" s="272"/>
      <c r="D208" s="249" t="s">
        <v>162</v>
      </c>
      <c r="E208" s="273" t="s">
        <v>21</v>
      </c>
      <c r="F208" s="274" t="s">
        <v>1179</v>
      </c>
      <c r="G208" s="272"/>
      <c r="H208" s="273" t="s">
        <v>21</v>
      </c>
      <c r="I208" s="275"/>
      <c r="J208" s="272"/>
      <c r="K208" s="272"/>
      <c r="L208" s="276"/>
      <c r="M208" s="277"/>
      <c r="N208" s="278"/>
      <c r="O208" s="278"/>
      <c r="P208" s="278"/>
      <c r="Q208" s="278"/>
      <c r="R208" s="278"/>
      <c r="S208" s="278"/>
      <c r="T208" s="279"/>
      <c r="AT208" s="280" t="s">
        <v>162</v>
      </c>
      <c r="AU208" s="280" t="s">
        <v>81</v>
      </c>
      <c r="AV208" s="14" t="s">
        <v>78</v>
      </c>
      <c r="AW208" s="14" t="s">
        <v>35</v>
      </c>
      <c r="AX208" s="14" t="s">
        <v>71</v>
      </c>
      <c r="AY208" s="280" t="s">
        <v>153</v>
      </c>
    </row>
    <row r="209" spans="2:51" s="12" customFormat="1" ht="13.5">
      <c r="B209" s="247"/>
      <c r="C209" s="248"/>
      <c r="D209" s="249" t="s">
        <v>162</v>
      </c>
      <c r="E209" s="250" t="s">
        <v>21</v>
      </c>
      <c r="F209" s="251" t="s">
        <v>1254</v>
      </c>
      <c r="G209" s="248"/>
      <c r="H209" s="252">
        <v>3</v>
      </c>
      <c r="I209" s="253"/>
      <c r="J209" s="248"/>
      <c r="K209" s="248"/>
      <c r="L209" s="254"/>
      <c r="M209" s="255"/>
      <c r="N209" s="256"/>
      <c r="O209" s="256"/>
      <c r="P209" s="256"/>
      <c r="Q209" s="256"/>
      <c r="R209" s="256"/>
      <c r="S209" s="256"/>
      <c r="T209" s="257"/>
      <c r="AT209" s="258" t="s">
        <v>162</v>
      </c>
      <c r="AU209" s="258" t="s">
        <v>81</v>
      </c>
      <c r="AV209" s="12" t="s">
        <v>81</v>
      </c>
      <c r="AW209" s="12" t="s">
        <v>35</v>
      </c>
      <c r="AX209" s="12" t="s">
        <v>71</v>
      </c>
      <c r="AY209" s="258" t="s">
        <v>153</v>
      </c>
    </row>
    <row r="210" spans="2:51" s="14" customFormat="1" ht="13.5">
      <c r="B210" s="271"/>
      <c r="C210" s="272"/>
      <c r="D210" s="249" t="s">
        <v>162</v>
      </c>
      <c r="E210" s="273" t="s">
        <v>21</v>
      </c>
      <c r="F210" s="274" t="s">
        <v>1182</v>
      </c>
      <c r="G210" s="272"/>
      <c r="H210" s="273" t="s">
        <v>21</v>
      </c>
      <c r="I210" s="275"/>
      <c r="J210" s="272"/>
      <c r="K210" s="272"/>
      <c r="L210" s="276"/>
      <c r="M210" s="277"/>
      <c r="N210" s="278"/>
      <c r="O210" s="278"/>
      <c r="P210" s="278"/>
      <c r="Q210" s="278"/>
      <c r="R210" s="278"/>
      <c r="S210" s="278"/>
      <c r="T210" s="279"/>
      <c r="AT210" s="280" t="s">
        <v>162</v>
      </c>
      <c r="AU210" s="280" t="s">
        <v>81</v>
      </c>
      <c r="AV210" s="14" t="s">
        <v>78</v>
      </c>
      <c r="AW210" s="14" t="s">
        <v>35</v>
      </c>
      <c r="AX210" s="14" t="s">
        <v>71</v>
      </c>
      <c r="AY210" s="280" t="s">
        <v>153</v>
      </c>
    </row>
    <row r="211" spans="2:51" s="12" customFormat="1" ht="13.5">
      <c r="B211" s="247"/>
      <c r="C211" s="248"/>
      <c r="D211" s="249" t="s">
        <v>162</v>
      </c>
      <c r="E211" s="250" t="s">
        <v>21</v>
      </c>
      <c r="F211" s="251" t="s">
        <v>1254</v>
      </c>
      <c r="G211" s="248"/>
      <c r="H211" s="252">
        <v>3</v>
      </c>
      <c r="I211" s="253"/>
      <c r="J211" s="248"/>
      <c r="K211" s="248"/>
      <c r="L211" s="254"/>
      <c r="M211" s="255"/>
      <c r="N211" s="256"/>
      <c r="O211" s="256"/>
      <c r="P211" s="256"/>
      <c r="Q211" s="256"/>
      <c r="R211" s="256"/>
      <c r="S211" s="256"/>
      <c r="T211" s="257"/>
      <c r="AT211" s="258" t="s">
        <v>162</v>
      </c>
      <c r="AU211" s="258" t="s">
        <v>81</v>
      </c>
      <c r="AV211" s="12" t="s">
        <v>81</v>
      </c>
      <c r="AW211" s="12" t="s">
        <v>35</v>
      </c>
      <c r="AX211" s="12" t="s">
        <v>71</v>
      </c>
      <c r="AY211" s="258" t="s">
        <v>153</v>
      </c>
    </row>
    <row r="212" spans="2:51" s="14" customFormat="1" ht="13.5">
      <c r="B212" s="271"/>
      <c r="C212" s="272"/>
      <c r="D212" s="249" t="s">
        <v>162</v>
      </c>
      <c r="E212" s="273" t="s">
        <v>21</v>
      </c>
      <c r="F212" s="274" t="s">
        <v>1183</v>
      </c>
      <c r="G212" s="272"/>
      <c r="H212" s="273" t="s">
        <v>21</v>
      </c>
      <c r="I212" s="275"/>
      <c r="J212" s="272"/>
      <c r="K212" s="272"/>
      <c r="L212" s="276"/>
      <c r="M212" s="277"/>
      <c r="N212" s="278"/>
      <c r="O212" s="278"/>
      <c r="P212" s="278"/>
      <c r="Q212" s="278"/>
      <c r="R212" s="278"/>
      <c r="S212" s="278"/>
      <c r="T212" s="279"/>
      <c r="AT212" s="280" t="s">
        <v>162</v>
      </c>
      <c r="AU212" s="280" t="s">
        <v>81</v>
      </c>
      <c r="AV212" s="14" t="s">
        <v>78</v>
      </c>
      <c r="AW212" s="14" t="s">
        <v>35</v>
      </c>
      <c r="AX212" s="14" t="s">
        <v>71</v>
      </c>
      <c r="AY212" s="280" t="s">
        <v>153</v>
      </c>
    </row>
    <row r="213" spans="2:51" s="12" customFormat="1" ht="13.5">
      <c r="B213" s="247"/>
      <c r="C213" s="248"/>
      <c r="D213" s="249" t="s">
        <v>162</v>
      </c>
      <c r="E213" s="250" t="s">
        <v>21</v>
      </c>
      <c r="F213" s="251" t="s">
        <v>1254</v>
      </c>
      <c r="G213" s="248"/>
      <c r="H213" s="252">
        <v>3</v>
      </c>
      <c r="I213" s="253"/>
      <c r="J213" s="248"/>
      <c r="K213" s="248"/>
      <c r="L213" s="254"/>
      <c r="M213" s="255"/>
      <c r="N213" s="256"/>
      <c r="O213" s="256"/>
      <c r="P213" s="256"/>
      <c r="Q213" s="256"/>
      <c r="R213" s="256"/>
      <c r="S213" s="256"/>
      <c r="T213" s="257"/>
      <c r="AT213" s="258" t="s">
        <v>162</v>
      </c>
      <c r="AU213" s="258" t="s">
        <v>81</v>
      </c>
      <c r="AV213" s="12" t="s">
        <v>81</v>
      </c>
      <c r="AW213" s="12" t="s">
        <v>35</v>
      </c>
      <c r="AX213" s="12" t="s">
        <v>71</v>
      </c>
      <c r="AY213" s="258" t="s">
        <v>153</v>
      </c>
    </row>
    <row r="214" spans="2:51" s="14" customFormat="1" ht="13.5">
      <c r="B214" s="271"/>
      <c r="C214" s="272"/>
      <c r="D214" s="249" t="s">
        <v>162</v>
      </c>
      <c r="E214" s="273" t="s">
        <v>21</v>
      </c>
      <c r="F214" s="274" t="s">
        <v>1185</v>
      </c>
      <c r="G214" s="272"/>
      <c r="H214" s="273" t="s">
        <v>21</v>
      </c>
      <c r="I214" s="275"/>
      <c r="J214" s="272"/>
      <c r="K214" s="272"/>
      <c r="L214" s="276"/>
      <c r="M214" s="277"/>
      <c r="N214" s="278"/>
      <c r="O214" s="278"/>
      <c r="P214" s="278"/>
      <c r="Q214" s="278"/>
      <c r="R214" s="278"/>
      <c r="S214" s="278"/>
      <c r="T214" s="279"/>
      <c r="AT214" s="280" t="s">
        <v>162</v>
      </c>
      <c r="AU214" s="280" t="s">
        <v>81</v>
      </c>
      <c r="AV214" s="14" t="s">
        <v>78</v>
      </c>
      <c r="AW214" s="14" t="s">
        <v>35</v>
      </c>
      <c r="AX214" s="14" t="s">
        <v>71</v>
      </c>
      <c r="AY214" s="280" t="s">
        <v>153</v>
      </c>
    </row>
    <row r="215" spans="2:51" s="12" customFormat="1" ht="13.5">
      <c r="B215" s="247"/>
      <c r="C215" s="248"/>
      <c r="D215" s="249" t="s">
        <v>162</v>
      </c>
      <c r="E215" s="250" t="s">
        <v>21</v>
      </c>
      <c r="F215" s="251" t="s">
        <v>1254</v>
      </c>
      <c r="G215" s="248"/>
      <c r="H215" s="252">
        <v>3</v>
      </c>
      <c r="I215" s="253"/>
      <c r="J215" s="248"/>
      <c r="K215" s="248"/>
      <c r="L215" s="254"/>
      <c r="M215" s="255"/>
      <c r="N215" s="256"/>
      <c r="O215" s="256"/>
      <c r="P215" s="256"/>
      <c r="Q215" s="256"/>
      <c r="R215" s="256"/>
      <c r="S215" s="256"/>
      <c r="T215" s="257"/>
      <c r="AT215" s="258" t="s">
        <v>162</v>
      </c>
      <c r="AU215" s="258" t="s">
        <v>81</v>
      </c>
      <c r="AV215" s="12" t="s">
        <v>81</v>
      </c>
      <c r="AW215" s="12" t="s">
        <v>35</v>
      </c>
      <c r="AX215" s="12" t="s">
        <v>71</v>
      </c>
      <c r="AY215" s="258" t="s">
        <v>153</v>
      </c>
    </row>
    <row r="216" spans="2:51" s="13" customFormat="1" ht="13.5">
      <c r="B216" s="259"/>
      <c r="C216" s="260"/>
      <c r="D216" s="249" t="s">
        <v>162</v>
      </c>
      <c r="E216" s="261" t="s">
        <v>21</v>
      </c>
      <c r="F216" s="262" t="s">
        <v>188</v>
      </c>
      <c r="G216" s="260"/>
      <c r="H216" s="263">
        <v>12</v>
      </c>
      <c r="I216" s="264"/>
      <c r="J216" s="260"/>
      <c r="K216" s="260"/>
      <c r="L216" s="265"/>
      <c r="M216" s="266"/>
      <c r="N216" s="267"/>
      <c r="O216" s="267"/>
      <c r="P216" s="267"/>
      <c r="Q216" s="267"/>
      <c r="R216" s="267"/>
      <c r="S216" s="267"/>
      <c r="T216" s="268"/>
      <c r="AT216" s="269" t="s">
        <v>162</v>
      </c>
      <c r="AU216" s="269" t="s">
        <v>81</v>
      </c>
      <c r="AV216" s="13" t="s">
        <v>160</v>
      </c>
      <c r="AW216" s="13" t="s">
        <v>35</v>
      </c>
      <c r="AX216" s="13" t="s">
        <v>78</v>
      </c>
      <c r="AY216" s="269" t="s">
        <v>153</v>
      </c>
    </row>
    <row r="217" spans="2:65" s="1" customFormat="1" ht="16.5" customHeight="1">
      <c r="B217" s="46"/>
      <c r="C217" s="235" t="s">
        <v>10</v>
      </c>
      <c r="D217" s="235" t="s">
        <v>155</v>
      </c>
      <c r="E217" s="236" t="s">
        <v>1255</v>
      </c>
      <c r="F217" s="237" t="s">
        <v>1256</v>
      </c>
      <c r="G217" s="238" t="s">
        <v>158</v>
      </c>
      <c r="H217" s="239">
        <v>12</v>
      </c>
      <c r="I217" s="240"/>
      <c r="J217" s="241">
        <f>ROUND(I217*H217,2)</f>
        <v>0</v>
      </c>
      <c r="K217" s="237" t="s">
        <v>21</v>
      </c>
      <c r="L217" s="72"/>
      <c r="M217" s="242" t="s">
        <v>21</v>
      </c>
      <c r="N217" s="243" t="s">
        <v>42</v>
      </c>
      <c r="O217" s="47"/>
      <c r="P217" s="244">
        <f>O217*H217</f>
        <v>0</v>
      </c>
      <c r="Q217" s="244">
        <v>0</v>
      </c>
      <c r="R217" s="244">
        <f>Q217*H217</f>
        <v>0</v>
      </c>
      <c r="S217" s="244">
        <v>0</v>
      </c>
      <c r="T217" s="245">
        <f>S217*H217</f>
        <v>0</v>
      </c>
      <c r="AR217" s="24" t="s">
        <v>160</v>
      </c>
      <c r="AT217" s="24" t="s">
        <v>155</v>
      </c>
      <c r="AU217" s="24" t="s">
        <v>81</v>
      </c>
      <c r="AY217" s="24" t="s">
        <v>153</v>
      </c>
      <c r="BE217" s="246">
        <f>IF(N217="základní",J217,0)</f>
        <v>0</v>
      </c>
      <c r="BF217" s="246">
        <f>IF(N217="snížená",J217,0)</f>
        <v>0</v>
      </c>
      <c r="BG217" s="246">
        <f>IF(N217="zákl. přenesená",J217,0)</f>
        <v>0</v>
      </c>
      <c r="BH217" s="246">
        <f>IF(N217="sníž. přenesená",J217,0)</f>
        <v>0</v>
      </c>
      <c r="BI217" s="246">
        <f>IF(N217="nulová",J217,0)</f>
        <v>0</v>
      </c>
      <c r="BJ217" s="24" t="s">
        <v>78</v>
      </c>
      <c r="BK217" s="246">
        <f>ROUND(I217*H217,2)</f>
        <v>0</v>
      </c>
      <c r="BL217" s="24" t="s">
        <v>160</v>
      </c>
      <c r="BM217" s="24" t="s">
        <v>1257</v>
      </c>
    </row>
    <row r="218" spans="2:51" s="14" customFormat="1" ht="13.5">
      <c r="B218" s="271"/>
      <c r="C218" s="272"/>
      <c r="D218" s="249" t="s">
        <v>162</v>
      </c>
      <c r="E218" s="273" t="s">
        <v>21</v>
      </c>
      <c r="F218" s="274" t="s">
        <v>1253</v>
      </c>
      <c r="G218" s="272"/>
      <c r="H218" s="273" t="s">
        <v>21</v>
      </c>
      <c r="I218" s="275"/>
      <c r="J218" s="272"/>
      <c r="K218" s="272"/>
      <c r="L218" s="276"/>
      <c r="M218" s="277"/>
      <c r="N218" s="278"/>
      <c r="O218" s="278"/>
      <c r="P218" s="278"/>
      <c r="Q218" s="278"/>
      <c r="R218" s="278"/>
      <c r="S218" s="278"/>
      <c r="T218" s="279"/>
      <c r="AT218" s="280" t="s">
        <v>162</v>
      </c>
      <c r="AU218" s="280" t="s">
        <v>81</v>
      </c>
      <c r="AV218" s="14" t="s">
        <v>78</v>
      </c>
      <c r="AW218" s="14" t="s">
        <v>35</v>
      </c>
      <c r="AX218" s="14" t="s">
        <v>71</v>
      </c>
      <c r="AY218" s="280" t="s">
        <v>153</v>
      </c>
    </row>
    <row r="219" spans="2:51" s="14" customFormat="1" ht="13.5">
      <c r="B219" s="271"/>
      <c r="C219" s="272"/>
      <c r="D219" s="249" t="s">
        <v>162</v>
      </c>
      <c r="E219" s="273" t="s">
        <v>21</v>
      </c>
      <c r="F219" s="274" t="s">
        <v>1179</v>
      </c>
      <c r="G219" s="272"/>
      <c r="H219" s="273" t="s">
        <v>21</v>
      </c>
      <c r="I219" s="275"/>
      <c r="J219" s="272"/>
      <c r="K219" s="272"/>
      <c r="L219" s="276"/>
      <c r="M219" s="277"/>
      <c r="N219" s="278"/>
      <c r="O219" s="278"/>
      <c r="P219" s="278"/>
      <c r="Q219" s="278"/>
      <c r="R219" s="278"/>
      <c r="S219" s="278"/>
      <c r="T219" s="279"/>
      <c r="AT219" s="280" t="s">
        <v>162</v>
      </c>
      <c r="AU219" s="280" t="s">
        <v>81</v>
      </c>
      <c r="AV219" s="14" t="s">
        <v>78</v>
      </c>
      <c r="AW219" s="14" t="s">
        <v>35</v>
      </c>
      <c r="AX219" s="14" t="s">
        <v>71</v>
      </c>
      <c r="AY219" s="280" t="s">
        <v>153</v>
      </c>
    </row>
    <row r="220" spans="2:51" s="12" customFormat="1" ht="13.5">
      <c r="B220" s="247"/>
      <c r="C220" s="248"/>
      <c r="D220" s="249" t="s">
        <v>162</v>
      </c>
      <c r="E220" s="250" t="s">
        <v>21</v>
      </c>
      <c r="F220" s="251" t="s">
        <v>1254</v>
      </c>
      <c r="G220" s="248"/>
      <c r="H220" s="252">
        <v>3</v>
      </c>
      <c r="I220" s="253"/>
      <c r="J220" s="248"/>
      <c r="K220" s="248"/>
      <c r="L220" s="254"/>
      <c r="M220" s="255"/>
      <c r="N220" s="256"/>
      <c r="O220" s="256"/>
      <c r="P220" s="256"/>
      <c r="Q220" s="256"/>
      <c r="R220" s="256"/>
      <c r="S220" s="256"/>
      <c r="T220" s="257"/>
      <c r="AT220" s="258" t="s">
        <v>162</v>
      </c>
      <c r="AU220" s="258" t="s">
        <v>81</v>
      </c>
      <c r="AV220" s="12" t="s">
        <v>81</v>
      </c>
      <c r="AW220" s="12" t="s">
        <v>35</v>
      </c>
      <c r="AX220" s="12" t="s">
        <v>71</v>
      </c>
      <c r="AY220" s="258" t="s">
        <v>153</v>
      </c>
    </row>
    <row r="221" spans="2:51" s="14" customFormat="1" ht="13.5">
      <c r="B221" s="271"/>
      <c r="C221" s="272"/>
      <c r="D221" s="249" t="s">
        <v>162</v>
      </c>
      <c r="E221" s="273" t="s">
        <v>21</v>
      </c>
      <c r="F221" s="274" t="s">
        <v>1182</v>
      </c>
      <c r="G221" s="272"/>
      <c r="H221" s="273" t="s">
        <v>21</v>
      </c>
      <c r="I221" s="275"/>
      <c r="J221" s="272"/>
      <c r="K221" s="272"/>
      <c r="L221" s="276"/>
      <c r="M221" s="277"/>
      <c r="N221" s="278"/>
      <c r="O221" s="278"/>
      <c r="P221" s="278"/>
      <c r="Q221" s="278"/>
      <c r="R221" s="278"/>
      <c r="S221" s="278"/>
      <c r="T221" s="279"/>
      <c r="AT221" s="280" t="s">
        <v>162</v>
      </c>
      <c r="AU221" s="280" t="s">
        <v>81</v>
      </c>
      <c r="AV221" s="14" t="s">
        <v>78</v>
      </c>
      <c r="AW221" s="14" t="s">
        <v>35</v>
      </c>
      <c r="AX221" s="14" t="s">
        <v>71</v>
      </c>
      <c r="AY221" s="280" t="s">
        <v>153</v>
      </c>
    </row>
    <row r="222" spans="2:51" s="12" customFormat="1" ht="13.5">
      <c r="B222" s="247"/>
      <c r="C222" s="248"/>
      <c r="D222" s="249" t="s">
        <v>162</v>
      </c>
      <c r="E222" s="250" t="s">
        <v>21</v>
      </c>
      <c r="F222" s="251" t="s">
        <v>1254</v>
      </c>
      <c r="G222" s="248"/>
      <c r="H222" s="252">
        <v>3</v>
      </c>
      <c r="I222" s="253"/>
      <c r="J222" s="248"/>
      <c r="K222" s="248"/>
      <c r="L222" s="254"/>
      <c r="M222" s="255"/>
      <c r="N222" s="256"/>
      <c r="O222" s="256"/>
      <c r="P222" s="256"/>
      <c r="Q222" s="256"/>
      <c r="R222" s="256"/>
      <c r="S222" s="256"/>
      <c r="T222" s="257"/>
      <c r="AT222" s="258" t="s">
        <v>162</v>
      </c>
      <c r="AU222" s="258" t="s">
        <v>81</v>
      </c>
      <c r="AV222" s="12" t="s">
        <v>81</v>
      </c>
      <c r="AW222" s="12" t="s">
        <v>35</v>
      </c>
      <c r="AX222" s="12" t="s">
        <v>71</v>
      </c>
      <c r="AY222" s="258" t="s">
        <v>153</v>
      </c>
    </row>
    <row r="223" spans="2:51" s="14" customFormat="1" ht="13.5">
      <c r="B223" s="271"/>
      <c r="C223" s="272"/>
      <c r="D223" s="249" t="s">
        <v>162</v>
      </c>
      <c r="E223" s="273" t="s">
        <v>21</v>
      </c>
      <c r="F223" s="274" t="s">
        <v>1183</v>
      </c>
      <c r="G223" s="272"/>
      <c r="H223" s="273" t="s">
        <v>21</v>
      </c>
      <c r="I223" s="275"/>
      <c r="J223" s="272"/>
      <c r="K223" s="272"/>
      <c r="L223" s="276"/>
      <c r="M223" s="277"/>
      <c r="N223" s="278"/>
      <c r="O223" s="278"/>
      <c r="P223" s="278"/>
      <c r="Q223" s="278"/>
      <c r="R223" s="278"/>
      <c r="S223" s="278"/>
      <c r="T223" s="279"/>
      <c r="AT223" s="280" t="s">
        <v>162</v>
      </c>
      <c r="AU223" s="280" t="s">
        <v>81</v>
      </c>
      <c r="AV223" s="14" t="s">
        <v>78</v>
      </c>
      <c r="AW223" s="14" t="s">
        <v>35</v>
      </c>
      <c r="AX223" s="14" t="s">
        <v>71</v>
      </c>
      <c r="AY223" s="280" t="s">
        <v>153</v>
      </c>
    </row>
    <row r="224" spans="2:51" s="12" customFormat="1" ht="13.5">
      <c r="B224" s="247"/>
      <c r="C224" s="248"/>
      <c r="D224" s="249" t="s">
        <v>162</v>
      </c>
      <c r="E224" s="250" t="s">
        <v>21</v>
      </c>
      <c r="F224" s="251" t="s">
        <v>1254</v>
      </c>
      <c r="G224" s="248"/>
      <c r="H224" s="252">
        <v>3</v>
      </c>
      <c r="I224" s="253"/>
      <c r="J224" s="248"/>
      <c r="K224" s="248"/>
      <c r="L224" s="254"/>
      <c r="M224" s="255"/>
      <c r="N224" s="256"/>
      <c r="O224" s="256"/>
      <c r="P224" s="256"/>
      <c r="Q224" s="256"/>
      <c r="R224" s="256"/>
      <c r="S224" s="256"/>
      <c r="T224" s="257"/>
      <c r="AT224" s="258" t="s">
        <v>162</v>
      </c>
      <c r="AU224" s="258" t="s">
        <v>81</v>
      </c>
      <c r="AV224" s="12" t="s">
        <v>81</v>
      </c>
      <c r="AW224" s="12" t="s">
        <v>35</v>
      </c>
      <c r="AX224" s="12" t="s">
        <v>71</v>
      </c>
      <c r="AY224" s="258" t="s">
        <v>153</v>
      </c>
    </row>
    <row r="225" spans="2:51" s="14" customFormat="1" ht="13.5">
      <c r="B225" s="271"/>
      <c r="C225" s="272"/>
      <c r="D225" s="249" t="s">
        <v>162</v>
      </c>
      <c r="E225" s="273" t="s">
        <v>21</v>
      </c>
      <c r="F225" s="274" t="s">
        <v>1185</v>
      </c>
      <c r="G225" s="272"/>
      <c r="H225" s="273" t="s">
        <v>21</v>
      </c>
      <c r="I225" s="275"/>
      <c r="J225" s="272"/>
      <c r="K225" s="272"/>
      <c r="L225" s="276"/>
      <c r="M225" s="277"/>
      <c r="N225" s="278"/>
      <c r="O225" s="278"/>
      <c r="P225" s="278"/>
      <c r="Q225" s="278"/>
      <c r="R225" s="278"/>
      <c r="S225" s="278"/>
      <c r="T225" s="279"/>
      <c r="AT225" s="280" t="s">
        <v>162</v>
      </c>
      <c r="AU225" s="280" t="s">
        <v>81</v>
      </c>
      <c r="AV225" s="14" t="s">
        <v>78</v>
      </c>
      <c r="AW225" s="14" t="s">
        <v>35</v>
      </c>
      <c r="AX225" s="14" t="s">
        <v>71</v>
      </c>
      <c r="AY225" s="280" t="s">
        <v>153</v>
      </c>
    </row>
    <row r="226" spans="2:51" s="12" customFormat="1" ht="13.5">
      <c r="B226" s="247"/>
      <c r="C226" s="248"/>
      <c r="D226" s="249" t="s">
        <v>162</v>
      </c>
      <c r="E226" s="250" t="s">
        <v>21</v>
      </c>
      <c r="F226" s="251" t="s">
        <v>1254</v>
      </c>
      <c r="G226" s="248"/>
      <c r="H226" s="252">
        <v>3</v>
      </c>
      <c r="I226" s="253"/>
      <c r="J226" s="248"/>
      <c r="K226" s="248"/>
      <c r="L226" s="254"/>
      <c r="M226" s="255"/>
      <c r="N226" s="256"/>
      <c r="O226" s="256"/>
      <c r="P226" s="256"/>
      <c r="Q226" s="256"/>
      <c r="R226" s="256"/>
      <c r="S226" s="256"/>
      <c r="T226" s="257"/>
      <c r="AT226" s="258" t="s">
        <v>162</v>
      </c>
      <c r="AU226" s="258" t="s">
        <v>81</v>
      </c>
      <c r="AV226" s="12" t="s">
        <v>81</v>
      </c>
      <c r="AW226" s="12" t="s">
        <v>35</v>
      </c>
      <c r="AX226" s="12" t="s">
        <v>71</v>
      </c>
      <c r="AY226" s="258" t="s">
        <v>153</v>
      </c>
    </row>
    <row r="227" spans="2:51" s="13" customFormat="1" ht="13.5">
      <c r="B227" s="259"/>
      <c r="C227" s="260"/>
      <c r="D227" s="249" t="s">
        <v>162</v>
      </c>
      <c r="E227" s="261" t="s">
        <v>21</v>
      </c>
      <c r="F227" s="262" t="s">
        <v>188</v>
      </c>
      <c r="G227" s="260"/>
      <c r="H227" s="263">
        <v>12</v>
      </c>
      <c r="I227" s="264"/>
      <c r="J227" s="260"/>
      <c r="K227" s="260"/>
      <c r="L227" s="265"/>
      <c r="M227" s="266"/>
      <c r="N227" s="267"/>
      <c r="O227" s="267"/>
      <c r="P227" s="267"/>
      <c r="Q227" s="267"/>
      <c r="R227" s="267"/>
      <c r="S227" s="267"/>
      <c r="T227" s="268"/>
      <c r="AT227" s="269" t="s">
        <v>162</v>
      </c>
      <c r="AU227" s="269" t="s">
        <v>81</v>
      </c>
      <c r="AV227" s="13" t="s">
        <v>160</v>
      </c>
      <c r="AW227" s="13" t="s">
        <v>35</v>
      </c>
      <c r="AX227" s="13" t="s">
        <v>78</v>
      </c>
      <c r="AY227" s="269" t="s">
        <v>153</v>
      </c>
    </row>
    <row r="228" spans="2:63" s="11" customFormat="1" ht="29.85" customHeight="1">
      <c r="B228" s="219"/>
      <c r="C228" s="220"/>
      <c r="D228" s="221" t="s">
        <v>70</v>
      </c>
      <c r="E228" s="233" t="s">
        <v>681</v>
      </c>
      <c r="F228" s="233" t="s">
        <v>682</v>
      </c>
      <c r="G228" s="220"/>
      <c r="H228" s="220"/>
      <c r="I228" s="223"/>
      <c r="J228" s="234">
        <f>BK228</f>
        <v>0</v>
      </c>
      <c r="K228" s="220"/>
      <c r="L228" s="225"/>
      <c r="M228" s="226"/>
      <c r="N228" s="227"/>
      <c r="O228" s="227"/>
      <c r="P228" s="228">
        <f>SUM(P229:P235)</f>
        <v>0</v>
      </c>
      <c r="Q228" s="227"/>
      <c r="R228" s="228">
        <f>SUM(R229:R235)</f>
        <v>0</v>
      </c>
      <c r="S228" s="227"/>
      <c r="T228" s="229">
        <f>SUM(T229:T235)</f>
        <v>0</v>
      </c>
      <c r="AR228" s="230" t="s">
        <v>78</v>
      </c>
      <c r="AT228" s="231" t="s">
        <v>70</v>
      </c>
      <c r="AU228" s="231" t="s">
        <v>78</v>
      </c>
      <c r="AY228" s="230" t="s">
        <v>153</v>
      </c>
      <c r="BK228" s="232">
        <f>SUM(BK229:BK235)</f>
        <v>0</v>
      </c>
    </row>
    <row r="229" spans="2:65" s="1" customFormat="1" ht="25.5" customHeight="1">
      <c r="B229" s="46"/>
      <c r="C229" s="235" t="s">
        <v>235</v>
      </c>
      <c r="D229" s="235" t="s">
        <v>155</v>
      </c>
      <c r="E229" s="236" t="s">
        <v>695</v>
      </c>
      <c r="F229" s="237" t="s">
        <v>696</v>
      </c>
      <c r="G229" s="238" t="s">
        <v>305</v>
      </c>
      <c r="H229" s="239">
        <v>26.625</v>
      </c>
      <c r="I229" s="240"/>
      <c r="J229" s="241">
        <f>ROUND(I229*H229,2)</f>
        <v>0</v>
      </c>
      <c r="K229" s="237" t="s">
        <v>159</v>
      </c>
      <c r="L229" s="72"/>
      <c r="M229" s="242" t="s">
        <v>21</v>
      </c>
      <c r="N229" s="243" t="s">
        <v>42</v>
      </c>
      <c r="O229" s="47"/>
      <c r="P229" s="244">
        <f>O229*H229</f>
        <v>0</v>
      </c>
      <c r="Q229" s="244">
        <v>0</v>
      </c>
      <c r="R229" s="244">
        <f>Q229*H229</f>
        <v>0</v>
      </c>
      <c r="S229" s="244">
        <v>0</v>
      </c>
      <c r="T229" s="245">
        <f>S229*H229</f>
        <v>0</v>
      </c>
      <c r="AR229" s="24" t="s">
        <v>160</v>
      </c>
      <c r="AT229" s="24" t="s">
        <v>155</v>
      </c>
      <c r="AU229" s="24" t="s">
        <v>81</v>
      </c>
      <c r="AY229" s="24" t="s">
        <v>153</v>
      </c>
      <c r="BE229" s="246">
        <f>IF(N229="základní",J229,0)</f>
        <v>0</v>
      </c>
      <c r="BF229" s="246">
        <f>IF(N229="snížená",J229,0)</f>
        <v>0</v>
      </c>
      <c r="BG229" s="246">
        <f>IF(N229="zákl. přenesená",J229,0)</f>
        <v>0</v>
      </c>
      <c r="BH229" s="246">
        <f>IF(N229="sníž. přenesená",J229,0)</f>
        <v>0</v>
      </c>
      <c r="BI229" s="246">
        <f>IF(N229="nulová",J229,0)</f>
        <v>0</v>
      </c>
      <c r="BJ229" s="24" t="s">
        <v>78</v>
      </c>
      <c r="BK229" s="246">
        <f>ROUND(I229*H229,2)</f>
        <v>0</v>
      </c>
      <c r="BL229" s="24" t="s">
        <v>160</v>
      </c>
      <c r="BM229" s="24" t="s">
        <v>1258</v>
      </c>
    </row>
    <row r="230" spans="2:51" s="12" customFormat="1" ht="13.5">
      <c r="B230" s="247"/>
      <c r="C230" s="248"/>
      <c r="D230" s="249" t="s">
        <v>162</v>
      </c>
      <c r="E230" s="250" t="s">
        <v>21</v>
      </c>
      <c r="F230" s="251" t="s">
        <v>1259</v>
      </c>
      <c r="G230" s="248"/>
      <c r="H230" s="252">
        <v>26.625</v>
      </c>
      <c r="I230" s="253"/>
      <c r="J230" s="248"/>
      <c r="K230" s="248"/>
      <c r="L230" s="254"/>
      <c r="M230" s="255"/>
      <c r="N230" s="256"/>
      <c r="O230" s="256"/>
      <c r="P230" s="256"/>
      <c r="Q230" s="256"/>
      <c r="R230" s="256"/>
      <c r="S230" s="256"/>
      <c r="T230" s="257"/>
      <c r="AT230" s="258" t="s">
        <v>162</v>
      </c>
      <c r="AU230" s="258" t="s">
        <v>81</v>
      </c>
      <c r="AV230" s="12" t="s">
        <v>81</v>
      </c>
      <c r="AW230" s="12" t="s">
        <v>35</v>
      </c>
      <c r="AX230" s="12" t="s">
        <v>78</v>
      </c>
      <c r="AY230" s="258" t="s">
        <v>153</v>
      </c>
    </row>
    <row r="231" spans="2:65" s="1" customFormat="1" ht="38.25" customHeight="1">
      <c r="B231" s="46"/>
      <c r="C231" s="235" t="s">
        <v>247</v>
      </c>
      <c r="D231" s="235" t="s">
        <v>155</v>
      </c>
      <c r="E231" s="236" t="s">
        <v>701</v>
      </c>
      <c r="F231" s="237" t="s">
        <v>702</v>
      </c>
      <c r="G231" s="238" t="s">
        <v>305</v>
      </c>
      <c r="H231" s="239">
        <v>639</v>
      </c>
      <c r="I231" s="240"/>
      <c r="J231" s="241">
        <f>ROUND(I231*H231,2)</f>
        <v>0</v>
      </c>
      <c r="K231" s="237" t="s">
        <v>159</v>
      </c>
      <c r="L231" s="72"/>
      <c r="M231" s="242" t="s">
        <v>21</v>
      </c>
      <c r="N231" s="243" t="s">
        <v>42</v>
      </c>
      <c r="O231" s="47"/>
      <c r="P231" s="244">
        <f>O231*H231</f>
        <v>0</v>
      </c>
      <c r="Q231" s="244">
        <v>0</v>
      </c>
      <c r="R231" s="244">
        <f>Q231*H231</f>
        <v>0</v>
      </c>
      <c r="S231" s="244">
        <v>0</v>
      </c>
      <c r="T231" s="245">
        <f>S231*H231</f>
        <v>0</v>
      </c>
      <c r="AR231" s="24" t="s">
        <v>160</v>
      </c>
      <c r="AT231" s="24" t="s">
        <v>155</v>
      </c>
      <c r="AU231" s="24" t="s">
        <v>81</v>
      </c>
      <c r="AY231" s="24" t="s">
        <v>153</v>
      </c>
      <c r="BE231" s="246">
        <f>IF(N231="základní",J231,0)</f>
        <v>0</v>
      </c>
      <c r="BF231" s="246">
        <f>IF(N231="snížená",J231,0)</f>
        <v>0</v>
      </c>
      <c r="BG231" s="246">
        <f>IF(N231="zákl. přenesená",J231,0)</f>
        <v>0</v>
      </c>
      <c r="BH231" s="246">
        <f>IF(N231="sníž. přenesená",J231,0)</f>
        <v>0</v>
      </c>
      <c r="BI231" s="246">
        <f>IF(N231="nulová",J231,0)</f>
        <v>0</v>
      </c>
      <c r="BJ231" s="24" t="s">
        <v>78</v>
      </c>
      <c r="BK231" s="246">
        <f>ROUND(I231*H231,2)</f>
        <v>0</v>
      </c>
      <c r="BL231" s="24" t="s">
        <v>160</v>
      </c>
      <c r="BM231" s="24" t="s">
        <v>1260</v>
      </c>
    </row>
    <row r="232" spans="2:51" s="14" customFormat="1" ht="13.5">
      <c r="B232" s="271"/>
      <c r="C232" s="272"/>
      <c r="D232" s="249" t="s">
        <v>162</v>
      </c>
      <c r="E232" s="273" t="s">
        <v>21</v>
      </c>
      <c r="F232" s="274" t="s">
        <v>692</v>
      </c>
      <c r="G232" s="272"/>
      <c r="H232" s="273" t="s">
        <v>21</v>
      </c>
      <c r="I232" s="275"/>
      <c r="J232" s="272"/>
      <c r="K232" s="272"/>
      <c r="L232" s="276"/>
      <c r="M232" s="277"/>
      <c r="N232" s="278"/>
      <c r="O232" s="278"/>
      <c r="P232" s="278"/>
      <c r="Q232" s="278"/>
      <c r="R232" s="278"/>
      <c r="S232" s="278"/>
      <c r="T232" s="279"/>
      <c r="AT232" s="280" t="s">
        <v>162</v>
      </c>
      <c r="AU232" s="280" t="s">
        <v>81</v>
      </c>
      <c r="AV232" s="14" t="s">
        <v>78</v>
      </c>
      <c r="AW232" s="14" t="s">
        <v>35</v>
      </c>
      <c r="AX232" s="14" t="s">
        <v>71</v>
      </c>
      <c r="AY232" s="280" t="s">
        <v>153</v>
      </c>
    </row>
    <row r="233" spans="2:51" s="12" customFormat="1" ht="13.5">
      <c r="B233" s="247"/>
      <c r="C233" s="248"/>
      <c r="D233" s="249" t="s">
        <v>162</v>
      </c>
      <c r="E233" s="250" t="s">
        <v>21</v>
      </c>
      <c r="F233" s="251" t="s">
        <v>1261</v>
      </c>
      <c r="G233" s="248"/>
      <c r="H233" s="252">
        <v>639</v>
      </c>
      <c r="I233" s="253"/>
      <c r="J233" s="248"/>
      <c r="K233" s="248"/>
      <c r="L233" s="254"/>
      <c r="M233" s="255"/>
      <c r="N233" s="256"/>
      <c r="O233" s="256"/>
      <c r="P233" s="256"/>
      <c r="Q233" s="256"/>
      <c r="R233" s="256"/>
      <c r="S233" s="256"/>
      <c r="T233" s="257"/>
      <c r="AT233" s="258" t="s">
        <v>162</v>
      </c>
      <c r="AU233" s="258" t="s">
        <v>81</v>
      </c>
      <c r="AV233" s="12" t="s">
        <v>81</v>
      </c>
      <c r="AW233" s="12" t="s">
        <v>35</v>
      </c>
      <c r="AX233" s="12" t="s">
        <v>78</v>
      </c>
      <c r="AY233" s="258" t="s">
        <v>153</v>
      </c>
    </row>
    <row r="234" spans="2:65" s="1" customFormat="1" ht="25.5" customHeight="1">
      <c r="B234" s="46"/>
      <c r="C234" s="235" t="s">
        <v>252</v>
      </c>
      <c r="D234" s="235" t="s">
        <v>155</v>
      </c>
      <c r="E234" s="236" t="s">
        <v>946</v>
      </c>
      <c r="F234" s="237" t="s">
        <v>947</v>
      </c>
      <c r="G234" s="238" t="s">
        <v>305</v>
      </c>
      <c r="H234" s="239">
        <v>26.625</v>
      </c>
      <c r="I234" s="240"/>
      <c r="J234" s="241">
        <f>ROUND(I234*H234,2)</f>
        <v>0</v>
      </c>
      <c r="K234" s="237" t="s">
        <v>159</v>
      </c>
      <c r="L234" s="72"/>
      <c r="M234" s="242" t="s">
        <v>21</v>
      </c>
      <c r="N234" s="243" t="s">
        <v>42</v>
      </c>
      <c r="O234" s="47"/>
      <c r="P234" s="244">
        <f>O234*H234</f>
        <v>0</v>
      </c>
      <c r="Q234" s="244">
        <v>0</v>
      </c>
      <c r="R234" s="244">
        <f>Q234*H234</f>
        <v>0</v>
      </c>
      <c r="S234" s="244">
        <v>0</v>
      </c>
      <c r="T234" s="245">
        <f>S234*H234</f>
        <v>0</v>
      </c>
      <c r="AR234" s="24" t="s">
        <v>160</v>
      </c>
      <c r="AT234" s="24" t="s">
        <v>155</v>
      </c>
      <c r="AU234" s="24" t="s">
        <v>81</v>
      </c>
      <c r="AY234" s="24" t="s">
        <v>153</v>
      </c>
      <c r="BE234" s="246">
        <f>IF(N234="základní",J234,0)</f>
        <v>0</v>
      </c>
      <c r="BF234" s="246">
        <f>IF(N234="snížená",J234,0)</f>
        <v>0</v>
      </c>
      <c r="BG234" s="246">
        <f>IF(N234="zákl. přenesená",J234,0)</f>
        <v>0</v>
      </c>
      <c r="BH234" s="246">
        <f>IF(N234="sníž. přenesená",J234,0)</f>
        <v>0</v>
      </c>
      <c r="BI234" s="246">
        <f>IF(N234="nulová",J234,0)</f>
        <v>0</v>
      </c>
      <c r="BJ234" s="24" t="s">
        <v>78</v>
      </c>
      <c r="BK234" s="246">
        <f>ROUND(I234*H234,2)</f>
        <v>0</v>
      </c>
      <c r="BL234" s="24" t="s">
        <v>160</v>
      </c>
      <c r="BM234" s="24" t="s">
        <v>1262</v>
      </c>
    </row>
    <row r="235" spans="2:51" s="12" customFormat="1" ht="13.5">
      <c r="B235" s="247"/>
      <c r="C235" s="248"/>
      <c r="D235" s="249" t="s">
        <v>162</v>
      </c>
      <c r="E235" s="250" t="s">
        <v>21</v>
      </c>
      <c r="F235" s="251" t="s">
        <v>1263</v>
      </c>
      <c r="G235" s="248"/>
      <c r="H235" s="252">
        <v>26.625</v>
      </c>
      <c r="I235" s="253"/>
      <c r="J235" s="248"/>
      <c r="K235" s="248"/>
      <c r="L235" s="254"/>
      <c r="M235" s="255"/>
      <c r="N235" s="256"/>
      <c r="O235" s="256"/>
      <c r="P235" s="256"/>
      <c r="Q235" s="256"/>
      <c r="R235" s="256"/>
      <c r="S235" s="256"/>
      <c r="T235" s="257"/>
      <c r="AT235" s="258" t="s">
        <v>162</v>
      </c>
      <c r="AU235" s="258" t="s">
        <v>81</v>
      </c>
      <c r="AV235" s="12" t="s">
        <v>81</v>
      </c>
      <c r="AW235" s="12" t="s">
        <v>35</v>
      </c>
      <c r="AX235" s="12" t="s">
        <v>78</v>
      </c>
      <c r="AY235" s="258" t="s">
        <v>153</v>
      </c>
    </row>
    <row r="236" spans="2:63" s="11" customFormat="1" ht="29.85" customHeight="1">
      <c r="B236" s="219"/>
      <c r="C236" s="220"/>
      <c r="D236" s="221" t="s">
        <v>70</v>
      </c>
      <c r="E236" s="233" t="s">
        <v>713</v>
      </c>
      <c r="F236" s="233" t="s">
        <v>714</v>
      </c>
      <c r="G236" s="220"/>
      <c r="H236" s="220"/>
      <c r="I236" s="223"/>
      <c r="J236" s="234">
        <f>BK236</f>
        <v>0</v>
      </c>
      <c r="K236" s="220"/>
      <c r="L236" s="225"/>
      <c r="M236" s="226"/>
      <c r="N236" s="227"/>
      <c r="O236" s="227"/>
      <c r="P236" s="228">
        <f>P237</f>
        <v>0</v>
      </c>
      <c r="Q236" s="227"/>
      <c r="R236" s="228">
        <f>R237</f>
        <v>0</v>
      </c>
      <c r="S236" s="227"/>
      <c r="T236" s="229">
        <f>T237</f>
        <v>0</v>
      </c>
      <c r="AR236" s="230" t="s">
        <v>78</v>
      </c>
      <c r="AT236" s="231" t="s">
        <v>70</v>
      </c>
      <c r="AU236" s="231" t="s">
        <v>78</v>
      </c>
      <c r="AY236" s="230" t="s">
        <v>153</v>
      </c>
      <c r="BK236" s="232">
        <f>BK237</f>
        <v>0</v>
      </c>
    </row>
    <row r="237" spans="2:65" s="1" customFormat="1" ht="25.5" customHeight="1">
      <c r="B237" s="46"/>
      <c r="C237" s="235" t="s">
        <v>263</v>
      </c>
      <c r="D237" s="235" t="s">
        <v>155</v>
      </c>
      <c r="E237" s="236" t="s">
        <v>716</v>
      </c>
      <c r="F237" s="237" t="s">
        <v>1159</v>
      </c>
      <c r="G237" s="238" t="s">
        <v>305</v>
      </c>
      <c r="H237" s="239">
        <v>215.875</v>
      </c>
      <c r="I237" s="240"/>
      <c r="J237" s="241">
        <f>ROUND(I237*H237,2)</f>
        <v>0</v>
      </c>
      <c r="K237" s="237" t="s">
        <v>159</v>
      </c>
      <c r="L237" s="72"/>
      <c r="M237" s="242" t="s">
        <v>21</v>
      </c>
      <c r="N237" s="291" t="s">
        <v>42</v>
      </c>
      <c r="O237" s="292"/>
      <c r="P237" s="293">
        <f>O237*H237</f>
        <v>0</v>
      </c>
      <c r="Q237" s="293">
        <v>0</v>
      </c>
      <c r="R237" s="293">
        <f>Q237*H237</f>
        <v>0</v>
      </c>
      <c r="S237" s="293">
        <v>0</v>
      </c>
      <c r="T237" s="294">
        <f>S237*H237</f>
        <v>0</v>
      </c>
      <c r="AR237" s="24" t="s">
        <v>160</v>
      </c>
      <c r="AT237" s="24" t="s">
        <v>155</v>
      </c>
      <c r="AU237" s="24" t="s">
        <v>81</v>
      </c>
      <c r="AY237" s="24" t="s">
        <v>153</v>
      </c>
      <c r="BE237" s="246">
        <f>IF(N237="základní",J237,0)</f>
        <v>0</v>
      </c>
      <c r="BF237" s="246">
        <f>IF(N237="snížená",J237,0)</f>
        <v>0</v>
      </c>
      <c r="BG237" s="246">
        <f>IF(N237="zákl. přenesená",J237,0)</f>
        <v>0</v>
      </c>
      <c r="BH237" s="246">
        <f>IF(N237="sníž. přenesená",J237,0)</f>
        <v>0</v>
      </c>
      <c r="BI237" s="246">
        <f>IF(N237="nulová",J237,0)</f>
        <v>0</v>
      </c>
      <c r="BJ237" s="24" t="s">
        <v>78</v>
      </c>
      <c r="BK237" s="246">
        <f>ROUND(I237*H237,2)</f>
        <v>0</v>
      </c>
      <c r="BL237" s="24" t="s">
        <v>160</v>
      </c>
      <c r="BM237" s="24" t="s">
        <v>1264</v>
      </c>
    </row>
    <row r="238" spans="2:12" s="1" customFormat="1" ht="6.95" customHeight="1">
      <c r="B238" s="67"/>
      <c r="C238" s="68"/>
      <c r="D238" s="68"/>
      <c r="E238" s="68"/>
      <c r="F238" s="68"/>
      <c r="G238" s="68"/>
      <c r="H238" s="68"/>
      <c r="I238" s="178"/>
      <c r="J238" s="68"/>
      <c r="K238" s="68"/>
      <c r="L238" s="72"/>
    </row>
  </sheetData>
  <sheetProtection password="CC35" sheet="1" objects="1" scenarios="1" formatColumns="0" formatRows="0" autoFilter="0"/>
  <autoFilter ref="C87:K237"/>
  <mergeCells count="13">
    <mergeCell ref="E7:H7"/>
    <mergeCell ref="E9:H9"/>
    <mergeCell ref="E11:H11"/>
    <mergeCell ref="E26:H26"/>
    <mergeCell ref="E47:H47"/>
    <mergeCell ref="E49:H49"/>
    <mergeCell ref="E51:H51"/>
    <mergeCell ref="J55:J56"/>
    <mergeCell ref="E76:H76"/>
    <mergeCell ref="E78:H78"/>
    <mergeCell ref="E80:H80"/>
    <mergeCell ref="G1:H1"/>
    <mergeCell ref="L2:V2"/>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2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9"/>
      <c r="C1" s="149"/>
      <c r="D1" s="150" t="s">
        <v>1</v>
      </c>
      <c r="E1" s="149"/>
      <c r="F1" s="151" t="s">
        <v>113</v>
      </c>
      <c r="G1" s="151" t="s">
        <v>114</v>
      </c>
      <c r="H1" s="151"/>
      <c r="I1" s="152"/>
      <c r="J1" s="151" t="s">
        <v>115</v>
      </c>
      <c r="K1" s="150" t="s">
        <v>116</v>
      </c>
      <c r="L1" s="151" t="s">
        <v>117</v>
      </c>
      <c r="M1" s="151"/>
      <c r="N1" s="151"/>
      <c r="O1" s="151"/>
      <c r="P1" s="151"/>
      <c r="Q1" s="151"/>
      <c r="R1" s="151"/>
      <c r="S1" s="151"/>
      <c r="T1" s="15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112</v>
      </c>
    </row>
    <row r="3" spans="2:46" ht="6.95" customHeight="1">
      <c r="B3" s="25"/>
      <c r="C3" s="26"/>
      <c r="D3" s="26"/>
      <c r="E3" s="26"/>
      <c r="F3" s="26"/>
      <c r="G3" s="26"/>
      <c r="H3" s="26"/>
      <c r="I3" s="153"/>
      <c r="J3" s="26"/>
      <c r="K3" s="27"/>
      <c r="AT3" s="24" t="s">
        <v>81</v>
      </c>
    </row>
    <row r="4" spans="2:46" ht="36.95" customHeight="1">
      <c r="B4" s="28"/>
      <c r="C4" s="29"/>
      <c r="D4" s="30" t="s">
        <v>118</v>
      </c>
      <c r="E4" s="29"/>
      <c r="F4" s="29"/>
      <c r="G4" s="29"/>
      <c r="H4" s="29"/>
      <c r="I4" s="154"/>
      <c r="J4" s="29"/>
      <c r="K4" s="31"/>
      <c r="M4" s="32" t="s">
        <v>12</v>
      </c>
      <c r="AT4" s="24" t="s">
        <v>6</v>
      </c>
    </row>
    <row r="5" spans="2:11" ht="6.95" customHeight="1">
      <c r="B5" s="28"/>
      <c r="C5" s="29"/>
      <c r="D5" s="29"/>
      <c r="E5" s="29"/>
      <c r="F5" s="29"/>
      <c r="G5" s="29"/>
      <c r="H5" s="29"/>
      <c r="I5" s="154"/>
      <c r="J5" s="29"/>
      <c r="K5" s="31"/>
    </row>
    <row r="6" spans="2:11" ht="13.5">
      <c r="B6" s="28"/>
      <c r="C6" s="29"/>
      <c r="D6" s="40" t="s">
        <v>18</v>
      </c>
      <c r="E6" s="29"/>
      <c r="F6" s="29"/>
      <c r="G6" s="29"/>
      <c r="H6" s="29"/>
      <c r="I6" s="154"/>
      <c r="J6" s="29"/>
      <c r="K6" s="31"/>
    </row>
    <row r="7" spans="2:11" ht="16.5" customHeight="1">
      <c r="B7" s="28"/>
      <c r="C7" s="29"/>
      <c r="D7" s="29"/>
      <c r="E7" s="155" t="str">
        <f>'Rekapitulace stavby'!K6</f>
        <v>II/117 Letiny - průtah (SÚS)</v>
      </c>
      <c r="F7" s="40"/>
      <c r="G7" s="40"/>
      <c r="H7" s="40"/>
      <c r="I7" s="154"/>
      <c r="J7" s="29"/>
      <c r="K7" s="31"/>
    </row>
    <row r="8" spans="2:11" ht="13.5">
      <c r="B8" s="28"/>
      <c r="C8" s="29"/>
      <c r="D8" s="40" t="s">
        <v>119</v>
      </c>
      <c r="E8" s="29"/>
      <c r="F8" s="29"/>
      <c r="G8" s="29"/>
      <c r="H8" s="29"/>
      <c r="I8" s="154"/>
      <c r="J8" s="29"/>
      <c r="K8" s="31"/>
    </row>
    <row r="9" spans="2:11" s="1" customFormat="1" ht="16.5" customHeight="1">
      <c r="B9" s="46"/>
      <c r="C9" s="47"/>
      <c r="D9" s="47"/>
      <c r="E9" s="155" t="s">
        <v>1265</v>
      </c>
      <c r="F9" s="47"/>
      <c r="G9" s="47"/>
      <c r="H9" s="47"/>
      <c r="I9" s="156"/>
      <c r="J9" s="47"/>
      <c r="K9" s="51"/>
    </row>
    <row r="10" spans="2:11" s="1" customFormat="1" ht="13.5">
      <c r="B10" s="46"/>
      <c r="C10" s="47"/>
      <c r="D10" s="40" t="s">
        <v>121</v>
      </c>
      <c r="E10" s="47"/>
      <c r="F10" s="47"/>
      <c r="G10" s="47"/>
      <c r="H10" s="47"/>
      <c r="I10" s="156"/>
      <c r="J10" s="47"/>
      <c r="K10" s="51"/>
    </row>
    <row r="11" spans="2:11" s="1" customFormat="1" ht="36.95" customHeight="1">
      <c r="B11" s="46"/>
      <c r="C11" s="47"/>
      <c r="D11" s="47"/>
      <c r="E11" s="157" t="s">
        <v>1265</v>
      </c>
      <c r="F11" s="47"/>
      <c r="G11" s="47"/>
      <c r="H11" s="47"/>
      <c r="I11" s="156"/>
      <c r="J11" s="47"/>
      <c r="K11" s="51"/>
    </row>
    <row r="12" spans="2:11" s="1" customFormat="1" ht="13.5">
      <c r="B12" s="46"/>
      <c r="C12" s="47"/>
      <c r="D12" s="47"/>
      <c r="E12" s="47"/>
      <c r="F12" s="47"/>
      <c r="G12" s="47"/>
      <c r="H12" s="47"/>
      <c r="I12" s="156"/>
      <c r="J12" s="47"/>
      <c r="K12" s="51"/>
    </row>
    <row r="13" spans="2:11" s="1" customFormat="1" ht="14.4" customHeight="1">
      <c r="B13" s="46"/>
      <c r="C13" s="47"/>
      <c r="D13" s="40" t="s">
        <v>20</v>
      </c>
      <c r="E13" s="47"/>
      <c r="F13" s="35" t="s">
        <v>21</v>
      </c>
      <c r="G13" s="47"/>
      <c r="H13" s="47"/>
      <c r="I13" s="158" t="s">
        <v>22</v>
      </c>
      <c r="J13" s="35" t="s">
        <v>21</v>
      </c>
      <c r="K13" s="51"/>
    </row>
    <row r="14" spans="2:11" s="1" customFormat="1" ht="14.4" customHeight="1">
      <c r="B14" s="46"/>
      <c r="C14" s="47"/>
      <c r="D14" s="40" t="s">
        <v>23</v>
      </c>
      <c r="E14" s="47"/>
      <c r="F14" s="35" t="s">
        <v>24</v>
      </c>
      <c r="G14" s="47"/>
      <c r="H14" s="47"/>
      <c r="I14" s="158" t="s">
        <v>25</v>
      </c>
      <c r="J14" s="159" t="str">
        <f>'Rekapitulace stavby'!AN8</f>
        <v>18. 4. 2017</v>
      </c>
      <c r="K14" s="51"/>
    </row>
    <row r="15" spans="2:11" s="1" customFormat="1" ht="10.8" customHeight="1">
      <c r="B15" s="46"/>
      <c r="C15" s="47"/>
      <c r="D15" s="47"/>
      <c r="E15" s="47"/>
      <c r="F15" s="47"/>
      <c r="G15" s="47"/>
      <c r="H15" s="47"/>
      <c r="I15" s="156"/>
      <c r="J15" s="47"/>
      <c r="K15" s="51"/>
    </row>
    <row r="16" spans="2:11" s="1" customFormat="1" ht="14.4" customHeight="1">
      <c r="B16" s="46"/>
      <c r="C16" s="47"/>
      <c r="D16" s="40" t="s">
        <v>27</v>
      </c>
      <c r="E16" s="47"/>
      <c r="F16" s="47"/>
      <c r="G16" s="47"/>
      <c r="H16" s="47"/>
      <c r="I16" s="158" t="s">
        <v>28</v>
      </c>
      <c r="J16" s="35" t="s">
        <v>21</v>
      </c>
      <c r="K16" s="51"/>
    </row>
    <row r="17" spans="2:11" s="1" customFormat="1" ht="18" customHeight="1">
      <c r="B17" s="46"/>
      <c r="C17" s="47"/>
      <c r="D17" s="47"/>
      <c r="E17" s="35" t="s">
        <v>122</v>
      </c>
      <c r="F17" s="47"/>
      <c r="G17" s="47"/>
      <c r="H17" s="47"/>
      <c r="I17" s="158" t="s">
        <v>30</v>
      </c>
      <c r="J17" s="35" t="s">
        <v>21</v>
      </c>
      <c r="K17" s="51"/>
    </row>
    <row r="18" spans="2:11" s="1" customFormat="1" ht="6.95" customHeight="1">
      <c r="B18" s="46"/>
      <c r="C18" s="47"/>
      <c r="D18" s="47"/>
      <c r="E18" s="47"/>
      <c r="F18" s="47"/>
      <c r="G18" s="47"/>
      <c r="H18" s="47"/>
      <c r="I18" s="156"/>
      <c r="J18" s="47"/>
      <c r="K18" s="51"/>
    </row>
    <row r="19" spans="2:11" s="1" customFormat="1" ht="14.4" customHeight="1">
      <c r="B19" s="46"/>
      <c r="C19" s="47"/>
      <c r="D19" s="40" t="s">
        <v>31</v>
      </c>
      <c r="E19" s="47"/>
      <c r="F19" s="47"/>
      <c r="G19" s="47"/>
      <c r="H19" s="47"/>
      <c r="I19" s="158" t="s">
        <v>28</v>
      </c>
      <c r="J19" s="35" t="str">
        <f>IF('Rekapitulace stavby'!AN13="Vyplň údaj","",IF('Rekapitulace stavby'!AN13="","",'Rekapitulace stavby'!AN13))</f>
        <v/>
      </c>
      <c r="K19" s="51"/>
    </row>
    <row r="20" spans="2:11" s="1" customFormat="1" ht="18" customHeight="1">
      <c r="B20" s="46"/>
      <c r="C20" s="47"/>
      <c r="D20" s="47"/>
      <c r="E20" s="35" t="str">
        <f>IF('Rekapitulace stavby'!E14="Vyplň údaj","",IF('Rekapitulace stavby'!E14="","",'Rekapitulace stavby'!E14))</f>
        <v/>
      </c>
      <c r="F20" s="47"/>
      <c r="G20" s="47"/>
      <c r="H20" s="47"/>
      <c r="I20" s="158" t="s">
        <v>30</v>
      </c>
      <c r="J20" s="35" t="str">
        <f>IF('Rekapitulace stavby'!AN14="Vyplň údaj","",IF('Rekapitulace stavby'!AN14="","",'Rekapitulace stavby'!AN14))</f>
        <v/>
      </c>
      <c r="K20" s="51"/>
    </row>
    <row r="21" spans="2:11" s="1" customFormat="1" ht="6.95" customHeight="1">
      <c r="B21" s="46"/>
      <c r="C21" s="47"/>
      <c r="D21" s="47"/>
      <c r="E21" s="47"/>
      <c r="F21" s="47"/>
      <c r="G21" s="47"/>
      <c r="H21" s="47"/>
      <c r="I21" s="156"/>
      <c r="J21" s="47"/>
      <c r="K21" s="51"/>
    </row>
    <row r="22" spans="2:11" s="1" customFormat="1" ht="14.4" customHeight="1">
      <c r="B22" s="46"/>
      <c r="C22" s="47"/>
      <c r="D22" s="40" t="s">
        <v>33</v>
      </c>
      <c r="E22" s="47"/>
      <c r="F22" s="47"/>
      <c r="G22" s="47"/>
      <c r="H22" s="47"/>
      <c r="I22" s="158" t="s">
        <v>28</v>
      </c>
      <c r="J22" s="35" t="s">
        <v>21</v>
      </c>
      <c r="K22" s="51"/>
    </row>
    <row r="23" spans="2:11" s="1" customFormat="1" ht="18" customHeight="1">
      <c r="B23" s="46"/>
      <c r="C23" s="47"/>
      <c r="D23" s="47"/>
      <c r="E23" s="35" t="s">
        <v>34</v>
      </c>
      <c r="F23" s="47"/>
      <c r="G23" s="47"/>
      <c r="H23" s="47"/>
      <c r="I23" s="158" t="s">
        <v>30</v>
      </c>
      <c r="J23" s="35" t="s">
        <v>21</v>
      </c>
      <c r="K23" s="51"/>
    </row>
    <row r="24" spans="2:11" s="1" customFormat="1" ht="6.95" customHeight="1">
      <c r="B24" s="46"/>
      <c r="C24" s="47"/>
      <c r="D24" s="47"/>
      <c r="E24" s="47"/>
      <c r="F24" s="47"/>
      <c r="G24" s="47"/>
      <c r="H24" s="47"/>
      <c r="I24" s="156"/>
      <c r="J24" s="47"/>
      <c r="K24" s="51"/>
    </row>
    <row r="25" spans="2:11" s="1" customFormat="1" ht="14.4" customHeight="1">
      <c r="B25" s="46"/>
      <c r="C25" s="47"/>
      <c r="D25" s="40" t="s">
        <v>36</v>
      </c>
      <c r="E25" s="47"/>
      <c r="F25" s="47"/>
      <c r="G25" s="47"/>
      <c r="H25" s="47"/>
      <c r="I25" s="156"/>
      <c r="J25" s="47"/>
      <c r="K25" s="51"/>
    </row>
    <row r="26" spans="2:11" s="7" customFormat="1" ht="16.5" customHeight="1">
      <c r="B26" s="160"/>
      <c r="C26" s="161"/>
      <c r="D26" s="161"/>
      <c r="E26" s="44" t="s">
        <v>21</v>
      </c>
      <c r="F26" s="44"/>
      <c r="G26" s="44"/>
      <c r="H26" s="44"/>
      <c r="I26" s="162"/>
      <c r="J26" s="161"/>
      <c r="K26" s="163"/>
    </row>
    <row r="27" spans="2:11" s="1" customFormat="1" ht="6.95" customHeight="1">
      <c r="B27" s="46"/>
      <c r="C27" s="47"/>
      <c r="D27" s="47"/>
      <c r="E27" s="47"/>
      <c r="F27" s="47"/>
      <c r="G27" s="47"/>
      <c r="H27" s="47"/>
      <c r="I27" s="156"/>
      <c r="J27" s="47"/>
      <c r="K27" s="51"/>
    </row>
    <row r="28" spans="2:11" s="1" customFormat="1" ht="6.95" customHeight="1">
      <c r="B28" s="46"/>
      <c r="C28" s="47"/>
      <c r="D28" s="106"/>
      <c r="E28" s="106"/>
      <c r="F28" s="106"/>
      <c r="G28" s="106"/>
      <c r="H28" s="106"/>
      <c r="I28" s="164"/>
      <c r="J28" s="106"/>
      <c r="K28" s="165"/>
    </row>
    <row r="29" spans="2:11" s="1" customFormat="1" ht="25.4" customHeight="1">
      <c r="B29" s="46"/>
      <c r="C29" s="47"/>
      <c r="D29" s="166" t="s">
        <v>37</v>
      </c>
      <c r="E29" s="47"/>
      <c r="F29" s="47"/>
      <c r="G29" s="47"/>
      <c r="H29" s="47"/>
      <c r="I29" s="156"/>
      <c r="J29" s="167">
        <f>ROUND(J89,2)</f>
        <v>0</v>
      </c>
      <c r="K29" s="51"/>
    </row>
    <row r="30" spans="2:11" s="1" customFormat="1" ht="6.95" customHeight="1">
      <c r="B30" s="46"/>
      <c r="C30" s="47"/>
      <c r="D30" s="106"/>
      <c r="E30" s="106"/>
      <c r="F30" s="106"/>
      <c r="G30" s="106"/>
      <c r="H30" s="106"/>
      <c r="I30" s="164"/>
      <c r="J30" s="106"/>
      <c r="K30" s="165"/>
    </row>
    <row r="31" spans="2:11" s="1" customFormat="1" ht="14.4" customHeight="1">
      <c r="B31" s="46"/>
      <c r="C31" s="47"/>
      <c r="D31" s="47"/>
      <c r="E31" s="47"/>
      <c r="F31" s="52" t="s">
        <v>39</v>
      </c>
      <c r="G31" s="47"/>
      <c r="H31" s="47"/>
      <c r="I31" s="168" t="s">
        <v>38</v>
      </c>
      <c r="J31" s="52" t="s">
        <v>40</v>
      </c>
      <c r="K31" s="51"/>
    </row>
    <row r="32" spans="2:11" s="1" customFormat="1" ht="14.4" customHeight="1">
      <c r="B32" s="46"/>
      <c r="C32" s="47"/>
      <c r="D32" s="55" t="s">
        <v>41</v>
      </c>
      <c r="E32" s="55" t="s">
        <v>42</v>
      </c>
      <c r="F32" s="169">
        <f>ROUND(SUM(BE89:BE127),2)</f>
        <v>0</v>
      </c>
      <c r="G32" s="47"/>
      <c r="H32" s="47"/>
      <c r="I32" s="170">
        <v>0.21</v>
      </c>
      <c r="J32" s="169">
        <f>ROUND(ROUND((SUM(BE89:BE127)),2)*I32,2)</f>
        <v>0</v>
      </c>
      <c r="K32" s="51"/>
    </row>
    <row r="33" spans="2:11" s="1" customFormat="1" ht="14.4" customHeight="1">
      <c r="B33" s="46"/>
      <c r="C33" s="47"/>
      <c r="D33" s="47"/>
      <c r="E33" s="55" t="s">
        <v>43</v>
      </c>
      <c r="F33" s="169">
        <f>ROUND(SUM(BF89:BF127),2)</f>
        <v>0</v>
      </c>
      <c r="G33" s="47"/>
      <c r="H33" s="47"/>
      <c r="I33" s="170">
        <v>0.15</v>
      </c>
      <c r="J33" s="169">
        <f>ROUND(ROUND((SUM(BF89:BF127)),2)*I33,2)</f>
        <v>0</v>
      </c>
      <c r="K33" s="51"/>
    </row>
    <row r="34" spans="2:11" s="1" customFormat="1" ht="14.4" customHeight="1" hidden="1">
      <c r="B34" s="46"/>
      <c r="C34" s="47"/>
      <c r="D34" s="47"/>
      <c r="E34" s="55" t="s">
        <v>44</v>
      </c>
      <c r="F34" s="169">
        <f>ROUND(SUM(BG89:BG127),2)</f>
        <v>0</v>
      </c>
      <c r="G34" s="47"/>
      <c r="H34" s="47"/>
      <c r="I34" s="170">
        <v>0.21</v>
      </c>
      <c r="J34" s="169">
        <v>0</v>
      </c>
      <c r="K34" s="51"/>
    </row>
    <row r="35" spans="2:11" s="1" customFormat="1" ht="14.4" customHeight="1" hidden="1">
      <c r="B35" s="46"/>
      <c r="C35" s="47"/>
      <c r="D35" s="47"/>
      <c r="E35" s="55" t="s">
        <v>45</v>
      </c>
      <c r="F35" s="169">
        <f>ROUND(SUM(BH89:BH127),2)</f>
        <v>0</v>
      </c>
      <c r="G35" s="47"/>
      <c r="H35" s="47"/>
      <c r="I35" s="170">
        <v>0.15</v>
      </c>
      <c r="J35" s="169">
        <v>0</v>
      </c>
      <c r="K35" s="51"/>
    </row>
    <row r="36" spans="2:11" s="1" customFormat="1" ht="14.4" customHeight="1" hidden="1">
      <c r="B36" s="46"/>
      <c r="C36" s="47"/>
      <c r="D36" s="47"/>
      <c r="E36" s="55" t="s">
        <v>46</v>
      </c>
      <c r="F36" s="169">
        <f>ROUND(SUM(BI89:BI127),2)</f>
        <v>0</v>
      </c>
      <c r="G36" s="47"/>
      <c r="H36" s="47"/>
      <c r="I36" s="170">
        <v>0</v>
      </c>
      <c r="J36" s="169">
        <v>0</v>
      </c>
      <c r="K36" s="51"/>
    </row>
    <row r="37" spans="2:11" s="1" customFormat="1" ht="6.95" customHeight="1">
      <c r="B37" s="46"/>
      <c r="C37" s="47"/>
      <c r="D37" s="47"/>
      <c r="E37" s="47"/>
      <c r="F37" s="47"/>
      <c r="G37" s="47"/>
      <c r="H37" s="47"/>
      <c r="I37" s="156"/>
      <c r="J37" s="47"/>
      <c r="K37" s="51"/>
    </row>
    <row r="38" spans="2:11" s="1" customFormat="1" ht="25.4" customHeight="1">
      <c r="B38" s="46"/>
      <c r="C38" s="171"/>
      <c r="D38" s="172" t="s">
        <v>47</v>
      </c>
      <c r="E38" s="98"/>
      <c r="F38" s="98"/>
      <c r="G38" s="173" t="s">
        <v>48</v>
      </c>
      <c r="H38" s="174" t="s">
        <v>49</v>
      </c>
      <c r="I38" s="175"/>
      <c r="J38" s="176">
        <f>SUM(J29:J36)</f>
        <v>0</v>
      </c>
      <c r="K38" s="177"/>
    </row>
    <row r="39" spans="2:11" s="1" customFormat="1" ht="14.4" customHeight="1">
      <c r="B39" s="67"/>
      <c r="C39" s="68"/>
      <c r="D39" s="68"/>
      <c r="E39" s="68"/>
      <c r="F39" s="68"/>
      <c r="G39" s="68"/>
      <c r="H39" s="68"/>
      <c r="I39" s="178"/>
      <c r="J39" s="68"/>
      <c r="K39" s="69"/>
    </row>
    <row r="43" spans="2:11" s="1" customFormat="1" ht="6.95" customHeight="1">
      <c r="B43" s="179"/>
      <c r="C43" s="180"/>
      <c r="D43" s="180"/>
      <c r="E43" s="180"/>
      <c r="F43" s="180"/>
      <c r="G43" s="180"/>
      <c r="H43" s="180"/>
      <c r="I43" s="181"/>
      <c r="J43" s="180"/>
      <c r="K43" s="182"/>
    </row>
    <row r="44" spans="2:11" s="1" customFormat="1" ht="36.95" customHeight="1">
      <c r="B44" s="46"/>
      <c r="C44" s="30" t="s">
        <v>123</v>
      </c>
      <c r="D44" s="47"/>
      <c r="E44" s="47"/>
      <c r="F44" s="47"/>
      <c r="G44" s="47"/>
      <c r="H44" s="47"/>
      <c r="I44" s="156"/>
      <c r="J44" s="47"/>
      <c r="K44" s="51"/>
    </row>
    <row r="45" spans="2:11" s="1" customFormat="1" ht="6.95" customHeight="1">
      <c r="B45" s="46"/>
      <c r="C45" s="47"/>
      <c r="D45" s="47"/>
      <c r="E45" s="47"/>
      <c r="F45" s="47"/>
      <c r="G45" s="47"/>
      <c r="H45" s="47"/>
      <c r="I45" s="156"/>
      <c r="J45" s="47"/>
      <c r="K45" s="51"/>
    </row>
    <row r="46" spans="2:11" s="1" customFormat="1" ht="14.4" customHeight="1">
      <c r="B46" s="46"/>
      <c r="C46" s="40" t="s">
        <v>18</v>
      </c>
      <c r="D46" s="47"/>
      <c r="E46" s="47"/>
      <c r="F46" s="47"/>
      <c r="G46" s="47"/>
      <c r="H46" s="47"/>
      <c r="I46" s="156"/>
      <c r="J46" s="47"/>
      <c r="K46" s="51"/>
    </row>
    <row r="47" spans="2:11" s="1" customFormat="1" ht="16.5" customHeight="1">
      <c r="B47" s="46"/>
      <c r="C47" s="47"/>
      <c r="D47" s="47"/>
      <c r="E47" s="155" t="str">
        <f>E7</f>
        <v>II/117 Letiny - průtah (SÚS)</v>
      </c>
      <c r="F47" s="40"/>
      <c r="G47" s="40"/>
      <c r="H47" s="40"/>
      <c r="I47" s="156"/>
      <c r="J47" s="47"/>
      <c r="K47" s="51"/>
    </row>
    <row r="48" spans="2:11" ht="13.5">
      <c r="B48" s="28"/>
      <c r="C48" s="40" t="s">
        <v>119</v>
      </c>
      <c r="D48" s="29"/>
      <c r="E48" s="29"/>
      <c r="F48" s="29"/>
      <c r="G48" s="29"/>
      <c r="H48" s="29"/>
      <c r="I48" s="154"/>
      <c r="J48" s="29"/>
      <c r="K48" s="31"/>
    </row>
    <row r="49" spans="2:11" s="1" customFormat="1" ht="16.5" customHeight="1">
      <c r="B49" s="46"/>
      <c r="C49" s="47"/>
      <c r="D49" s="47"/>
      <c r="E49" s="155" t="s">
        <v>1265</v>
      </c>
      <c r="F49" s="47"/>
      <c r="G49" s="47"/>
      <c r="H49" s="47"/>
      <c r="I49" s="156"/>
      <c r="J49" s="47"/>
      <c r="K49" s="51"/>
    </row>
    <row r="50" spans="2:11" s="1" customFormat="1" ht="14.4" customHeight="1">
      <c r="B50" s="46"/>
      <c r="C50" s="40" t="s">
        <v>121</v>
      </c>
      <c r="D50" s="47"/>
      <c r="E50" s="47"/>
      <c r="F50" s="47"/>
      <c r="G50" s="47"/>
      <c r="H50" s="47"/>
      <c r="I50" s="156"/>
      <c r="J50" s="47"/>
      <c r="K50" s="51"/>
    </row>
    <row r="51" spans="2:11" s="1" customFormat="1" ht="17.25" customHeight="1">
      <c r="B51" s="46"/>
      <c r="C51" s="47"/>
      <c r="D51" s="47"/>
      <c r="E51" s="157" t="str">
        <f>E11</f>
        <v>SO VON - SO VON - Vedlejší a ostatní náklady - neuznatelné</v>
      </c>
      <c r="F51" s="47"/>
      <c r="G51" s="47"/>
      <c r="H51" s="47"/>
      <c r="I51" s="156"/>
      <c r="J51" s="47"/>
      <c r="K51" s="51"/>
    </row>
    <row r="52" spans="2:11" s="1" customFormat="1" ht="6.95" customHeight="1">
      <c r="B52" s="46"/>
      <c r="C52" s="47"/>
      <c r="D52" s="47"/>
      <c r="E52" s="47"/>
      <c r="F52" s="47"/>
      <c r="G52" s="47"/>
      <c r="H52" s="47"/>
      <c r="I52" s="156"/>
      <c r="J52" s="47"/>
      <c r="K52" s="51"/>
    </row>
    <row r="53" spans="2:11" s="1" customFormat="1" ht="18" customHeight="1">
      <c r="B53" s="46"/>
      <c r="C53" s="40" t="s">
        <v>23</v>
      </c>
      <c r="D53" s="47"/>
      <c r="E53" s="47"/>
      <c r="F53" s="35" t="str">
        <f>F14</f>
        <v xml:space="preserve"> </v>
      </c>
      <c r="G53" s="47"/>
      <c r="H53" s="47"/>
      <c r="I53" s="158" t="s">
        <v>25</v>
      </c>
      <c r="J53" s="159" t="str">
        <f>IF(J14="","",J14)</f>
        <v>18. 4. 2017</v>
      </c>
      <c r="K53" s="51"/>
    </row>
    <row r="54" spans="2:11" s="1" customFormat="1" ht="6.95" customHeight="1">
      <c r="B54" s="46"/>
      <c r="C54" s="47"/>
      <c r="D54" s="47"/>
      <c r="E54" s="47"/>
      <c r="F54" s="47"/>
      <c r="G54" s="47"/>
      <c r="H54" s="47"/>
      <c r="I54" s="156"/>
      <c r="J54" s="47"/>
      <c r="K54" s="51"/>
    </row>
    <row r="55" spans="2:11" s="1" customFormat="1" ht="13.5">
      <c r="B55" s="46"/>
      <c r="C55" s="40" t="s">
        <v>27</v>
      </c>
      <c r="D55" s="47"/>
      <c r="E55" s="47"/>
      <c r="F55" s="35" t="str">
        <f>E17</f>
        <v>Správa a údržba silnic Plzeńského kraje a obec Let</v>
      </c>
      <c r="G55" s="47"/>
      <c r="H55" s="47"/>
      <c r="I55" s="158" t="s">
        <v>33</v>
      </c>
      <c r="J55" s="44" t="str">
        <f>E23</f>
        <v>Pontex.s.r.o.</v>
      </c>
      <c r="K55" s="51"/>
    </row>
    <row r="56" spans="2:11" s="1" customFormat="1" ht="14.4" customHeight="1">
      <c r="B56" s="46"/>
      <c r="C56" s="40" t="s">
        <v>31</v>
      </c>
      <c r="D56" s="47"/>
      <c r="E56" s="47"/>
      <c r="F56" s="35" t="str">
        <f>IF(E20="","",E20)</f>
        <v/>
      </c>
      <c r="G56" s="47"/>
      <c r="H56" s="47"/>
      <c r="I56" s="156"/>
      <c r="J56" s="183"/>
      <c r="K56" s="51"/>
    </row>
    <row r="57" spans="2:11" s="1" customFormat="1" ht="10.3" customHeight="1">
      <c r="B57" s="46"/>
      <c r="C57" s="47"/>
      <c r="D57" s="47"/>
      <c r="E57" s="47"/>
      <c r="F57" s="47"/>
      <c r="G57" s="47"/>
      <c r="H57" s="47"/>
      <c r="I57" s="156"/>
      <c r="J57" s="47"/>
      <c r="K57" s="51"/>
    </row>
    <row r="58" spans="2:11" s="1" customFormat="1" ht="29.25" customHeight="1">
      <c r="B58" s="46"/>
      <c r="C58" s="184" t="s">
        <v>124</v>
      </c>
      <c r="D58" s="171"/>
      <c r="E58" s="171"/>
      <c r="F58" s="171"/>
      <c r="G58" s="171"/>
      <c r="H58" s="171"/>
      <c r="I58" s="185"/>
      <c r="J58" s="186" t="s">
        <v>125</v>
      </c>
      <c r="K58" s="187"/>
    </row>
    <row r="59" spans="2:11" s="1" customFormat="1" ht="10.3" customHeight="1">
      <c r="B59" s="46"/>
      <c r="C59" s="47"/>
      <c r="D59" s="47"/>
      <c r="E59" s="47"/>
      <c r="F59" s="47"/>
      <c r="G59" s="47"/>
      <c r="H59" s="47"/>
      <c r="I59" s="156"/>
      <c r="J59" s="47"/>
      <c r="K59" s="51"/>
    </row>
    <row r="60" spans="2:47" s="1" customFormat="1" ht="29.25" customHeight="1">
      <c r="B60" s="46"/>
      <c r="C60" s="188" t="s">
        <v>126</v>
      </c>
      <c r="D60" s="47"/>
      <c r="E60" s="47"/>
      <c r="F60" s="47"/>
      <c r="G60" s="47"/>
      <c r="H60" s="47"/>
      <c r="I60" s="156"/>
      <c r="J60" s="167">
        <f>J89</f>
        <v>0</v>
      </c>
      <c r="K60" s="51"/>
      <c r="AU60" s="24" t="s">
        <v>127</v>
      </c>
    </row>
    <row r="61" spans="2:11" s="8" customFormat="1" ht="24.95" customHeight="1">
      <c r="B61" s="189"/>
      <c r="C61" s="190"/>
      <c r="D61" s="191" t="s">
        <v>1266</v>
      </c>
      <c r="E61" s="192"/>
      <c r="F61" s="192"/>
      <c r="G61" s="192"/>
      <c r="H61" s="192"/>
      <c r="I61" s="193"/>
      <c r="J61" s="194">
        <f>J90</f>
        <v>0</v>
      </c>
      <c r="K61" s="195"/>
    </row>
    <row r="62" spans="2:11" s="9" customFormat="1" ht="19.9" customHeight="1">
      <c r="B62" s="196"/>
      <c r="C62" s="197"/>
      <c r="D62" s="198" t="s">
        <v>1267</v>
      </c>
      <c r="E62" s="199"/>
      <c r="F62" s="199"/>
      <c r="G62" s="199"/>
      <c r="H62" s="199"/>
      <c r="I62" s="200"/>
      <c r="J62" s="201">
        <f>J91</f>
        <v>0</v>
      </c>
      <c r="K62" s="202"/>
    </row>
    <row r="63" spans="2:11" s="9" customFormat="1" ht="19.9" customHeight="1">
      <c r="B63" s="196"/>
      <c r="C63" s="197"/>
      <c r="D63" s="198" t="s">
        <v>1268</v>
      </c>
      <c r="E63" s="199"/>
      <c r="F63" s="199"/>
      <c r="G63" s="199"/>
      <c r="H63" s="199"/>
      <c r="I63" s="200"/>
      <c r="J63" s="201">
        <f>J100</f>
        <v>0</v>
      </c>
      <c r="K63" s="202"/>
    </row>
    <row r="64" spans="2:11" s="9" customFormat="1" ht="19.9" customHeight="1">
      <c r="B64" s="196"/>
      <c r="C64" s="197"/>
      <c r="D64" s="198" t="s">
        <v>1269</v>
      </c>
      <c r="E64" s="199"/>
      <c r="F64" s="199"/>
      <c r="G64" s="199"/>
      <c r="H64" s="199"/>
      <c r="I64" s="200"/>
      <c r="J64" s="201">
        <f>J103</f>
        <v>0</v>
      </c>
      <c r="K64" s="202"/>
    </row>
    <row r="65" spans="2:11" s="9" customFormat="1" ht="19.9" customHeight="1">
      <c r="B65" s="196"/>
      <c r="C65" s="197"/>
      <c r="D65" s="198" t="s">
        <v>1270</v>
      </c>
      <c r="E65" s="199"/>
      <c r="F65" s="199"/>
      <c r="G65" s="199"/>
      <c r="H65" s="199"/>
      <c r="I65" s="200"/>
      <c r="J65" s="201">
        <f>J111</f>
        <v>0</v>
      </c>
      <c r="K65" s="202"/>
    </row>
    <row r="66" spans="2:11" s="9" customFormat="1" ht="19.9" customHeight="1">
      <c r="B66" s="196"/>
      <c r="C66" s="197"/>
      <c r="D66" s="198" t="s">
        <v>1271</v>
      </c>
      <c r="E66" s="199"/>
      <c r="F66" s="199"/>
      <c r="G66" s="199"/>
      <c r="H66" s="199"/>
      <c r="I66" s="200"/>
      <c r="J66" s="201">
        <f>J118</f>
        <v>0</v>
      </c>
      <c r="K66" s="202"/>
    </row>
    <row r="67" spans="2:11" s="9" customFormat="1" ht="19.9" customHeight="1">
      <c r="B67" s="196"/>
      <c r="C67" s="197"/>
      <c r="D67" s="198" t="s">
        <v>1272</v>
      </c>
      <c r="E67" s="199"/>
      <c r="F67" s="199"/>
      <c r="G67" s="199"/>
      <c r="H67" s="199"/>
      <c r="I67" s="200"/>
      <c r="J67" s="201">
        <f>J126</f>
        <v>0</v>
      </c>
      <c r="K67" s="202"/>
    </row>
    <row r="68" spans="2:11" s="1" customFormat="1" ht="21.8" customHeight="1">
      <c r="B68" s="46"/>
      <c r="C68" s="47"/>
      <c r="D68" s="47"/>
      <c r="E68" s="47"/>
      <c r="F68" s="47"/>
      <c r="G68" s="47"/>
      <c r="H68" s="47"/>
      <c r="I68" s="156"/>
      <c r="J68" s="47"/>
      <c r="K68" s="51"/>
    </row>
    <row r="69" spans="2:11" s="1" customFormat="1" ht="6.95" customHeight="1">
      <c r="B69" s="67"/>
      <c r="C69" s="68"/>
      <c r="D69" s="68"/>
      <c r="E69" s="68"/>
      <c r="F69" s="68"/>
      <c r="G69" s="68"/>
      <c r="H69" s="68"/>
      <c r="I69" s="178"/>
      <c r="J69" s="68"/>
      <c r="K69" s="69"/>
    </row>
    <row r="73" spans="2:12" s="1" customFormat="1" ht="6.95" customHeight="1">
      <c r="B73" s="70"/>
      <c r="C73" s="71"/>
      <c r="D73" s="71"/>
      <c r="E73" s="71"/>
      <c r="F73" s="71"/>
      <c r="G73" s="71"/>
      <c r="H73" s="71"/>
      <c r="I73" s="181"/>
      <c r="J73" s="71"/>
      <c r="K73" s="71"/>
      <c r="L73" s="72"/>
    </row>
    <row r="74" spans="2:12" s="1" customFormat="1" ht="36.95" customHeight="1">
      <c r="B74" s="46"/>
      <c r="C74" s="73" t="s">
        <v>137</v>
      </c>
      <c r="D74" s="74"/>
      <c r="E74" s="74"/>
      <c r="F74" s="74"/>
      <c r="G74" s="74"/>
      <c r="H74" s="74"/>
      <c r="I74" s="203"/>
      <c r="J74" s="74"/>
      <c r="K74" s="74"/>
      <c r="L74" s="72"/>
    </row>
    <row r="75" spans="2:12" s="1" customFormat="1" ht="6.95" customHeight="1">
      <c r="B75" s="46"/>
      <c r="C75" s="74"/>
      <c r="D75" s="74"/>
      <c r="E75" s="74"/>
      <c r="F75" s="74"/>
      <c r="G75" s="74"/>
      <c r="H75" s="74"/>
      <c r="I75" s="203"/>
      <c r="J75" s="74"/>
      <c r="K75" s="74"/>
      <c r="L75" s="72"/>
    </row>
    <row r="76" spans="2:12" s="1" customFormat="1" ht="14.4" customHeight="1">
      <c r="B76" s="46"/>
      <c r="C76" s="76" t="s">
        <v>18</v>
      </c>
      <c r="D76" s="74"/>
      <c r="E76" s="74"/>
      <c r="F76" s="74"/>
      <c r="G76" s="74"/>
      <c r="H76" s="74"/>
      <c r="I76" s="203"/>
      <c r="J76" s="74"/>
      <c r="K76" s="74"/>
      <c r="L76" s="72"/>
    </row>
    <row r="77" spans="2:12" s="1" customFormat="1" ht="16.5" customHeight="1">
      <c r="B77" s="46"/>
      <c r="C77" s="74"/>
      <c r="D77" s="74"/>
      <c r="E77" s="204" t="str">
        <f>E7</f>
        <v>II/117 Letiny - průtah (SÚS)</v>
      </c>
      <c r="F77" s="76"/>
      <c r="G77" s="76"/>
      <c r="H77" s="76"/>
      <c r="I77" s="203"/>
      <c r="J77" s="74"/>
      <c r="K77" s="74"/>
      <c r="L77" s="72"/>
    </row>
    <row r="78" spans="2:12" ht="13.5">
      <c r="B78" s="28"/>
      <c r="C78" s="76" t="s">
        <v>119</v>
      </c>
      <c r="D78" s="205"/>
      <c r="E78" s="205"/>
      <c r="F78" s="205"/>
      <c r="G78" s="205"/>
      <c r="H78" s="205"/>
      <c r="I78" s="148"/>
      <c r="J78" s="205"/>
      <c r="K78" s="205"/>
      <c r="L78" s="206"/>
    </row>
    <row r="79" spans="2:12" s="1" customFormat="1" ht="16.5" customHeight="1">
      <c r="B79" s="46"/>
      <c r="C79" s="74"/>
      <c r="D79" s="74"/>
      <c r="E79" s="204" t="s">
        <v>1265</v>
      </c>
      <c r="F79" s="74"/>
      <c r="G79" s="74"/>
      <c r="H79" s="74"/>
      <c r="I79" s="203"/>
      <c r="J79" s="74"/>
      <c r="K79" s="74"/>
      <c r="L79" s="72"/>
    </row>
    <row r="80" spans="2:12" s="1" customFormat="1" ht="14.4" customHeight="1">
      <c r="B80" s="46"/>
      <c r="C80" s="76" t="s">
        <v>121</v>
      </c>
      <c r="D80" s="74"/>
      <c r="E80" s="74"/>
      <c r="F80" s="74"/>
      <c r="G80" s="74"/>
      <c r="H80" s="74"/>
      <c r="I80" s="203"/>
      <c r="J80" s="74"/>
      <c r="K80" s="74"/>
      <c r="L80" s="72"/>
    </row>
    <row r="81" spans="2:12" s="1" customFormat="1" ht="17.25" customHeight="1">
      <c r="B81" s="46"/>
      <c r="C81" s="74"/>
      <c r="D81" s="74"/>
      <c r="E81" s="82" t="str">
        <f>E11</f>
        <v>SO VON - SO VON - Vedlejší a ostatní náklady - neuznatelné</v>
      </c>
      <c r="F81" s="74"/>
      <c r="G81" s="74"/>
      <c r="H81" s="74"/>
      <c r="I81" s="203"/>
      <c r="J81" s="74"/>
      <c r="K81" s="74"/>
      <c r="L81" s="72"/>
    </row>
    <row r="82" spans="2:12" s="1" customFormat="1" ht="6.95" customHeight="1">
      <c r="B82" s="46"/>
      <c r="C82" s="74"/>
      <c r="D82" s="74"/>
      <c r="E82" s="74"/>
      <c r="F82" s="74"/>
      <c r="G82" s="74"/>
      <c r="H82" s="74"/>
      <c r="I82" s="203"/>
      <c r="J82" s="74"/>
      <c r="K82" s="74"/>
      <c r="L82" s="72"/>
    </row>
    <row r="83" spans="2:12" s="1" customFormat="1" ht="18" customHeight="1">
      <c r="B83" s="46"/>
      <c r="C83" s="76" t="s">
        <v>23</v>
      </c>
      <c r="D83" s="74"/>
      <c r="E83" s="74"/>
      <c r="F83" s="207" t="str">
        <f>F14</f>
        <v xml:space="preserve"> </v>
      </c>
      <c r="G83" s="74"/>
      <c r="H83" s="74"/>
      <c r="I83" s="208" t="s">
        <v>25</v>
      </c>
      <c r="J83" s="85" t="str">
        <f>IF(J14="","",J14)</f>
        <v>18. 4. 2017</v>
      </c>
      <c r="K83" s="74"/>
      <c r="L83" s="72"/>
    </row>
    <row r="84" spans="2:12" s="1" customFormat="1" ht="6.95" customHeight="1">
      <c r="B84" s="46"/>
      <c r="C84" s="74"/>
      <c r="D84" s="74"/>
      <c r="E84" s="74"/>
      <c r="F84" s="74"/>
      <c r="G84" s="74"/>
      <c r="H84" s="74"/>
      <c r="I84" s="203"/>
      <c r="J84" s="74"/>
      <c r="K84" s="74"/>
      <c r="L84" s="72"/>
    </row>
    <row r="85" spans="2:12" s="1" customFormat="1" ht="13.5">
      <c r="B85" s="46"/>
      <c r="C85" s="76" t="s">
        <v>27</v>
      </c>
      <c r="D85" s="74"/>
      <c r="E85" s="74"/>
      <c r="F85" s="207" t="str">
        <f>E17</f>
        <v>Správa a údržba silnic Plzeńského kraje a obec Let</v>
      </c>
      <c r="G85" s="74"/>
      <c r="H85" s="74"/>
      <c r="I85" s="208" t="s">
        <v>33</v>
      </c>
      <c r="J85" s="207" t="str">
        <f>E23</f>
        <v>Pontex.s.r.o.</v>
      </c>
      <c r="K85" s="74"/>
      <c r="L85" s="72"/>
    </row>
    <row r="86" spans="2:12" s="1" customFormat="1" ht="14.4" customHeight="1">
      <c r="B86" s="46"/>
      <c r="C86" s="76" t="s">
        <v>31</v>
      </c>
      <c r="D86" s="74"/>
      <c r="E86" s="74"/>
      <c r="F86" s="207" t="str">
        <f>IF(E20="","",E20)</f>
        <v/>
      </c>
      <c r="G86" s="74"/>
      <c r="H86" s="74"/>
      <c r="I86" s="203"/>
      <c r="J86" s="74"/>
      <c r="K86" s="74"/>
      <c r="L86" s="72"/>
    </row>
    <row r="87" spans="2:12" s="1" customFormat="1" ht="10.3" customHeight="1">
      <c r="B87" s="46"/>
      <c r="C87" s="74"/>
      <c r="D87" s="74"/>
      <c r="E87" s="74"/>
      <c r="F87" s="74"/>
      <c r="G87" s="74"/>
      <c r="H87" s="74"/>
      <c r="I87" s="203"/>
      <c r="J87" s="74"/>
      <c r="K87" s="74"/>
      <c r="L87" s="72"/>
    </row>
    <row r="88" spans="2:20" s="10" customFormat="1" ht="29.25" customHeight="1">
      <c r="B88" s="209"/>
      <c r="C88" s="210" t="s">
        <v>138</v>
      </c>
      <c r="D88" s="211" t="s">
        <v>56</v>
      </c>
      <c r="E88" s="211" t="s">
        <v>52</v>
      </c>
      <c r="F88" s="211" t="s">
        <v>139</v>
      </c>
      <c r="G88" s="211" t="s">
        <v>140</v>
      </c>
      <c r="H88" s="211" t="s">
        <v>141</v>
      </c>
      <c r="I88" s="212" t="s">
        <v>142</v>
      </c>
      <c r="J88" s="211" t="s">
        <v>125</v>
      </c>
      <c r="K88" s="213" t="s">
        <v>143</v>
      </c>
      <c r="L88" s="214"/>
      <c r="M88" s="102" t="s">
        <v>144</v>
      </c>
      <c r="N88" s="103" t="s">
        <v>41</v>
      </c>
      <c r="O88" s="103" t="s">
        <v>145</v>
      </c>
      <c r="P88" s="103" t="s">
        <v>146</v>
      </c>
      <c r="Q88" s="103" t="s">
        <v>147</v>
      </c>
      <c r="R88" s="103" t="s">
        <v>148</v>
      </c>
      <c r="S88" s="103" t="s">
        <v>149</v>
      </c>
      <c r="T88" s="104" t="s">
        <v>150</v>
      </c>
    </row>
    <row r="89" spans="2:63" s="1" customFormat="1" ht="29.25" customHeight="1">
      <c r="B89" s="46"/>
      <c r="C89" s="108" t="s">
        <v>126</v>
      </c>
      <c r="D89" s="74"/>
      <c r="E89" s="74"/>
      <c r="F89" s="74"/>
      <c r="G89" s="74"/>
      <c r="H89" s="74"/>
      <c r="I89" s="203"/>
      <c r="J89" s="215">
        <f>BK89</f>
        <v>0</v>
      </c>
      <c r="K89" s="74"/>
      <c r="L89" s="72"/>
      <c r="M89" s="105"/>
      <c r="N89" s="106"/>
      <c r="O89" s="106"/>
      <c r="P89" s="216">
        <f>P90</f>
        <v>0</v>
      </c>
      <c r="Q89" s="106"/>
      <c r="R89" s="216">
        <f>R90</f>
        <v>0</v>
      </c>
      <c r="S89" s="106"/>
      <c r="T89" s="217">
        <f>T90</f>
        <v>0</v>
      </c>
      <c r="AT89" s="24" t="s">
        <v>70</v>
      </c>
      <c r="AU89" s="24" t="s">
        <v>127</v>
      </c>
      <c r="BK89" s="218">
        <f>BK90</f>
        <v>0</v>
      </c>
    </row>
    <row r="90" spans="2:63" s="11" customFormat="1" ht="37.4" customHeight="1">
      <c r="B90" s="219"/>
      <c r="C90" s="220"/>
      <c r="D90" s="221" t="s">
        <v>70</v>
      </c>
      <c r="E90" s="222" t="s">
        <v>1273</v>
      </c>
      <c r="F90" s="222" t="s">
        <v>1274</v>
      </c>
      <c r="G90" s="220"/>
      <c r="H90" s="220"/>
      <c r="I90" s="223"/>
      <c r="J90" s="224">
        <f>BK90</f>
        <v>0</v>
      </c>
      <c r="K90" s="220"/>
      <c r="L90" s="225"/>
      <c r="M90" s="226"/>
      <c r="N90" s="227"/>
      <c r="O90" s="227"/>
      <c r="P90" s="228">
        <f>P91+P100+P103+P111+P118+P126</f>
        <v>0</v>
      </c>
      <c r="Q90" s="227"/>
      <c r="R90" s="228">
        <f>R91+R100+R103+R111+R118+R126</f>
        <v>0</v>
      </c>
      <c r="S90" s="227"/>
      <c r="T90" s="229">
        <f>T91+T100+T103+T111+T118+T126</f>
        <v>0</v>
      </c>
      <c r="AR90" s="230" t="s">
        <v>177</v>
      </c>
      <c r="AT90" s="231" t="s">
        <v>70</v>
      </c>
      <c r="AU90" s="231" t="s">
        <v>71</v>
      </c>
      <c r="AY90" s="230" t="s">
        <v>153</v>
      </c>
      <c r="BK90" s="232">
        <f>BK91+BK100+BK103+BK111+BK118+BK126</f>
        <v>0</v>
      </c>
    </row>
    <row r="91" spans="2:63" s="11" customFormat="1" ht="19.9" customHeight="1">
      <c r="B91" s="219"/>
      <c r="C91" s="220"/>
      <c r="D91" s="221" t="s">
        <v>70</v>
      </c>
      <c r="E91" s="233" t="s">
        <v>1275</v>
      </c>
      <c r="F91" s="233" t="s">
        <v>1276</v>
      </c>
      <c r="G91" s="220"/>
      <c r="H91" s="220"/>
      <c r="I91" s="223"/>
      <c r="J91" s="234">
        <f>BK91</f>
        <v>0</v>
      </c>
      <c r="K91" s="220"/>
      <c r="L91" s="225"/>
      <c r="M91" s="226"/>
      <c r="N91" s="227"/>
      <c r="O91" s="227"/>
      <c r="P91" s="228">
        <f>SUM(P92:P99)</f>
        <v>0</v>
      </c>
      <c r="Q91" s="227"/>
      <c r="R91" s="228">
        <f>SUM(R92:R99)</f>
        <v>0</v>
      </c>
      <c r="S91" s="227"/>
      <c r="T91" s="229">
        <f>SUM(T92:T99)</f>
        <v>0</v>
      </c>
      <c r="AR91" s="230" t="s">
        <v>177</v>
      </c>
      <c r="AT91" s="231" t="s">
        <v>70</v>
      </c>
      <c r="AU91" s="231" t="s">
        <v>78</v>
      </c>
      <c r="AY91" s="230" t="s">
        <v>153</v>
      </c>
      <c r="BK91" s="232">
        <f>SUM(BK92:BK99)</f>
        <v>0</v>
      </c>
    </row>
    <row r="92" spans="2:65" s="1" customFormat="1" ht="16.5" customHeight="1">
      <c r="B92" s="46"/>
      <c r="C92" s="235" t="s">
        <v>78</v>
      </c>
      <c r="D92" s="235" t="s">
        <v>155</v>
      </c>
      <c r="E92" s="236" t="s">
        <v>1277</v>
      </c>
      <c r="F92" s="237" t="s">
        <v>1278</v>
      </c>
      <c r="G92" s="238" t="s">
        <v>1279</v>
      </c>
      <c r="H92" s="239">
        <v>1</v>
      </c>
      <c r="I92" s="240"/>
      <c r="J92" s="241">
        <f>ROUND(I92*H92,2)</f>
        <v>0</v>
      </c>
      <c r="K92" s="237" t="s">
        <v>21</v>
      </c>
      <c r="L92" s="72"/>
      <c r="M92" s="242" t="s">
        <v>21</v>
      </c>
      <c r="N92" s="243" t="s">
        <v>42</v>
      </c>
      <c r="O92" s="47"/>
      <c r="P92" s="244">
        <f>O92*H92</f>
        <v>0</v>
      </c>
      <c r="Q92" s="244">
        <v>0</v>
      </c>
      <c r="R92" s="244">
        <f>Q92*H92</f>
        <v>0</v>
      </c>
      <c r="S92" s="244">
        <v>0</v>
      </c>
      <c r="T92" s="245">
        <f>S92*H92</f>
        <v>0</v>
      </c>
      <c r="AR92" s="24" t="s">
        <v>1280</v>
      </c>
      <c r="AT92" s="24" t="s">
        <v>155</v>
      </c>
      <c r="AU92" s="24" t="s">
        <v>81</v>
      </c>
      <c r="AY92" s="24" t="s">
        <v>153</v>
      </c>
      <c r="BE92" s="246">
        <f>IF(N92="základní",J92,0)</f>
        <v>0</v>
      </c>
      <c r="BF92" s="246">
        <f>IF(N92="snížená",J92,0)</f>
        <v>0</v>
      </c>
      <c r="BG92" s="246">
        <f>IF(N92="zákl. přenesená",J92,0)</f>
        <v>0</v>
      </c>
      <c r="BH92" s="246">
        <f>IF(N92="sníž. přenesená",J92,0)</f>
        <v>0</v>
      </c>
      <c r="BI92" s="246">
        <f>IF(N92="nulová",J92,0)</f>
        <v>0</v>
      </c>
      <c r="BJ92" s="24" t="s">
        <v>78</v>
      </c>
      <c r="BK92" s="246">
        <f>ROUND(I92*H92,2)</f>
        <v>0</v>
      </c>
      <c r="BL92" s="24" t="s">
        <v>1280</v>
      </c>
      <c r="BM92" s="24" t="s">
        <v>1281</v>
      </c>
    </row>
    <row r="93" spans="2:65" s="1" customFormat="1" ht="16.5" customHeight="1">
      <c r="B93" s="46"/>
      <c r="C93" s="235" t="s">
        <v>81</v>
      </c>
      <c r="D93" s="235" t="s">
        <v>155</v>
      </c>
      <c r="E93" s="236" t="s">
        <v>1282</v>
      </c>
      <c r="F93" s="237" t="s">
        <v>1283</v>
      </c>
      <c r="G93" s="238" t="s">
        <v>1279</v>
      </c>
      <c r="H93" s="239">
        <v>1</v>
      </c>
      <c r="I93" s="240"/>
      <c r="J93" s="241">
        <f>ROUND(I93*H93,2)</f>
        <v>0</v>
      </c>
      <c r="K93" s="237" t="s">
        <v>21</v>
      </c>
      <c r="L93" s="72"/>
      <c r="M93" s="242" t="s">
        <v>21</v>
      </c>
      <c r="N93" s="243" t="s">
        <v>42</v>
      </c>
      <c r="O93" s="47"/>
      <c r="P93" s="244">
        <f>O93*H93</f>
        <v>0</v>
      </c>
      <c r="Q93" s="244">
        <v>0</v>
      </c>
      <c r="R93" s="244">
        <f>Q93*H93</f>
        <v>0</v>
      </c>
      <c r="S93" s="244">
        <v>0</v>
      </c>
      <c r="T93" s="245">
        <f>S93*H93</f>
        <v>0</v>
      </c>
      <c r="AR93" s="24" t="s">
        <v>1280</v>
      </c>
      <c r="AT93" s="24" t="s">
        <v>155</v>
      </c>
      <c r="AU93" s="24" t="s">
        <v>81</v>
      </c>
      <c r="AY93" s="24" t="s">
        <v>153</v>
      </c>
      <c r="BE93" s="246">
        <f>IF(N93="základní",J93,0)</f>
        <v>0</v>
      </c>
      <c r="BF93" s="246">
        <f>IF(N93="snížená",J93,0)</f>
        <v>0</v>
      </c>
      <c r="BG93" s="246">
        <f>IF(N93="zákl. přenesená",J93,0)</f>
        <v>0</v>
      </c>
      <c r="BH93" s="246">
        <f>IF(N93="sníž. přenesená",J93,0)</f>
        <v>0</v>
      </c>
      <c r="BI93" s="246">
        <f>IF(N93="nulová",J93,0)</f>
        <v>0</v>
      </c>
      <c r="BJ93" s="24" t="s">
        <v>78</v>
      </c>
      <c r="BK93" s="246">
        <f>ROUND(I93*H93,2)</f>
        <v>0</v>
      </c>
      <c r="BL93" s="24" t="s">
        <v>1280</v>
      </c>
      <c r="BM93" s="24" t="s">
        <v>1284</v>
      </c>
    </row>
    <row r="94" spans="2:65" s="1" customFormat="1" ht="16.5" customHeight="1">
      <c r="B94" s="46"/>
      <c r="C94" s="235" t="s">
        <v>168</v>
      </c>
      <c r="D94" s="235" t="s">
        <v>155</v>
      </c>
      <c r="E94" s="236" t="s">
        <v>1285</v>
      </c>
      <c r="F94" s="237" t="s">
        <v>1286</v>
      </c>
      <c r="G94" s="238" t="s">
        <v>1279</v>
      </c>
      <c r="H94" s="239">
        <v>1</v>
      </c>
      <c r="I94" s="240"/>
      <c r="J94" s="241">
        <f>ROUND(I94*H94,2)</f>
        <v>0</v>
      </c>
      <c r="K94" s="237" t="s">
        <v>159</v>
      </c>
      <c r="L94" s="72"/>
      <c r="M94" s="242" t="s">
        <v>21</v>
      </c>
      <c r="N94" s="243" t="s">
        <v>42</v>
      </c>
      <c r="O94" s="47"/>
      <c r="P94" s="244">
        <f>O94*H94</f>
        <v>0</v>
      </c>
      <c r="Q94" s="244">
        <v>0</v>
      </c>
      <c r="R94" s="244">
        <f>Q94*H94</f>
        <v>0</v>
      </c>
      <c r="S94" s="244">
        <v>0</v>
      </c>
      <c r="T94" s="245">
        <f>S94*H94</f>
        <v>0</v>
      </c>
      <c r="AR94" s="24" t="s">
        <v>1280</v>
      </c>
      <c r="AT94" s="24" t="s">
        <v>155</v>
      </c>
      <c r="AU94" s="24" t="s">
        <v>81</v>
      </c>
      <c r="AY94" s="24" t="s">
        <v>153</v>
      </c>
      <c r="BE94" s="246">
        <f>IF(N94="základní",J94,0)</f>
        <v>0</v>
      </c>
      <c r="BF94" s="246">
        <f>IF(N94="snížená",J94,0)</f>
        <v>0</v>
      </c>
      <c r="BG94" s="246">
        <f>IF(N94="zákl. přenesená",J94,0)</f>
        <v>0</v>
      </c>
      <c r="BH94" s="246">
        <f>IF(N94="sníž. přenesená",J94,0)</f>
        <v>0</v>
      </c>
      <c r="BI94" s="246">
        <f>IF(N94="nulová",J94,0)</f>
        <v>0</v>
      </c>
      <c r="BJ94" s="24" t="s">
        <v>78</v>
      </c>
      <c r="BK94" s="246">
        <f>ROUND(I94*H94,2)</f>
        <v>0</v>
      </c>
      <c r="BL94" s="24" t="s">
        <v>1280</v>
      </c>
      <c r="BM94" s="24" t="s">
        <v>1287</v>
      </c>
    </row>
    <row r="95" spans="2:65" s="1" customFormat="1" ht="16.5" customHeight="1">
      <c r="B95" s="46"/>
      <c r="C95" s="235" t="s">
        <v>160</v>
      </c>
      <c r="D95" s="235" t="s">
        <v>155</v>
      </c>
      <c r="E95" s="236" t="s">
        <v>1288</v>
      </c>
      <c r="F95" s="237" t="s">
        <v>1289</v>
      </c>
      <c r="G95" s="238" t="s">
        <v>1279</v>
      </c>
      <c r="H95" s="239">
        <v>1</v>
      </c>
      <c r="I95" s="240"/>
      <c r="J95" s="241">
        <f>ROUND(I95*H95,2)</f>
        <v>0</v>
      </c>
      <c r="K95" s="237" t="s">
        <v>21</v>
      </c>
      <c r="L95" s="72"/>
      <c r="M95" s="242" t="s">
        <v>21</v>
      </c>
      <c r="N95" s="243" t="s">
        <v>42</v>
      </c>
      <c r="O95" s="47"/>
      <c r="P95" s="244">
        <f>O95*H95</f>
        <v>0</v>
      </c>
      <c r="Q95" s="244">
        <v>0</v>
      </c>
      <c r="R95" s="244">
        <f>Q95*H95</f>
        <v>0</v>
      </c>
      <c r="S95" s="244">
        <v>0</v>
      </c>
      <c r="T95" s="245">
        <f>S95*H95</f>
        <v>0</v>
      </c>
      <c r="AR95" s="24" t="s">
        <v>1280</v>
      </c>
      <c r="AT95" s="24" t="s">
        <v>155</v>
      </c>
      <c r="AU95" s="24" t="s">
        <v>81</v>
      </c>
      <c r="AY95" s="24" t="s">
        <v>153</v>
      </c>
      <c r="BE95" s="246">
        <f>IF(N95="základní",J95,0)</f>
        <v>0</v>
      </c>
      <c r="BF95" s="246">
        <f>IF(N95="snížená",J95,0)</f>
        <v>0</v>
      </c>
      <c r="BG95" s="246">
        <f>IF(N95="zákl. přenesená",J95,0)</f>
        <v>0</v>
      </c>
      <c r="BH95" s="246">
        <f>IF(N95="sníž. přenesená",J95,0)</f>
        <v>0</v>
      </c>
      <c r="BI95" s="246">
        <f>IF(N95="nulová",J95,0)</f>
        <v>0</v>
      </c>
      <c r="BJ95" s="24" t="s">
        <v>78</v>
      </c>
      <c r="BK95" s="246">
        <f>ROUND(I95*H95,2)</f>
        <v>0</v>
      </c>
      <c r="BL95" s="24" t="s">
        <v>1280</v>
      </c>
      <c r="BM95" s="24" t="s">
        <v>1290</v>
      </c>
    </row>
    <row r="96" spans="2:65" s="1" customFormat="1" ht="16.5" customHeight="1">
      <c r="B96" s="46"/>
      <c r="C96" s="235" t="s">
        <v>177</v>
      </c>
      <c r="D96" s="235" t="s">
        <v>155</v>
      </c>
      <c r="E96" s="236" t="s">
        <v>1291</v>
      </c>
      <c r="F96" s="237" t="s">
        <v>1292</v>
      </c>
      <c r="G96" s="238" t="s">
        <v>1279</v>
      </c>
      <c r="H96" s="239">
        <v>1</v>
      </c>
      <c r="I96" s="240"/>
      <c r="J96" s="241">
        <f>ROUND(I96*H96,2)</f>
        <v>0</v>
      </c>
      <c r="K96" s="237" t="s">
        <v>21</v>
      </c>
      <c r="L96" s="72"/>
      <c r="M96" s="242" t="s">
        <v>21</v>
      </c>
      <c r="N96" s="243" t="s">
        <v>42</v>
      </c>
      <c r="O96" s="47"/>
      <c r="P96" s="244">
        <f>O96*H96</f>
        <v>0</v>
      </c>
      <c r="Q96" s="244">
        <v>0</v>
      </c>
      <c r="R96" s="244">
        <f>Q96*H96</f>
        <v>0</v>
      </c>
      <c r="S96" s="244">
        <v>0</v>
      </c>
      <c r="T96" s="245">
        <f>S96*H96</f>
        <v>0</v>
      </c>
      <c r="AR96" s="24" t="s">
        <v>1280</v>
      </c>
      <c r="AT96" s="24" t="s">
        <v>155</v>
      </c>
      <c r="AU96" s="24" t="s">
        <v>81</v>
      </c>
      <c r="AY96" s="24" t="s">
        <v>153</v>
      </c>
      <c r="BE96" s="246">
        <f>IF(N96="základní",J96,0)</f>
        <v>0</v>
      </c>
      <c r="BF96" s="246">
        <f>IF(N96="snížená",J96,0)</f>
        <v>0</v>
      </c>
      <c r="BG96" s="246">
        <f>IF(N96="zákl. přenesená",J96,0)</f>
        <v>0</v>
      </c>
      <c r="BH96" s="246">
        <f>IF(N96="sníž. přenesená",J96,0)</f>
        <v>0</v>
      </c>
      <c r="BI96" s="246">
        <f>IF(N96="nulová",J96,0)</f>
        <v>0</v>
      </c>
      <c r="BJ96" s="24" t="s">
        <v>78</v>
      </c>
      <c r="BK96" s="246">
        <f>ROUND(I96*H96,2)</f>
        <v>0</v>
      </c>
      <c r="BL96" s="24" t="s">
        <v>1280</v>
      </c>
      <c r="BM96" s="24" t="s">
        <v>1293</v>
      </c>
    </row>
    <row r="97" spans="2:65" s="1" customFormat="1" ht="16.5" customHeight="1">
      <c r="B97" s="46"/>
      <c r="C97" s="235" t="s">
        <v>181</v>
      </c>
      <c r="D97" s="235" t="s">
        <v>155</v>
      </c>
      <c r="E97" s="236" t="s">
        <v>1294</v>
      </c>
      <c r="F97" s="237" t="s">
        <v>1295</v>
      </c>
      <c r="G97" s="238" t="s">
        <v>1279</v>
      </c>
      <c r="H97" s="239">
        <v>1</v>
      </c>
      <c r="I97" s="240"/>
      <c r="J97" s="241">
        <f>ROUND(I97*H97,2)</f>
        <v>0</v>
      </c>
      <c r="K97" s="237" t="s">
        <v>21</v>
      </c>
      <c r="L97" s="72"/>
      <c r="M97" s="242" t="s">
        <v>21</v>
      </c>
      <c r="N97" s="243" t="s">
        <v>42</v>
      </c>
      <c r="O97" s="47"/>
      <c r="P97" s="244">
        <f>O97*H97</f>
        <v>0</v>
      </c>
      <c r="Q97" s="244">
        <v>0</v>
      </c>
      <c r="R97" s="244">
        <f>Q97*H97</f>
        <v>0</v>
      </c>
      <c r="S97" s="244">
        <v>0</v>
      </c>
      <c r="T97" s="245">
        <f>S97*H97</f>
        <v>0</v>
      </c>
      <c r="AR97" s="24" t="s">
        <v>1280</v>
      </c>
      <c r="AT97" s="24" t="s">
        <v>155</v>
      </c>
      <c r="AU97" s="24" t="s">
        <v>81</v>
      </c>
      <c r="AY97" s="24" t="s">
        <v>153</v>
      </c>
      <c r="BE97" s="246">
        <f>IF(N97="základní",J97,0)</f>
        <v>0</v>
      </c>
      <c r="BF97" s="246">
        <f>IF(N97="snížená",J97,0)</f>
        <v>0</v>
      </c>
      <c r="BG97" s="246">
        <f>IF(N97="zákl. přenesená",J97,0)</f>
        <v>0</v>
      </c>
      <c r="BH97" s="246">
        <f>IF(N97="sníž. přenesená",J97,0)</f>
        <v>0</v>
      </c>
      <c r="BI97" s="246">
        <f>IF(N97="nulová",J97,0)</f>
        <v>0</v>
      </c>
      <c r="BJ97" s="24" t="s">
        <v>78</v>
      </c>
      <c r="BK97" s="246">
        <f>ROUND(I97*H97,2)</f>
        <v>0</v>
      </c>
      <c r="BL97" s="24" t="s">
        <v>1280</v>
      </c>
      <c r="BM97" s="24" t="s">
        <v>1296</v>
      </c>
    </row>
    <row r="98" spans="2:51" s="12" customFormat="1" ht="13.5">
      <c r="B98" s="247"/>
      <c r="C98" s="248"/>
      <c r="D98" s="249" t="s">
        <v>162</v>
      </c>
      <c r="E98" s="250" t="s">
        <v>21</v>
      </c>
      <c r="F98" s="251" t="s">
        <v>1297</v>
      </c>
      <c r="G98" s="248"/>
      <c r="H98" s="252">
        <v>1</v>
      </c>
      <c r="I98" s="253"/>
      <c r="J98" s="248"/>
      <c r="K98" s="248"/>
      <c r="L98" s="254"/>
      <c r="M98" s="255"/>
      <c r="N98" s="256"/>
      <c r="O98" s="256"/>
      <c r="P98" s="256"/>
      <c r="Q98" s="256"/>
      <c r="R98" s="256"/>
      <c r="S98" s="256"/>
      <c r="T98" s="257"/>
      <c r="AT98" s="258" t="s">
        <v>162</v>
      </c>
      <c r="AU98" s="258" t="s">
        <v>81</v>
      </c>
      <c r="AV98" s="12" t="s">
        <v>81</v>
      </c>
      <c r="AW98" s="12" t="s">
        <v>35</v>
      </c>
      <c r="AX98" s="12" t="s">
        <v>78</v>
      </c>
      <c r="AY98" s="258" t="s">
        <v>153</v>
      </c>
    </row>
    <row r="99" spans="2:65" s="1" customFormat="1" ht="16.5" customHeight="1">
      <c r="B99" s="46"/>
      <c r="C99" s="235" t="s">
        <v>189</v>
      </c>
      <c r="D99" s="235" t="s">
        <v>155</v>
      </c>
      <c r="E99" s="236" t="s">
        <v>1298</v>
      </c>
      <c r="F99" s="237" t="s">
        <v>1299</v>
      </c>
      <c r="G99" s="238" t="s">
        <v>1279</v>
      </c>
      <c r="H99" s="239">
        <v>1</v>
      </c>
      <c r="I99" s="240"/>
      <c r="J99" s="241">
        <f>ROUND(I99*H99,2)</f>
        <v>0</v>
      </c>
      <c r="K99" s="237" t="s">
        <v>21</v>
      </c>
      <c r="L99" s="72"/>
      <c r="M99" s="242" t="s">
        <v>21</v>
      </c>
      <c r="N99" s="243" t="s">
        <v>42</v>
      </c>
      <c r="O99" s="47"/>
      <c r="P99" s="244">
        <f>O99*H99</f>
        <v>0</v>
      </c>
      <c r="Q99" s="244">
        <v>0</v>
      </c>
      <c r="R99" s="244">
        <f>Q99*H99</f>
        <v>0</v>
      </c>
      <c r="S99" s="244">
        <v>0</v>
      </c>
      <c r="T99" s="245">
        <f>S99*H99</f>
        <v>0</v>
      </c>
      <c r="AR99" s="24" t="s">
        <v>1280</v>
      </c>
      <c r="AT99" s="24" t="s">
        <v>155</v>
      </c>
      <c r="AU99" s="24" t="s">
        <v>81</v>
      </c>
      <c r="AY99" s="24" t="s">
        <v>153</v>
      </c>
      <c r="BE99" s="246">
        <f>IF(N99="základní",J99,0)</f>
        <v>0</v>
      </c>
      <c r="BF99" s="246">
        <f>IF(N99="snížená",J99,0)</f>
        <v>0</v>
      </c>
      <c r="BG99" s="246">
        <f>IF(N99="zákl. přenesená",J99,0)</f>
        <v>0</v>
      </c>
      <c r="BH99" s="246">
        <f>IF(N99="sníž. přenesená",J99,0)</f>
        <v>0</v>
      </c>
      <c r="BI99" s="246">
        <f>IF(N99="nulová",J99,0)</f>
        <v>0</v>
      </c>
      <c r="BJ99" s="24" t="s">
        <v>78</v>
      </c>
      <c r="BK99" s="246">
        <f>ROUND(I99*H99,2)</f>
        <v>0</v>
      </c>
      <c r="BL99" s="24" t="s">
        <v>1280</v>
      </c>
      <c r="BM99" s="24" t="s">
        <v>1300</v>
      </c>
    </row>
    <row r="100" spans="2:63" s="11" customFormat="1" ht="29.85" customHeight="1">
      <c r="B100" s="219"/>
      <c r="C100" s="220"/>
      <c r="D100" s="221" t="s">
        <v>70</v>
      </c>
      <c r="E100" s="233" t="s">
        <v>1301</v>
      </c>
      <c r="F100" s="233" t="s">
        <v>1302</v>
      </c>
      <c r="G100" s="220"/>
      <c r="H100" s="220"/>
      <c r="I100" s="223"/>
      <c r="J100" s="234">
        <f>BK100</f>
        <v>0</v>
      </c>
      <c r="K100" s="220"/>
      <c r="L100" s="225"/>
      <c r="M100" s="226"/>
      <c r="N100" s="227"/>
      <c r="O100" s="227"/>
      <c r="P100" s="228">
        <f>SUM(P101:P102)</f>
        <v>0</v>
      </c>
      <c r="Q100" s="227"/>
      <c r="R100" s="228">
        <f>SUM(R101:R102)</f>
        <v>0</v>
      </c>
      <c r="S100" s="227"/>
      <c r="T100" s="229">
        <f>SUM(T101:T102)</f>
        <v>0</v>
      </c>
      <c r="AR100" s="230" t="s">
        <v>177</v>
      </c>
      <c r="AT100" s="231" t="s">
        <v>70</v>
      </c>
      <c r="AU100" s="231" t="s">
        <v>78</v>
      </c>
      <c r="AY100" s="230" t="s">
        <v>153</v>
      </c>
      <c r="BK100" s="232">
        <f>SUM(BK101:BK102)</f>
        <v>0</v>
      </c>
    </row>
    <row r="101" spans="2:65" s="1" customFormat="1" ht="16.5" customHeight="1">
      <c r="B101" s="46"/>
      <c r="C101" s="235" t="s">
        <v>195</v>
      </c>
      <c r="D101" s="235" t="s">
        <v>155</v>
      </c>
      <c r="E101" s="236" t="s">
        <v>1303</v>
      </c>
      <c r="F101" s="237" t="s">
        <v>1304</v>
      </c>
      <c r="G101" s="238" t="s">
        <v>1279</v>
      </c>
      <c r="H101" s="239">
        <v>1</v>
      </c>
      <c r="I101" s="240"/>
      <c r="J101" s="241">
        <f>ROUND(I101*H101,2)</f>
        <v>0</v>
      </c>
      <c r="K101" s="237" t="s">
        <v>21</v>
      </c>
      <c r="L101" s="72"/>
      <c r="M101" s="242" t="s">
        <v>21</v>
      </c>
      <c r="N101" s="243" t="s">
        <v>42</v>
      </c>
      <c r="O101" s="47"/>
      <c r="P101" s="244">
        <f>O101*H101</f>
        <v>0</v>
      </c>
      <c r="Q101" s="244">
        <v>0</v>
      </c>
      <c r="R101" s="244">
        <f>Q101*H101</f>
        <v>0</v>
      </c>
      <c r="S101" s="244">
        <v>0</v>
      </c>
      <c r="T101" s="245">
        <f>S101*H101</f>
        <v>0</v>
      </c>
      <c r="AR101" s="24" t="s">
        <v>1280</v>
      </c>
      <c r="AT101" s="24" t="s">
        <v>155</v>
      </c>
      <c r="AU101" s="24" t="s">
        <v>81</v>
      </c>
      <c r="AY101" s="24" t="s">
        <v>153</v>
      </c>
      <c r="BE101" s="246">
        <f>IF(N101="základní",J101,0)</f>
        <v>0</v>
      </c>
      <c r="BF101" s="246">
        <f>IF(N101="snížená",J101,0)</f>
        <v>0</v>
      </c>
      <c r="BG101" s="246">
        <f>IF(N101="zákl. přenesená",J101,0)</f>
        <v>0</v>
      </c>
      <c r="BH101" s="246">
        <f>IF(N101="sníž. přenesená",J101,0)</f>
        <v>0</v>
      </c>
      <c r="BI101" s="246">
        <f>IF(N101="nulová",J101,0)</f>
        <v>0</v>
      </c>
      <c r="BJ101" s="24" t="s">
        <v>78</v>
      </c>
      <c r="BK101" s="246">
        <f>ROUND(I101*H101,2)</f>
        <v>0</v>
      </c>
      <c r="BL101" s="24" t="s">
        <v>1280</v>
      </c>
      <c r="BM101" s="24" t="s">
        <v>1305</v>
      </c>
    </row>
    <row r="102" spans="2:65" s="1" customFormat="1" ht="25.5" customHeight="1">
      <c r="B102" s="46"/>
      <c r="C102" s="235" t="s">
        <v>200</v>
      </c>
      <c r="D102" s="235" t="s">
        <v>155</v>
      </c>
      <c r="E102" s="236" t="s">
        <v>1306</v>
      </c>
      <c r="F102" s="237" t="s">
        <v>1307</v>
      </c>
      <c r="G102" s="238" t="s">
        <v>1279</v>
      </c>
      <c r="H102" s="239">
        <v>1</v>
      </c>
      <c r="I102" s="240"/>
      <c r="J102" s="241">
        <f>ROUND(I102*H102,2)</f>
        <v>0</v>
      </c>
      <c r="K102" s="237" t="s">
        <v>21</v>
      </c>
      <c r="L102" s="72"/>
      <c r="M102" s="242" t="s">
        <v>21</v>
      </c>
      <c r="N102" s="243" t="s">
        <v>42</v>
      </c>
      <c r="O102" s="47"/>
      <c r="P102" s="244">
        <f>O102*H102</f>
        <v>0</v>
      </c>
      <c r="Q102" s="244">
        <v>0</v>
      </c>
      <c r="R102" s="244">
        <f>Q102*H102</f>
        <v>0</v>
      </c>
      <c r="S102" s="244">
        <v>0</v>
      </c>
      <c r="T102" s="245">
        <f>S102*H102</f>
        <v>0</v>
      </c>
      <c r="AR102" s="24" t="s">
        <v>1280</v>
      </c>
      <c r="AT102" s="24" t="s">
        <v>155</v>
      </c>
      <c r="AU102" s="24" t="s">
        <v>81</v>
      </c>
      <c r="AY102" s="24" t="s">
        <v>153</v>
      </c>
      <c r="BE102" s="246">
        <f>IF(N102="základní",J102,0)</f>
        <v>0</v>
      </c>
      <c r="BF102" s="246">
        <f>IF(N102="snížená",J102,0)</f>
        <v>0</v>
      </c>
      <c r="BG102" s="246">
        <f>IF(N102="zákl. přenesená",J102,0)</f>
        <v>0</v>
      </c>
      <c r="BH102" s="246">
        <f>IF(N102="sníž. přenesená",J102,0)</f>
        <v>0</v>
      </c>
      <c r="BI102" s="246">
        <f>IF(N102="nulová",J102,0)</f>
        <v>0</v>
      </c>
      <c r="BJ102" s="24" t="s">
        <v>78</v>
      </c>
      <c r="BK102" s="246">
        <f>ROUND(I102*H102,2)</f>
        <v>0</v>
      </c>
      <c r="BL102" s="24" t="s">
        <v>1280</v>
      </c>
      <c r="BM102" s="24" t="s">
        <v>1308</v>
      </c>
    </row>
    <row r="103" spans="2:63" s="11" customFormat="1" ht="29.85" customHeight="1">
      <c r="B103" s="219"/>
      <c r="C103" s="220"/>
      <c r="D103" s="221" t="s">
        <v>70</v>
      </c>
      <c r="E103" s="233" t="s">
        <v>1309</v>
      </c>
      <c r="F103" s="233" t="s">
        <v>1310</v>
      </c>
      <c r="G103" s="220"/>
      <c r="H103" s="220"/>
      <c r="I103" s="223"/>
      <c r="J103" s="234">
        <f>BK103</f>
        <v>0</v>
      </c>
      <c r="K103" s="220"/>
      <c r="L103" s="225"/>
      <c r="M103" s="226"/>
      <c r="N103" s="227"/>
      <c r="O103" s="227"/>
      <c r="P103" s="228">
        <f>SUM(P104:P110)</f>
        <v>0</v>
      </c>
      <c r="Q103" s="227"/>
      <c r="R103" s="228">
        <f>SUM(R104:R110)</f>
        <v>0</v>
      </c>
      <c r="S103" s="227"/>
      <c r="T103" s="229">
        <f>SUM(T104:T110)</f>
        <v>0</v>
      </c>
      <c r="AR103" s="230" t="s">
        <v>177</v>
      </c>
      <c r="AT103" s="231" t="s">
        <v>70</v>
      </c>
      <c r="AU103" s="231" t="s">
        <v>78</v>
      </c>
      <c r="AY103" s="230" t="s">
        <v>153</v>
      </c>
      <c r="BK103" s="232">
        <f>SUM(BK104:BK110)</f>
        <v>0</v>
      </c>
    </row>
    <row r="104" spans="2:65" s="1" customFormat="1" ht="16.5" customHeight="1">
      <c r="B104" s="46"/>
      <c r="C104" s="235" t="s">
        <v>206</v>
      </c>
      <c r="D104" s="235" t="s">
        <v>155</v>
      </c>
      <c r="E104" s="236" t="s">
        <v>1311</v>
      </c>
      <c r="F104" s="237" t="s">
        <v>1310</v>
      </c>
      <c r="G104" s="238" t="s">
        <v>1279</v>
      </c>
      <c r="H104" s="239">
        <v>1</v>
      </c>
      <c r="I104" s="240"/>
      <c r="J104" s="241">
        <f>ROUND(I104*H104,2)</f>
        <v>0</v>
      </c>
      <c r="K104" s="237" t="s">
        <v>21</v>
      </c>
      <c r="L104" s="72"/>
      <c r="M104" s="242" t="s">
        <v>21</v>
      </c>
      <c r="N104" s="243" t="s">
        <v>42</v>
      </c>
      <c r="O104" s="47"/>
      <c r="P104" s="244">
        <f>O104*H104</f>
        <v>0</v>
      </c>
      <c r="Q104" s="244">
        <v>0</v>
      </c>
      <c r="R104" s="244">
        <f>Q104*H104</f>
        <v>0</v>
      </c>
      <c r="S104" s="244">
        <v>0</v>
      </c>
      <c r="T104" s="245">
        <f>S104*H104</f>
        <v>0</v>
      </c>
      <c r="AR104" s="24" t="s">
        <v>1280</v>
      </c>
      <c r="AT104" s="24" t="s">
        <v>155</v>
      </c>
      <c r="AU104" s="24" t="s">
        <v>81</v>
      </c>
      <c r="AY104" s="24" t="s">
        <v>153</v>
      </c>
      <c r="BE104" s="246">
        <f>IF(N104="základní",J104,0)</f>
        <v>0</v>
      </c>
      <c r="BF104" s="246">
        <f>IF(N104="snížená",J104,0)</f>
        <v>0</v>
      </c>
      <c r="BG104" s="246">
        <f>IF(N104="zákl. přenesená",J104,0)</f>
        <v>0</v>
      </c>
      <c r="BH104" s="246">
        <f>IF(N104="sníž. přenesená",J104,0)</f>
        <v>0</v>
      </c>
      <c r="BI104" s="246">
        <f>IF(N104="nulová",J104,0)</f>
        <v>0</v>
      </c>
      <c r="BJ104" s="24" t="s">
        <v>78</v>
      </c>
      <c r="BK104" s="246">
        <f>ROUND(I104*H104,2)</f>
        <v>0</v>
      </c>
      <c r="BL104" s="24" t="s">
        <v>1280</v>
      </c>
      <c r="BM104" s="24" t="s">
        <v>1312</v>
      </c>
    </row>
    <row r="105" spans="2:65" s="1" customFormat="1" ht="16.5" customHeight="1">
      <c r="B105" s="46"/>
      <c r="C105" s="235" t="s">
        <v>213</v>
      </c>
      <c r="D105" s="235" t="s">
        <v>155</v>
      </c>
      <c r="E105" s="236" t="s">
        <v>1313</v>
      </c>
      <c r="F105" s="237" t="s">
        <v>1314</v>
      </c>
      <c r="G105" s="238" t="s">
        <v>1279</v>
      </c>
      <c r="H105" s="239">
        <v>1</v>
      </c>
      <c r="I105" s="240"/>
      <c r="J105" s="241">
        <f>ROUND(I105*H105,2)</f>
        <v>0</v>
      </c>
      <c r="K105" s="237" t="s">
        <v>21</v>
      </c>
      <c r="L105" s="72"/>
      <c r="M105" s="242" t="s">
        <v>21</v>
      </c>
      <c r="N105" s="243" t="s">
        <v>42</v>
      </c>
      <c r="O105" s="47"/>
      <c r="P105" s="244">
        <f>O105*H105</f>
        <v>0</v>
      </c>
      <c r="Q105" s="244">
        <v>0</v>
      </c>
      <c r="R105" s="244">
        <f>Q105*H105</f>
        <v>0</v>
      </c>
      <c r="S105" s="244">
        <v>0</v>
      </c>
      <c r="T105" s="245">
        <f>S105*H105</f>
        <v>0</v>
      </c>
      <c r="AR105" s="24" t="s">
        <v>1280</v>
      </c>
      <c r="AT105" s="24" t="s">
        <v>155</v>
      </c>
      <c r="AU105" s="24" t="s">
        <v>81</v>
      </c>
      <c r="AY105" s="24" t="s">
        <v>153</v>
      </c>
      <c r="BE105" s="246">
        <f>IF(N105="základní",J105,0)</f>
        <v>0</v>
      </c>
      <c r="BF105" s="246">
        <f>IF(N105="snížená",J105,0)</f>
        <v>0</v>
      </c>
      <c r="BG105" s="246">
        <f>IF(N105="zákl. přenesená",J105,0)</f>
        <v>0</v>
      </c>
      <c r="BH105" s="246">
        <f>IF(N105="sníž. přenesená",J105,0)</f>
        <v>0</v>
      </c>
      <c r="BI105" s="246">
        <f>IF(N105="nulová",J105,0)</f>
        <v>0</v>
      </c>
      <c r="BJ105" s="24" t="s">
        <v>78</v>
      </c>
      <c r="BK105" s="246">
        <f>ROUND(I105*H105,2)</f>
        <v>0</v>
      </c>
      <c r="BL105" s="24" t="s">
        <v>1280</v>
      </c>
      <c r="BM105" s="24" t="s">
        <v>1315</v>
      </c>
    </row>
    <row r="106" spans="2:51" s="12" customFormat="1" ht="13.5">
      <c r="B106" s="247"/>
      <c r="C106" s="248"/>
      <c r="D106" s="249" t="s">
        <v>162</v>
      </c>
      <c r="E106" s="250" t="s">
        <v>21</v>
      </c>
      <c r="F106" s="251" t="s">
        <v>1316</v>
      </c>
      <c r="G106" s="248"/>
      <c r="H106" s="252">
        <v>1</v>
      </c>
      <c r="I106" s="253"/>
      <c r="J106" s="248"/>
      <c r="K106" s="248"/>
      <c r="L106" s="254"/>
      <c r="M106" s="255"/>
      <c r="N106" s="256"/>
      <c r="O106" s="256"/>
      <c r="P106" s="256"/>
      <c r="Q106" s="256"/>
      <c r="R106" s="256"/>
      <c r="S106" s="256"/>
      <c r="T106" s="257"/>
      <c r="AT106" s="258" t="s">
        <v>162</v>
      </c>
      <c r="AU106" s="258" t="s">
        <v>81</v>
      </c>
      <c r="AV106" s="12" t="s">
        <v>81</v>
      </c>
      <c r="AW106" s="12" t="s">
        <v>35</v>
      </c>
      <c r="AX106" s="12" t="s">
        <v>78</v>
      </c>
      <c r="AY106" s="258" t="s">
        <v>153</v>
      </c>
    </row>
    <row r="107" spans="2:65" s="1" customFormat="1" ht="16.5" customHeight="1">
      <c r="B107" s="46"/>
      <c r="C107" s="235" t="s">
        <v>218</v>
      </c>
      <c r="D107" s="235" t="s">
        <v>155</v>
      </c>
      <c r="E107" s="236" t="s">
        <v>1317</v>
      </c>
      <c r="F107" s="237" t="s">
        <v>1318</v>
      </c>
      <c r="G107" s="238" t="s">
        <v>1279</v>
      </c>
      <c r="H107" s="239">
        <v>1</v>
      </c>
      <c r="I107" s="240"/>
      <c r="J107" s="241">
        <f>ROUND(I107*H107,2)</f>
        <v>0</v>
      </c>
      <c r="K107" s="237" t="s">
        <v>21</v>
      </c>
      <c r="L107" s="72"/>
      <c r="M107" s="242" t="s">
        <v>21</v>
      </c>
      <c r="N107" s="243" t="s">
        <v>42</v>
      </c>
      <c r="O107" s="47"/>
      <c r="P107" s="244">
        <f>O107*H107</f>
        <v>0</v>
      </c>
      <c r="Q107" s="244">
        <v>0</v>
      </c>
      <c r="R107" s="244">
        <f>Q107*H107</f>
        <v>0</v>
      </c>
      <c r="S107" s="244">
        <v>0</v>
      </c>
      <c r="T107" s="245">
        <f>S107*H107</f>
        <v>0</v>
      </c>
      <c r="AR107" s="24" t="s">
        <v>1280</v>
      </c>
      <c r="AT107" s="24" t="s">
        <v>155</v>
      </c>
      <c r="AU107" s="24" t="s">
        <v>81</v>
      </c>
      <c r="AY107" s="24" t="s">
        <v>153</v>
      </c>
      <c r="BE107" s="246">
        <f>IF(N107="základní",J107,0)</f>
        <v>0</v>
      </c>
      <c r="BF107" s="246">
        <f>IF(N107="snížená",J107,0)</f>
        <v>0</v>
      </c>
      <c r="BG107" s="246">
        <f>IF(N107="zákl. přenesená",J107,0)</f>
        <v>0</v>
      </c>
      <c r="BH107" s="246">
        <f>IF(N107="sníž. přenesená",J107,0)</f>
        <v>0</v>
      </c>
      <c r="BI107" s="246">
        <f>IF(N107="nulová",J107,0)</f>
        <v>0</v>
      </c>
      <c r="BJ107" s="24" t="s">
        <v>78</v>
      </c>
      <c r="BK107" s="246">
        <f>ROUND(I107*H107,2)</f>
        <v>0</v>
      </c>
      <c r="BL107" s="24" t="s">
        <v>1280</v>
      </c>
      <c r="BM107" s="24" t="s">
        <v>1319</v>
      </c>
    </row>
    <row r="108" spans="2:51" s="14" customFormat="1" ht="13.5">
      <c r="B108" s="271"/>
      <c r="C108" s="272"/>
      <c r="D108" s="249" t="s">
        <v>162</v>
      </c>
      <c r="E108" s="273" t="s">
        <v>21</v>
      </c>
      <c r="F108" s="274" t="s">
        <v>1320</v>
      </c>
      <c r="G108" s="272"/>
      <c r="H108" s="273" t="s">
        <v>21</v>
      </c>
      <c r="I108" s="275"/>
      <c r="J108" s="272"/>
      <c r="K108" s="272"/>
      <c r="L108" s="276"/>
      <c r="M108" s="277"/>
      <c r="N108" s="278"/>
      <c r="O108" s="278"/>
      <c r="P108" s="278"/>
      <c r="Q108" s="278"/>
      <c r="R108" s="278"/>
      <c r="S108" s="278"/>
      <c r="T108" s="279"/>
      <c r="AT108" s="280" t="s">
        <v>162</v>
      </c>
      <c r="AU108" s="280" t="s">
        <v>81</v>
      </c>
      <c r="AV108" s="14" t="s">
        <v>78</v>
      </c>
      <c r="AW108" s="14" t="s">
        <v>35</v>
      </c>
      <c r="AX108" s="14" t="s">
        <v>71</v>
      </c>
      <c r="AY108" s="280" t="s">
        <v>153</v>
      </c>
    </row>
    <row r="109" spans="2:51" s="14" customFormat="1" ht="13.5">
      <c r="B109" s="271"/>
      <c r="C109" s="272"/>
      <c r="D109" s="249" t="s">
        <v>162</v>
      </c>
      <c r="E109" s="273" t="s">
        <v>21</v>
      </c>
      <c r="F109" s="274" t="s">
        <v>1321</v>
      </c>
      <c r="G109" s="272"/>
      <c r="H109" s="273" t="s">
        <v>21</v>
      </c>
      <c r="I109" s="275"/>
      <c r="J109" s="272"/>
      <c r="K109" s="272"/>
      <c r="L109" s="276"/>
      <c r="M109" s="277"/>
      <c r="N109" s="278"/>
      <c r="O109" s="278"/>
      <c r="P109" s="278"/>
      <c r="Q109" s="278"/>
      <c r="R109" s="278"/>
      <c r="S109" s="278"/>
      <c r="T109" s="279"/>
      <c r="AT109" s="280" t="s">
        <v>162</v>
      </c>
      <c r="AU109" s="280" t="s">
        <v>81</v>
      </c>
      <c r="AV109" s="14" t="s">
        <v>78</v>
      </c>
      <c r="AW109" s="14" t="s">
        <v>35</v>
      </c>
      <c r="AX109" s="14" t="s">
        <v>71</v>
      </c>
      <c r="AY109" s="280" t="s">
        <v>153</v>
      </c>
    </row>
    <row r="110" spans="2:51" s="12" customFormat="1" ht="13.5">
      <c r="B110" s="247"/>
      <c r="C110" s="248"/>
      <c r="D110" s="249" t="s">
        <v>162</v>
      </c>
      <c r="E110" s="250" t="s">
        <v>21</v>
      </c>
      <c r="F110" s="251" t="s">
        <v>78</v>
      </c>
      <c r="G110" s="248"/>
      <c r="H110" s="252">
        <v>1</v>
      </c>
      <c r="I110" s="253"/>
      <c r="J110" s="248"/>
      <c r="K110" s="248"/>
      <c r="L110" s="254"/>
      <c r="M110" s="255"/>
      <c r="N110" s="256"/>
      <c r="O110" s="256"/>
      <c r="P110" s="256"/>
      <c r="Q110" s="256"/>
      <c r="R110" s="256"/>
      <c r="S110" s="256"/>
      <c r="T110" s="257"/>
      <c r="AT110" s="258" t="s">
        <v>162</v>
      </c>
      <c r="AU110" s="258" t="s">
        <v>81</v>
      </c>
      <c r="AV110" s="12" t="s">
        <v>81</v>
      </c>
      <c r="AW110" s="12" t="s">
        <v>35</v>
      </c>
      <c r="AX110" s="12" t="s">
        <v>78</v>
      </c>
      <c r="AY110" s="258" t="s">
        <v>153</v>
      </c>
    </row>
    <row r="111" spans="2:63" s="11" customFormat="1" ht="29.85" customHeight="1">
      <c r="B111" s="219"/>
      <c r="C111" s="220"/>
      <c r="D111" s="221" t="s">
        <v>70</v>
      </c>
      <c r="E111" s="233" t="s">
        <v>1322</v>
      </c>
      <c r="F111" s="233" t="s">
        <v>1323</v>
      </c>
      <c r="G111" s="220"/>
      <c r="H111" s="220"/>
      <c r="I111" s="223"/>
      <c r="J111" s="234">
        <f>BK111</f>
        <v>0</v>
      </c>
      <c r="K111" s="220"/>
      <c r="L111" s="225"/>
      <c r="M111" s="226"/>
      <c r="N111" s="227"/>
      <c r="O111" s="227"/>
      <c r="P111" s="228">
        <f>SUM(P112:P117)</f>
        <v>0</v>
      </c>
      <c r="Q111" s="227"/>
      <c r="R111" s="228">
        <f>SUM(R112:R117)</f>
        <v>0</v>
      </c>
      <c r="S111" s="227"/>
      <c r="T111" s="229">
        <f>SUM(T112:T117)</f>
        <v>0</v>
      </c>
      <c r="AR111" s="230" t="s">
        <v>177</v>
      </c>
      <c r="AT111" s="231" t="s">
        <v>70</v>
      </c>
      <c r="AU111" s="231" t="s">
        <v>78</v>
      </c>
      <c r="AY111" s="230" t="s">
        <v>153</v>
      </c>
      <c r="BK111" s="232">
        <f>SUM(BK112:BK117)</f>
        <v>0</v>
      </c>
    </row>
    <row r="112" spans="2:65" s="1" customFormat="1" ht="16.5" customHeight="1">
      <c r="B112" s="46"/>
      <c r="C112" s="235" t="s">
        <v>222</v>
      </c>
      <c r="D112" s="235" t="s">
        <v>155</v>
      </c>
      <c r="E112" s="236" t="s">
        <v>1324</v>
      </c>
      <c r="F112" s="237" t="s">
        <v>1325</v>
      </c>
      <c r="G112" s="238" t="s">
        <v>1326</v>
      </c>
      <c r="H112" s="239">
        <v>1</v>
      </c>
      <c r="I112" s="240"/>
      <c r="J112" s="241">
        <f>ROUND(I112*H112,2)</f>
        <v>0</v>
      </c>
      <c r="K112" s="237" t="s">
        <v>159</v>
      </c>
      <c r="L112" s="72"/>
      <c r="M112" s="242" t="s">
        <v>21</v>
      </c>
      <c r="N112" s="243" t="s">
        <v>42</v>
      </c>
      <c r="O112" s="47"/>
      <c r="P112" s="244">
        <f>O112*H112</f>
        <v>0</v>
      </c>
      <c r="Q112" s="244">
        <v>0</v>
      </c>
      <c r="R112" s="244">
        <f>Q112*H112</f>
        <v>0</v>
      </c>
      <c r="S112" s="244">
        <v>0</v>
      </c>
      <c r="T112" s="245">
        <f>S112*H112</f>
        <v>0</v>
      </c>
      <c r="AR112" s="24" t="s">
        <v>1280</v>
      </c>
      <c r="AT112" s="24" t="s">
        <v>155</v>
      </c>
      <c r="AU112" s="24" t="s">
        <v>81</v>
      </c>
      <c r="AY112" s="24" t="s">
        <v>153</v>
      </c>
      <c r="BE112" s="246">
        <f>IF(N112="základní",J112,0)</f>
        <v>0</v>
      </c>
      <c r="BF112" s="246">
        <f>IF(N112="snížená",J112,0)</f>
        <v>0</v>
      </c>
      <c r="BG112" s="246">
        <f>IF(N112="zákl. přenesená",J112,0)</f>
        <v>0</v>
      </c>
      <c r="BH112" s="246">
        <f>IF(N112="sníž. přenesená",J112,0)</f>
        <v>0</v>
      </c>
      <c r="BI112" s="246">
        <f>IF(N112="nulová",J112,0)</f>
        <v>0</v>
      </c>
      <c r="BJ112" s="24" t="s">
        <v>78</v>
      </c>
      <c r="BK112" s="246">
        <f>ROUND(I112*H112,2)</f>
        <v>0</v>
      </c>
      <c r="BL112" s="24" t="s">
        <v>1280</v>
      </c>
      <c r="BM112" s="24" t="s">
        <v>1327</v>
      </c>
    </row>
    <row r="113" spans="2:51" s="12" customFormat="1" ht="13.5">
      <c r="B113" s="247"/>
      <c r="C113" s="248"/>
      <c r="D113" s="249" t="s">
        <v>162</v>
      </c>
      <c r="E113" s="250" t="s">
        <v>21</v>
      </c>
      <c r="F113" s="251" t="s">
        <v>1328</v>
      </c>
      <c r="G113" s="248"/>
      <c r="H113" s="252">
        <v>1</v>
      </c>
      <c r="I113" s="253"/>
      <c r="J113" s="248"/>
      <c r="K113" s="248"/>
      <c r="L113" s="254"/>
      <c r="M113" s="255"/>
      <c r="N113" s="256"/>
      <c r="O113" s="256"/>
      <c r="P113" s="256"/>
      <c r="Q113" s="256"/>
      <c r="R113" s="256"/>
      <c r="S113" s="256"/>
      <c r="T113" s="257"/>
      <c r="AT113" s="258" t="s">
        <v>162</v>
      </c>
      <c r="AU113" s="258" t="s">
        <v>81</v>
      </c>
      <c r="AV113" s="12" t="s">
        <v>81</v>
      </c>
      <c r="AW113" s="12" t="s">
        <v>35</v>
      </c>
      <c r="AX113" s="12" t="s">
        <v>78</v>
      </c>
      <c r="AY113" s="258" t="s">
        <v>153</v>
      </c>
    </row>
    <row r="114" spans="2:65" s="1" customFormat="1" ht="25.5" customHeight="1">
      <c r="B114" s="46"/>
      <c r="C114" s="235" t="s">
        <v>226</v>
      </c>
      <c r="D114" s="235" t="s">
        <v>155</v>
      </c>
      <c r="E114" s="236" t="s">
        <v>1329</v>
      </c>
      <c r="F114" s="237" t="s">
        <v>1330</v>
      </c>
      <c r="G114" s="238" t="s">
        <v>1279</v>
      </c>
      <c r="H114" s="239">
        <v>1</v>
      </c>
      <c r="I114" s="240"/>
      <c r="J114" s="241">
        <f>ROUND(I114*H114,2)</f>
        <v>0</v>
      </c>
      <c r="K114" s="237" t="s">
        <v>21</v>
      </c>
      <c r="L114" s="72"/>
      <c r="M114" s="242" t="s">
        <v>21</v>
      </c>
      <c r="N114" s="243" t="s">
        <v>42</v>
      </c>
      <c r="O114" s="47"/>
      <c r="P114" s="244">
        <f>O114*H114</f>
        <v>0</v>
      </c>
      <c r="Q114" s="244">
        <v>0</v>
      </c>
      <c r="R114" s="244">
        <f>Q114*H114</f>
        <v>0</v>
      </c>
      <c r="S114" s="244">
        <v>0</v>
      </c>
      <c r="T114" s="245">
        <f>S114*H114</f>
        <v>0</v>
      </c>
      <c r="AR114" s="24" t="s">
        <v>1280</v>
      </c>
      <c r="AT114" s="24" t="s">
        <v>155</v>
      </c>
      <c r="AU114" s="24" t="s">
        <v>81</v>
      </c>
      <c r="AY114" s="24" t="s">
        <v>153</v>
      </c>
      <c r="BE114" s="246">
        <f>IF(N114="základní",J114,0)</f>
        <v>0</v>
      </c>
      <c r="BF114" s="246">
        <f>IF(N114="snížená",J114,0)</f>
        <v>0</v>
      </c>
      <c r="BG114" s="246">
        <f>IF(N114="zákl. přenesená",J114,0)</f>
        <v>0</v>
      </c>
      <c r="BH114" s="246">
        <f>IF(N114="sníž. přenesená",J114,0)</f>
        <v>0</v>
      </c>
      <c r="BI114" s="246">
        <f>IF(N114="nulová",J114,0)</f>
        <v>0</v>
      </c>
      <c r="BJ114" s="24" t="s">
        <v>78</v>
      </c>
      <c r="BK114" s="246">
        <f>ROUND(I114*H114,2)</f>
        <v>0</v>
      </c>
      <c r="BL114" s="24" t="s">
        <v>1280</v>
      </c>
      <c r="BM114" s="24" t="s">
        <v>1331</v>
      </c>
    </row>
    <row r="115" spans="2:51" s="14" customFormat="1" ht="13.5">
      <c r="B115" s="271"/>
      <c r="C115" s="272"/>
      <c r="D115" s="249" t="s">
        <v>162</v>
      </c>
      <c r="E115" s="273" t="s">
        <v>21</v>
      </c>
      <c r="F115" s="274" t="s">
        <v>1332</v>
      </c>
      <c r="G115" s="272"/>
      <c r="H115" s="273" t="s">
        <v>21</v>
      </c>
      <c r="I115" s="275"/>
      <c r="J115" s="272"/>
      <c r="K115" s="272"/>
      <c r="L115" s="276"/>
      <c r="M115" s="277"/>
      <c r="N115" s="278"/>
      <c r="O115" s="278"/>
      <c r="P115" s="278"/>
      <c r="Q115" s="278"/>
      <c r="R115" s="278"/>
      <c r="S115" s="278"/>
      <c r="T115" s="279"/>
      <c r="AT115" s="280" t="s">
        <v>162</v>
      </c>
      <c r="AU115" s="280" t="s">
        <v>81</v>
      </c>
      <c r="AV115" s="14" t="s">
        <v>78</v>
      </c>
      <c r="AW115" s="14" t="s">
        <v>35</v>
      </c>
      <c r="AX115" s="14" t="s">
        <v>71</v>
      </c>
      <c r="AY115" s="280" t="s">
        <v>153</v>
      </c>
    </row>
    <row r="116" spans="2:51" s="14" customFormat="1" ht="13.5">
      <c r="B116" s="271"/>
      <c r="C116" s="272"/>
      <c r="D116" s="249" t="s">
        <v>162</v>
      </c>
      <c r="E116" s="273" t="s">
        <v>21</v>
      </c>
      <c r="F116" s="274" t="s">
        <v>1333</v>
      </c>
      <c r="G116" s="272"/>
      <c r="H116" s="273" t="s">
        <v>21</v>
      </c>
      <c r="I116" s="275"/>
      <c r="J116" s="272"/>
      <c r="K116" s="272"/>
      <c r="L116" s="276"/>
      <c r="M116" s="277"/>
      <c r="N116" s="278"/>
      <c r="O116" s="278"/>
      <c r="P116" s="278"/>
      <c r="Q116" s="278"/>
      <c r="R116" s="278"/>
      <c r="S116" s="278"/>
      <c r="T116" s="279"/>
      <c r="AT116" s="280" t="s">
        <v>162</v>
      </c>
      <c r="AU116" s="280" t="s">
        <v>81</v>
      </c>
      <c r="AV116" s="14" t="s">
        <v>78</v>
      </c>
      <c r="AW116" s="14" t="s">
        <v>35</v>
      </c>
      <c r="AX116" s="14" t="s">
        <v>71</v>
      </c>
      <c r="AY116" s="280" t="s">
        <v>153</v>
      </c>
    </row>
    <row r="117" spans="2:51" s="12" customFormat="1" ht="13.5">
      <c r="B117" s="247"/>
      <c r="C117" s="248"/>
      <c r="D117" s="249" t="s">
        <v>162</v>
      </c>
      <c r="E117" s="250" t="s">
        <v>21</v>
      </c>
      <c r="F117" s="251" t="s">
        <v>78</v>
      </c>
      <c r="G117" s="248"/>
      <c r="H117" s="252">
        <v>1</v>
      </c>
      <c r="I117" s="253"/>
      <c r="J117" s="248"/>
      <c r="K117" s="248"/>
      <c r="L117" s="254"/>
      <c r="M117" s="255"/>
      <c r="N117" s="256"/>
      <c r="O117" s="256"/>
      <c r="P117" s="256"/>
      <c r="Q117" s="256"/>
      <c r="R117" s="256"/>
      <c r="S117" s="256"/>
      <c r="T117" s="257"/>
      <c r="AT117" s="258" t="s">
        <v>162</v>
      </c>
      <c r="AU117" s="258" t="s">
        <v>81</v>
      </c>
      <c r="AV117" s="12" t="s">
        <v>81</v>
      </c>
      <c r="AW117" s="12" t="s">
        <v>35</v>
      </c>
      <c r="AX117" s="12" t="s">
        <v>78</v>
      </c>
      <c r="AY117" s="258" t="s">
        <v>153</v>
      </c>
    </row>
    <row r="118" spans="2:63" s="11" customFormat="1" ht="29.85" customHeight="1">
      <c r="B118" s="219"/>
      <c r="C118" s="220"/>
      <c r="D118" s="221" t="s">
        <v>70</v>
      </c>
      <c r="E118" s="233" t="s">
        <v>1334</v>
      </c>
      <c r="F118" s="233" t="s">
        <v>1335</v>
      </c>
      <c r="G118" s="220"/>
      <c r="H118" s="220"/>
      <c r="I118" s="223"/>
      <c r="J118" s="234">
        <f>BK118</f>
        <v>0</v>
      </c>
      <c r="K118" s="220"/>
      <c r="L118" s="225"/>
      <c r="M118" s="226"/>
      <c r="N118" s="227"/>
      <c r="O118" s="227"/>
      <c r="P118" s="228">
        <f>SUM(P119:P125)</f>
        <v>0</v>
      </c>
      <c r="Q118" s="227"/>
      <c r="R118" s="228">
        <f>SUM(R119:R125)</f>
        <v>0</v>
      </c>
      <c r="S118" s="227"/>
      <c r="T118" s="229">
        <f>SUM(T119:T125)</f>
        <v>0</v>
      </c>
      <c r="AR118" s="230" t="s">
        <v>177</v>
      </c>
      <c r="AT118" s="231" t="s">
        <v>70</v>
      </c>
      <c r="AU118" s="231" t="s">
        <v>78</v>
      </c>
      <c r="AY118" s="230" t="s">
        <v>153</v>
      </c>
      <c r="BK118" s="232">
        <f>SUM(BK119:BK125)</f>
        <v>0</v>
      </c>
    </row>
    <row r="119" spans="2:65" s="1" customFormat="1" ht="16.5" customHeight="1">
      <c r="B119" s="46"/>
      <c r="C119" s="235" t="s">
        <v>10</v>
      </c>
      <c r="D119" s="235" t="s">
        <v>155</v>
      </c>
      <c r="E119" s="236" t="s">
        <v>1336</v>
      </c>
      <c r="F119" s="237" t="s">
        <v>1337</v>
      </c>
      <c r="G119" s="238" t="s">
        <v>1279</v>
      </c>
      <c r="H119" s="239">
        <v>1</v>
      </c>
      <c r="I119" s="240"/>
      <c r="J119" s="241">
        <f>ROUND(I119*H119,2)</f>
        <v>0</v>
      </c>
      <c r="K119" s="237" t="s">
        <v>21</v>
      </c>
      <c r="L119" s="72"/>
      <c r="M119" s="242" t="s">
        <v>21</v>
      </c>
      <c r="N119" s="243" t="s">
        <v>42</v>
      </c>
      <c r="O119" s="47"/>
      <c r="P119" s="244">
        <f>O119*H119</f>
        <v>0</v>
      </c>
      <c r="Q119" s="244">
        <v>0</v>
      </c>
      <c r="R119" s="244">
        <f>Q119*H119</f>
        <v>0</v>
      </c>
      <c r="S119" s="244">
        <v>0</v>
      </c>
      <c r="T119" s="245">
        <f>S119*H119</f>
        <v>0</v>
      </c>
      <c r="AR119" s="24" t="s">
        <v>1280</v>
      </c>
      <c r="AT119" s="24" t="s">
        <v>155</v>
      </c>
      <c r="AU119" s="24" t="s">
        <v>81</v>
      </c>
      <c r="AY119" s="24" t="s">
        <v>153</v>
      </c>
      <c r="BE119" s="246">
        <f>IF(N119="základní",J119,0)</f>
        <v>0</v>
      </c>
      <c r="BF119" s="246">
        <f>IF(N119="snížená",J119,0)</f>
        <v>0</v>
      </c>
      <c r="BG119" s="246">
        <f>IF(N119="zákl. přenesená",J119,0)</f>
        <v>0</v>
      </c>
      <c r="BH119" s="246">
        <f>IF(N119="sníž. přenesená",J119,0)</f>
        <v>0</v>
      </c>
      <c r="BI119" s="246">
        <f>IF(N119="nulová",J119,0)</f>
        <v>0</v>
      </c>
      <c r="BJ119" s="24" t="s">
        <v>78</v>
      </c>
      <c r="BK119" s="246">
        <f>ROUND(I119*H119,2)</f>
        <v>0</v>
      </c>
      <c r="BL119" s="24" t="s">
        <v>1280</v>
      </c>
      <c r="BM119" s="24" t="s">
        <v>1338</v>
      </c>
    </row>
    <row r="120" spans="2:51" s="14" customFormat="1" ht="13.5">
      <c r="B120" s="271"/>
      <c r="C120" s="272"/>
      <c r="D120" s="249" t="s">
        <v>162</v>
      </c>
      <c r="E120" s="273" t="s">
        <v>21</v>
      </c>
      <c r="F120" s="274" t="s">
        <v>1339</v>
      </c>
      <c r="G120" s="272"/>
      <c r="H120" s="273" t="s">
        <v>21</v>
      </c>
      <c r="I120" s="275"/>
      <c r="J120" s="272"/>
      <c r="K120" s="272"/>
      <c r="L120" s="276"/>
      <c r="M120" s="277"/>
      <c r="N120" s="278"/>
      <c r="O120" s="278"/>
      <c r="P120" s="278"/>
      <c r="Q120" s="278"/>
      <c r="R120" s="278"/>
      <c r="S120" s="278"/>
      <c r="T120" s="279"/>
      <c r="AT120" s="280" t="s">
        <v>162</v>
      </c>
      <c r="AU120" s="280" t="s">
        <v>81</v>
      </c>
      <c r="AV120" s="14" t="s">
        <v>78</v>
      </c>
      <c r="AW120" s="14" t="s">
        <v>35</v>
      </c>
      <c r="AX120" s="14" t="s">
        <v>71</v>
      </c>
      <c r="AY120" s="280" t="s">
        <v>153</v>
      </c>
    </row>
    <row r="121" spans="2:51" s="12" customFormat="1" ht="13.5">
      <c r="B121" s="247"/>
      <c r="C121" s="248"/>
      <c r="D121" s="249" t="s">
        <v>162</v>
      </c>
      <c r="E121" s="250" t="s">
        <v>21</v>
      </c>
      <c r="F121" s="251" t="s">
        <v>1340</v>
      </c>
      <c r="G121" s="248"/>
      <c r="H121" s="252">
        <v>1</v>
      </c>
      <c r="I121" s="253"/>
      <c r="J121" s="248"/>
      <c r="K121" s="248"/>
      <c r="L121" s="254"/>
      <c r="M121" s="255"/>
      <c r="N121" s="256"/>
      <c r="O121" s="256"/>
      <c r="P121" s="256"/>
      <c r="Q121" s="256"/>
      <c r="R121" s="256"/>
      <c r="S121" s="256"/>
      <c r="T121" s="257"/>
      <c r="AT121" s="258" t="s">
        <v>162</v>
      </c>
      <c r="AU121" s="258" t="s">
        <v>81</v>
      </c>
      <c r="AV121" s="12" t="s">
        <v>81</v>
      </c>
      <c r="AW121" s="12" t="s">
        <v>35</v>
      </c>
      <c r="AX121" s="12" t="s">
        <v>78</v>
      </c>
      <c r="AY121" s="258" t="s">
        <v>153</v>
      </c>
    </row>
    <row r="122" spans="2:65" s="1" customFormat="1" ht="16.5" customHeight="1">
      <c r="B122" s="46"/>
      <c r="C122" s="235" t="s">
        <v>235</v>
      </c>
      <c r="D122" s="235" t="s">
        <v>155</v>
      </c>
      <c r="E122" s="236" t="s">
        <v>1341</v>
      </c>
      <c r="F122" s="237" t="s">
        <v>1342</v>
      </c>
      <c r="G122" s="238" t="s">
        <v>1279</v>
      </c>
      <c r="H122" s="239">
        <v>1</v>
      </c>
      <c r="I122" s="240"/>
      <c r="J122" s="241">
        <f>ROUND(I122*H122,2)</f>
        <v>0</v>
      </c>
      <c r="K122" s="237" t="s">
        <v>21</v>
      </c>
      <c r="L122" s="72"/>
      <c r="M122" s="242" t="s">
        <v>21</v>
      </c>
      <c r="N122" s="243" t="s">
        <v>42</v>
      </c>
      <c r="O122" s="47"/>
      <c r="P122" s="244">
        <f>O122*H122</f>
        <v>0</v>
      </c>
      <c r="Q122" s="244">
        <v>0</v>
      </c>
      <c r="R122" s="244">
        <f>Q122*H122</f>
        <v>0</v>
      </c>
      <c r="S122" s="244">
        <v>0</v>
      </c>
      <c r="T122" s="245">
        <f>S122*H122</f>
        <v>0</v>
      </c>
      <c r="AR122" s="24" t="s">
        <v>1280</v>
      </c>
      <c r="AT122" s="24" t="s">
        <v>155</v>
      </c>
      <c r="AU122" s="24" t="s">
        <v>81</v>
      </c>
      <c r="AY122" s="24" t="s">
        <v>153</v>
      </c>
      <c r="BE122" s="246">
        <f>IF(N122="základní",J122,0)</f>
        <v>0</v>
      </c>
      <c r="BF122" s="246">
        <f>IF(N122="snížená",J122,0)</f>
        <v>0</v>
      </c>
      <c r="BG122" s="246">
        <f>IF(N122="zákl. přenesená",J122,0)</f>
        <v>0</v>
      </c>
      <c r="BH122" s="246">
        <f>IF(N122="sníž. přenesená",J122,0)</f>
        <v>0</v>
      </c>
      <c r="BI122" s="246">
        <f>IF(N122="nulová",J122,0)</f>
        <v>0</v>
      </c>
      <c r="BJ122" s="24" t="s">
        <v>78</v>
      </c>
      <c r="BK122" s="246">
        <f>ROUND(I122*H122,2)</f>
        <v>0</v>
      </c>
      <c r="BL122" s="24" t="s">
        <v>1280</v>
      </c>
      <c r="BM122" s="24" t="s">
        <v>1343</v>
      </c>
    </row>
    <row r="123" spans="2:51" s="14" customFormat="1" ht="13.5">
      <c r="B123" s="271"/>
      <c r="C123" s="272"/>
      <c r="D123" s="249" t="s">
        <v>162</v>
      </c>
      <c r="E123" s="273" t="s">
        <v>21</v>
      </c>
      <c r="F123" s="274" t="s">
        <v>1344</v>
      </c>
      <c r="G123" s="272"/>
      <c r="H123" s="273" t="s">
        <v>21</v>
      </c>
      <c r="I123" s="275"/>
      <c r="J123" s="272"/>
      <c r="K123" s="272"/>
      <c r="L123" s="276"/>
      <c r="M123" s="277"/>
      <c r="N123" s="278"/>
      <c r="O123" s="278"/>
      <c r="P123" s="278"/>
      <c r="Q123" s="278"/>
      <c r="R123" s="278"/>
      <c r="S123" s="278"/>
      <c r="T123" s="279"/>
      <c r="AT123" s="280" t="s">
        <v>162</v>
      </c>
      <c r="AU123" s="280" t="s">
        <v>81</v>
      </c>
      <c r="AV123" s="14" t="s">
        <v>78</v>
      </c>
      <c r="AW123" s="14" t="s">
        <v>35</v>
      </c>
      <c r="AX123" s="14" t="s">
        <v>71</v>
      </c>
      <c r="AY123" s="280" t="s">
        <v>153</v>
      </c>
    </row>
    <row r="124" spans="2:51" s="14" customFormat="1" ht="13.5">
      <c r="B124" s="271"/>
      <c r="C124" s="272"/>
      <c r="D124" s="249" t="s">
        <v>162</v>
      </c>
      <c r="E124" s="273" t="s">
        <v>21</v>
      </c>
      <c r="F124" s="274" t="s">
        <v>1345</v>
      </c>
      <c r="G124" s="272"/>
      <c r="H124" s="273" t="s">
        <v>21</v>
      </c>
      <c r="I124" s="275"/>
      <c r="J124" s="272"/>
      <c r="K124" s="272"/>
      <c r="L124" s="276"/>
      <c r="M124" s="277"/>
      <c r="N124" s="278"/>
      <c r="O124" s="278"/>
      <c r="P124" s="278"/>
      <c r="Q124" s="278"/>
      <c r="R124" s="278"/>
      <c r="S124" s="278"/>
      <c r="T124" s="279"/>
      <c r="AT124" s="280" t="s">
        <v>162</v>
      </c>
      <c r="AU124" s="280" t="s">
        <v>81</v>
      </c>
      <c r="AV124" s="14" t="s">
        <v>78</v>
      </c>
      <c r="AW124" s="14" t="s">
        <v>35</v>
      </c>
      <c r="AX124" s="14" t="s">
        <v>71</v>
      </c>
      <c r="AY124" s="280" t="s">
        <v>153</v>
      </c>
    </row>
    <row r="125" spans="2:51" s="12" customFormat="1" ht="13.5">
      <c r="B125" s="247"/>
      <c r="C125" s="248"/>
      <c r="D125" s="249" t="s">
        <v>162</v>
      </c>
      <c r="E125" s="250" t="s">
        <v>21</v>
      </c>
      <c r="F125" s="251" t="s">
        <v>78</v>
      </c>
      <c r="G125" s="248"/>
      <c r="H125" s="252">
        <v>1</v>
      </c>
      <c r="I125" s="253"/>
      <c r="J125" s="248"/>
      <c r="K125" s="248"/>
      <c r="L125" s="254"/>
      <c r="M125" s="255"/>
      <c r="N125" s="256"/>
      <c r="O125" s="256"/>
      <c r="P125" s="256"/>
      <c r="Q125" s="256"/>
      <c r="R125" s="256"/>
      <c r="S125" s="256"/>
      <c r="T125" s="257"/>
      <c r="AT125" s="258" t="s">
        <v>162</v>
      </c>
      <c r="AU125" s="258" t="s">
        <v>81</v>
      </c>
      <c r="AV125" s="12" t="s">
        <v>81</v>
      </c>
      <c r="AW125" s="12" t="s">
        <v>35</v>
      </c>
      <c r="AX125" s="12" t="s">
        <v>78</v>
      </c>
      <c r="AY125" s="258" t="s">
        <v>153</v>
      </c>
    </row>
    <row r="126" spans="2:63" s="11" customFormat="1" ht="29.85" customHeight="1">
      <c r="B126" s="219"/>
      <c r="C126" s="220"/>
      <c r="D126" s="221" t="s">
        <v>70</v>
      </c>
      <c r="E126" s="233" t="s">
        <v>1346</v>
      </c>
      <c r="F126" s="233" t="s">
        <v>1347</v>
      </c>
      <c r="G126" s="220"/>
      <c r="H126" s="220"/>
      <c r="I126" s="223"/>
      <c r="J126" s="234">
        <f>BK126</f>
        <v>0</v>
      </c>
      <c r="K126" s="220"/>
      <c r="L126" s="225"/>
      <c r="M126" s="226"/>
      <c r="N126" s="227"/>
      <c r="O126" s="227"/>
      <c r="P126" s="228">
        <f>P127</f>
        <v>0</v>
      </c>
      <c r="Q126" s="227"/>
      <c r="R126" s="228">
        <f>R127</f>
        <v>0</v>
      </c>
      <c r="S126" s="227"/>
      <c r="T126" s="229">
        <f>T127</f>
        <v>0</v>
      </c>
      <c r="AR126" s="230" t="s">
        <v>177</v>
      </c>
      <c r="AT126" s="231" t="s">
        <v>70</v>
      </c>
      <c r="AU126" s="231" t="s">
        <v>78</v>
      </c>
      <c r="AY126" s="230" t="s">
        <v>153</v>
      </c>
      <c r="BK126" s="232">
        <f>BK127</f>
        <v>0</v>
      </c>
    </row>
    <row r="127" spans="2:65" s="1" customFormat="1" ht="16.5" customHeight="1">
      <c r="B127" s="46"/>
      <c r="C127" s="235" t="s">
        <v>247</v>
      </c>
      <c r="D127" s="235" t="s">
        <v>155</v>
      </c>
      <c r="E127" s="236" t="s">
        <v>1348</v>
      </c>
      <c r="F127" s="237" t="s">
        <v>1349</v>
      </c>
      <c r="G127" s="238" t="s">
        <v>487</v>
      </c>
      <c r="H127" s="239">
        <v>4</v>
      </c>
      <c r="I127" s="240"/>
      <c r="J127" s="241">
        <f>ROUND(I127*H127,2)</f>
        <v>0</v>
      </c>
      <c r="K127" s="237" t="s">
        <v>21</v>
      </c>
      <c r="L127" s="72"/>
      <c r="M127" s="242" t="s">
        <v>21</v>
      </c>
      <c r="N127" s="291" t="s">
        <v>42</v>
      </c>
      <c r="O127" s="292"/>
      <c r="P127" s="293">
        <f>O127*H127</f>
        <v>0</v>
      </c>
      <c r="Q127" s="293">
        <v>0</v>
      </c>
      <c r="R127" s="293">
        <f>Q127*H127</f>
        <v>0</v>
      </c>
      <c r="S127" s="293">
        <v>0</v>
      </c>
      <c r="T127" s="294">
        <f>S127*H127</f>
        <v>0</v>
      </c>
      <c r="AR127" s="24" t="s">
        <v>1280</v>
      </c>
      <c r="AT127" s="24" t="s">
        <v>155</v>
      </c>
      <c r="AU127" s="24" t="s">
        <v>81</v>
      </c>
      <c r="AY127" s="24" t="s">
        <v>153</v>
      </c>
      <c r="BE127" s="246">
        <f>IF(N127="základní",J127,0)</f>
        <v>0</v>
      </c>
      <c r="BF127" s="246">
        <f>IF(N127="snížená",J127,0)</f>
        <v>0</v>
      </c>
      <c r="BG127" s="246">
        <f>IF(N127="zákl. přenesená",J127,0)</f>
        <v>0</v>
      </c>
      <c r="BH127" s="246">
        <f>IF(N127="sníž. přenesená",J127,0)</f>
        <v>0</v>
      </c>
      <c r="BI127" s="246">
        <f>IF(N127="nulová",J127,0)</f>
        <v>0</v>
      </c>
      <c r="BJ127" s="24" t="s">
        <v>78</v>
      </c>
      <c r="BK127" s="246">
        <f>ROUND(I127*H127,2)</f>
        <v>0</v>
      </c>
      <c r="BL127" s="24" t="s">
        <v>1280</v>
      </c>
      <c r="BM127" s="24" t="s">
        <v>1350</v>
      </c>
    </row>
    <row r="128" spans="2:12" s="1" customFormat="1" ht="6.95" customHeight="1">
      <c r="B128" s="67"/>
      <c r="C128" s="68"/>
      <c r="D128" s="68"/>
      <c r="E128" s="68"/>
      <c r="F128" s="68"/>
      <c r="G128" s="68"/>
      <c r="H128" s="68"/>
      <c r="I128" s="178"/>
      <c r="J128" s="68"/>
      <c r="K128" s="68"/>
      <c r="L128" s="72"/>
    </row>
  </sheetData>
  <sheetProtection password="CC35" sheet="1" objects="1" scenarios="1" formatColumns="0" formatRows="0" autoFilter="0"/>
  <autoFilter ref="C88:K127"/>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95" customWidth="1"/>
    <col min="2" max="2" width="1.66796875" style="295" customWidth="1"/>
    <col min="3" max="4" width="5" style="295" customWidth="1"/>
    <col min="5" max="5" width="11.66015625" style="295" customWidth="1"/>
    <col min="6" max="6" width="9.16015625" style="295" customWidth="1"/>
    <col min="7" max="7" width="5" style="295" customWidth="1"/>
    <col min="8" max="8" width="77.83203125" style="295" customWidth="1"/>
    <col min="9" max="10" width="20" style="295" customWidth="1"/>
    <col min="11" max="11" width="1.66796875" style="295" customWidth="1"/>
  </cols>
  <sheetData>
    <row r="1" ht="37.5" customHeight="1"/>
    <row r="2" spans="2:11" ht="7.5" customHeight="1">
      <c r="B2" s="296"/>
      <c r="C2" s="297"/>
      <c r="D2" s="297"/>
      <c r="E2" s="297"/>
      <c r="F2" s="297"/>
      <c r="G2" s="297"/>
      <c r="H2" s="297"/>
      <c r="I2" s="297"/>
      <c r="J2" s="297"/>
      <c r="K2" s="298"/>
    </row>
    <row r="3" spans="2:11" s="15" customFormat="1" ht="45" customHeight="1">
      <c r="B3" s="299"/>
      <c r="C3" s="300" t="s">
        <v>1351</v>
      </c>
      <c r="D3" s="300"/>
      <c r="E3" s="300"/>
      <c r="F3" s="300"/>
      <c r="G3" s="300"/>
      <c r="H3" s="300"/>
      <c r="I3" s="300"/>
      <c r="J3" s="300"/>
      <c r="K3" s="301"/>
    </row>
    <row r="4" spans="2:11" ht="25.5" customHeight="1">
      <c r="B4" s="302"/>
      <c r="C4" s="303" t="s">
        <v>1352</v>
      </c>
      <c r="D4" s="303"/>
      <c r="E4" s="303"/>
      <c r="F4" s="303"/>
      <c r="G4" s="303"/>
      <c r="H4" s="303"/>
      <c r="I4" s="303"/>
      <c r="J4" s="303"/>
      <c r="K4" s="304"/>
    </row>
    <row r="5" spans="2:11" ht="5.25" customHeight="1">
      <c r="B5" s="302"/>
      <c r="C5" s="305"/>
      <c r="D5" s="305"/>
      <c r="E5" s="305"/>
      <c r="F5" s="305"/>
      <c r="G5" s="305"/>
      <c r="H5" s="305"/>
      <c r="I5" s="305"/>
      <c r="J5" s="305"/>
      <c r="K5" s="304"/>
    </row>
    <row r="6" spans="2:11" ht="15" customHeight="1">
      <c r="B6" s="302"/>
      <c r="C6" s="306" t="s">
        <v>1353</v>
      </c>
      <c r="D6" s="306"/>
      <c r="E6" s="306"/>
      <c r="F6" s="306"/>
      <c r="G6" s="306"/>
      <c r="H6" s="306"/>
      <c r="I6" s="306"/>
      <c r="J6" s="306"/>
      <c r="K6" s="304"/>
    </row>
    <row r="7" spans="2:11" ht="15" customHeight="1">
      <c r="B7" s="307"/>
      <c r="C7" s="306" t="s">
        <v>1354</v>
      </c>
      <c r="D7" s="306"/>
      <c r="E7" s="306"/>
      <c r="F7" s="306"/>
      <c r="G7" s="306"/>
      <c r="H7" s="306"/>
      <c r="I7" s="306"/>
      <c r="J7" s="306"/>
      <c r="K7" s="304"/>
    </row>
    <row r="8" spans="2:11" ht="12.75" customHeight="1">
      <c r="B8" s="307"/>
      <c r="C8" s="306"/>
      <c r="D8" s="306"/>
      <c r="E8" s="306"/>
      <c r="F8" s="306"/>
      <c r="G8" s="306"/>
      <c r="H8" s="306"/>
      <c r="I8" s="306"/>
      <c r="J8" s="306"/>
      <c r="K8" s="304"/>
    </row>
    <row r="9" spans="2:11" ht="15" customHeight="1">
      <c r="B9" s="307"/>
      <c r="C9" s="306" t="s">
        <v>1355</v>
      </c>
      <c r="D9" s="306"/>
      <c r="E9" s="306"/>
      <c r="F9" s="306"/>
      <c r="G9" s="306"/>
      <c r="H9" s="306"/>
      <c r="I9" s="306"/>
      <c r="J9" s="306"/>
      <c r="K9" s="304"/>
    </row>
    <row r="10" spans="2:11" ht="15" customHeight="1">
      <c r="B10" s="307"/>
      <c r="C10" s="306"/>
      <c r="D10" s="306" t="s">
        <v>1356</v>
      </c>
      <c r="E10" s="306"/>
      <c r="F10" s="306"/>
      <c r="G10" s="306"/>
      <c r="H10" s="306"/>
      <c r="I10" s="306"/>
      <c r="J10" s="306"/>
      <c r="K10" s="304"/>
    </row>
    <row r="11" spans="2:11" ht="15" customHeight="1">
      <c r="B11" s="307"/>
      <c r="C11" s="308"/>
      <c r="D11" s="306" t="s">
        <v>1357</v>
      </c>
      <c r="E11" s="306"/>
      <c r="F11" s="306"/>
      <c r="G11" s="306"/>
      <c r="H11" s="306"/>
      <c r="I11" s="306"/>
      <c r="J11" s="306"/>
      <c r="K11" s="304"/>
    </row>
    <row r="12" spans="2:11" ht="12.75" customHeight="1">
      <c r="B12" s="307"/>
      <c r="C12" s="308"/>
      <c r="D12" s="308"/>
      <c r="E12" s="308"/>
      <c r="F12" s="308"/>
      <c r="G12" s="308"/>
      <c r="H12" s="308"/>
      <c r="I12" s="308"/>
      <c r="J12" s="308"/>
      <c r="K12" s="304"/>
    </row>
    <row r="13" spans="2:11" ht="15" customHeight="1">
      <c r="B13" s="307"/>
      <c r="C13" s="308"/>
      <c r="D13" s="306" t="s">
        <v>1358</v>
      </c>
      <c r="E13" s="306"/>
      <c r="F13" s="306"/>
      <c r="G13" s="306"/>
      <c r="H13" s="306"/>
      <c r="I13" s="306"/>
      <c r="J13" s="306"/>
      <c r="K13" s="304"/>
    </row>
    <row r="14" spans="2:11" ht="15" customHeight="1">
      <c r="B14" s="307"/>
      <c r="C14" s="308"/>
      <c r="D14" s="306" t="s">
        <v>1359</v>
      </c>
      <c r="E14" s="306"/>
      <c r="F14" s="306"/>
      <c r="G14" s="306"/>
      <c r="H14" s="306"/>
      <c r="I14" s="306"/>
      <c r="J14" s="306"/>
      <c r="K14" s="304"/>
    </row>
    <row r="15" spans="2:11" ht="15" customHeight="1">
      <c r="B15" s="307"/>
      <c r="C15" s="308"/>
      <c r="D15" s="306" t="s">
        <v>1360</v>
      </c>
      <c r="E15" s="306"/>
      <c r="F15" s="306"/>
      <c r="G15" s="306"/>
      <c r="H15" s="306"/>
      <c r="I15" s="306"/>
      <c r="J15" s="306"/>
      <c r="K15" s="304"/>
    </row>
    <row r="16" spans="2:11" ht="15" customHeight="1">
      <c r="B16" s="307"/>
      <c r="C16" s="308"/>
      <c r="D16" s="308"/>
      <c r="E16" s="309" t="s">
        <v>77</v>
      </c>
      <c r="F16" s="306" t="s">
        <v>1361</v>
      </c>
      <c r="G16" s="306"/>
      <c r="H16" s="306"/>
      <c r="I16" s="306"/>
      <c r="J16" s="306"/>
      <c r="K16" s="304"/>
    </row>
    <row r="17" spans="2:11" ht="15" customHeight="1">
      <c r="B17" s="307"/>
      <c r="C17" s="308"/>
      <c r="D17" s="308"/>
      <c r="E17" s="309" t="s">
        <v>1362</v>
      </c>
      <c r="F17" s="306" t="s">
        <v>1363</v>
      </c>
      <c r="G17" s="306"/>
      <c r="H17" s="306"/>
      <c r="I17" s="306"/>
      <c r="J17" s="306"/>
      <c r="K17" s="304"/>
    </row>
    <row r="18" spans="2:11" ht="15" customHeight="1">
      <c r="B18" s="307"/>
      <c r="C18" s="308"/>
      <c r="D18" s="308"/>
      <c r="E18" s="309" t="s">
        <v>1364</v>
      </c>
      <c r="F18" s="306" t="s">
        <v>1365</v>
      </c>
      <c r="G18" s="306"/>
      <c r="H18" s="306"/>
      <c r="I18" s="306"/>
      <c r="J18" s="306"/>
      <c r="K18" s="304"/>
    </row>
    <row r="19" spans="2:11" ht="15" customHeight="1">
      <c r="B19" s="307"/>
      <c r="C19" s="308"/>
      <c r="D19" s="308"/>
      <c r="E19" s="309" t="s">
        <v>1366</v>
      </c>
      <c r="F19" s="306" t="s">
        <v>1367</v>
      </c>
      <c r="G19" s="306"/>
      <c r="H19" s="306"/>
      <c r="I19" s="306"/>
      <c r="J19" s="306"/>
      <c r="K19" s="304"/>
    </row>
    <row r="20" spans="2:11" ht="15" customHeight="1">
      <c r="B20" s="307"/>
      <c r="C20" s="308"/>
      <c r="D20" s="308"/>
      <c r="E20" s="309" t="s">
        <v>1368</v>
      </c>
      <c r="F20" s="306" t="s">
        <v>1369</v>
      </c>
      <c r="G20" s="306"/>
      <c r="H20" s="306"/>
      <c r="I20" s="306"/>
      <c r="J20" s="306"/>
      <c r="K20" s="304"/>
    </row>
    <row r="21" spans="2:11" ht="15" customHeight="1">
      <c r="B21" s="307"/>
      <c r="C21" s="308"/>
      <c r="D21" s="308"/>
      <c r="E21" s="309" t="s">
        <v>83</v>
      </c>
      <c r="F21" s="306" t="s">
        <v>1370</v>
      </c>
      <c r="G21" s="306"/>
      <c r="H21" s="306"/>
      <c r="I21" s="306"/>
      <c r="J21" s="306"/>
      <c r="K21" s="304"/>
    </row>
    <row r="22" spans="2:11" ht="12.75" customHeight="1">
      <c r="B22" s="307"/>
      <c r="C22" s="308"/>
      <c r="D22" s="308"/>
      <c r="E22" s="308"/>
      <c r="F22" s="308"/>
      <c r="G22" s="308"/>
      <c r="H22" s="308"/>
      <c r="I22" s="308"/>
      <c r="J22" s="308"/>
      <c r="K22" s="304"/>
    </row>
    <row r="23" spans="2:11" ht="15" customHeight="1">
      <c r="B23" s="307"/>
      <c r="C23" s="306" t="s">
        <v>1371</v>
      </c>
      <c r="D23" s="306"/>
      <c r="E23" s="306"/>
      <c r="F23" s="306"/>
      <c r="G23" s="306"/>
      <c r="H23" s="306"/>
      <c r="I23" s="306"/>
      <c r="J23" s="306"/>
      <c r="K23" s="304"/>
    </row>
    <row r="24" spans="2:11" ht="15" customHeight="1">
      <c r="B24" s="307"/>
      <c r="C24" s="306" t="s">
        <v>1372</v>
      </c>
      <c r="D24" s="306"/>
      <c r="E24" s="306"/>
      <c r="F24" s="306"/>
      <c r="G24" s="306"/>
      <c r="H24" s="306"/>
      <c r="I24" s="306"/>
      <c r="J24" s="306"/>
      <c r="K24" s="304"/>
    </row>
    <row r="25" spans="2:11" ht="15" customHeight="1">
      <c r="B25" s="307"/>
      <c r="C25" s="306"/>
      <c r="D25" s="306" t="s">
        <v>1373</v>
      </c>
      <c r="E25" s="306"/>
      <c r="F25" s="306"/>
      <c r="G25" s="306"/>
      <c r="H25" s="306"/>
      <c r="I25" s="306"/>
      <c r="J25" s="306"/>
      <c r="K25" s="304"/>
    </row>
    <row r="26" spans="2:11" ht="15" customHeight="1">
      <c r="B26" s="307"/>
      <c r="C26" s="308"/>
      <c r="D26" s="306" t="s">
        <v>1374</v>
      </c>
      <c r="E26" s="306"/>
      <c r="F26" s="306"/>
      <c r="G26" s="306"/>
      <c r="H26" s="306"/>
      <c r="I26" s="306"/>
      <c r="J26" s="306"/>
      <c r="K26" s="304"/>
    </row>
    <row r="27" spans="2:11" ht="12.75" customHeight="1">
      <c r="B27" s="307"/>
      <c r="C27" s="308"/>
      <c r="D27" s="308"/>
      <c r="E27" s="308"/>
      <c r="F27" s="308"/>
      <c r="G27" s="308"/>
      <c r="H27" s="308"/>
      <c r="I27" s="308"/>
      <c r="J27" s="308"/>
      <c r="K27" s="304"/>
    </row>
    <row r="28" spans="2:11" ht="15" customHeight="1">
      <c r="B28" s="307"/>
      <c r="C28" s="308"/>
      <c r="D28" s="306" t="s">
        <v>1375</v>
      </c>
      <c r="E28" s="306"/>
      <c r="F28" s="306"/>
      <c r="G28" s="306"/>
      <c r="H28" s="306"/>
      <c r="I28" s="306"/>
      <c r="J28" s="306"/>
      <c r="K28" s="304"/>
    </row>
    <row r="29" spans="2:11" ht="15" customHeight="1">
      <c r="B29" s="307"/>
      <c r="C29" s="308"/>
      <c r="D29" s="306" t="s">
        <v>1376</v>
      </c>
      <c r="E29" s="306"/>
      <c r="F29" s="306"/>
      <c r="G29" s="306"/>
      <c r="H29" s="306"/>
      <c r="I29" s="306"/>
      <c r="J29" s="306"/>
      <c r="K29" s="304"/>
    </row>
    <row r="30" spans="2:11" ht="12.75" customHeight="1">
      <c r="B30" s="307"/>
      <c r="C30" s="308"/>
      <c r="D30" s="308"/>
      <c r="E30" s="308"/>
      <c r="F30" s="308"/>
      <c r="G30" s="308"/>
      <c r="H30" s="308"/>
      <c r="I30" s="308"/>
      <c r="J30" s="308"/>
      <c r="K30" s="304"/>
    </row>
    <row r="31" spans="2:11" ht="15" customHeight="1">
      <c r="B31" s="307"/>
      <c r="C31" s="308"/>
      <c r="D31" s="306" t="s">
        <v>1377</v>
      </c>
      <c r="E31" s="306"/>
      <c r="F31" s="306"/>
      <c r="G31" s="306"/>
      <c r="H31" s="306"/>
      <c r="I31" s="306"/>
      <c r="J31" s="306"/>
      <c r="K31" s="304"/>
    </row>
    <row r="32" spans="2:11" ht="15" customHeight="1">
      <c r="B32" s="307"/>
      <c r="C32" s="308"/>
      <c r="D32" s="306" t="s">
        <v>1378</v>
      </c>
      <c r="E32" s="306"/>
      <c r="F32" s="306"/>
      <c r="G32" s="306"/>
      <c r="H32" s="306"/>
      <c r="I32" s="306"/>
      <c r="J32" s="306"/>
      <c r="K32" s="304"/>
    </row>
    <row r="33" spans="2:11" ht="15" customHeight="1">
      <c r="B33" s="307"/>
      <c r="C33" s="308"/>
      <c r="D33" s="306" t="s">
        <v>1379</v>
      </c>
      <c r="E33" s="306"/>
      <c r="F33" s="306"/>
      <c r="G33" s="306"/>
      <c r="H33" s="306"/>
      <c r="I33" s="306"/>
      <c r="J33" s="306"/>
      <c r="K33" s="304"/>
    </row>
    <row r="34" spans="2:11" ht="15" customHeight="1">
      <c r="B34" s="307"/>
      <c r="C34" s="308"/>
      <c r="D34" s="306"/>
      <c r="E34" s="310" t="s">
        <v>138</v>
      </c>
      <c r="F34" s="306"/>
      <c r="G34" s="306" t="s">
        <v>1380</v>
      </c>
      <c r="H34" s="306"/>
      <c r="I34" s="306"/>
      <c r="J34" s="306"/>
      <c r="K34" s="304"/>
    </row>
    <row r="35" spans="2:11" ht="30.75" customHeight="1">
      <c r="B35" s="307"/>
      <c r="C35" s="308"/>
      <c r="D35" s="306"/>
      <c r="E35" s="310" t="s">
        <v>1381</v>
      </c>
      <c r="F35" s="306"/>
      <c r="G35" s="306" t="s">
        <v>1382</v>
      </c>
      <c r="H35" s="306"/>
      <c r="I35" s="306"/>
      <c r="J35" s="306"/>
      <c r="K35" s="304"/>
    </row>
    <row r="36" spans="2:11" ht="15" customHeight="1">
      <c r="B36" s="307"/>
      <c r="C36" s="308"/>
      <c r="D36" s="306"/>
      <c r="E36" s="310" t="s">
        <v>52</v>
      </c>
      <c r="F36" s="306"/>
      <c r="G36" s="306" t="s">
        <v>1383</v>
      </c>
      <c r="H36" s="306"/>
      <c r="I36" s="306"/>
      <c r="J36" s="306"/>
      <c r="K36" s="304"/>
    </row>
    <row r="37" spans="2:11" ht="15" customHeight="1">
      <c r="B37" s="307"/>
      <c r="C37" s="308"/>
      <c r="D37" s="306"/>
      <c r="E37" s="310" t="s">
        <v>139</v>
      </c>
      <c r="F37" s="306"/>
      <c r="G37" s="306" t="s">
        <v>1384</v>
      </c>
      <c r="H37" s="306"/>
      <c r="I37" s="306"/>
      <c r="J37" s="306"/>
      <c r="K37" s="304"/>
    </row>
    <row r="38" spans="2:11" ht="15" customHeight="1">
      <c r="B38" s="307"/>
      <c r="C38" s="308"/>
      <c r="D38" s="306"/>
      <c r="E38" s="310" t="s">
        <v>140</v>
      </c>
      <c r="F38" s="306"/>
      <c r="G38" s="306" t="s">
        <v>1385</v>
      </c>
      <c r="H38" s="306"/>
      <c r="I38" s="306"/>
      <c r="J38" s="306"/>
      <c r="K38" s="304"/>
    </row>
    <row r="39" spans="2:11" ht="15" customHeight="1">
      <c r="B39" s="307"/>
      <c r="C39" s="308"/>
      <c r="D39" s="306"/>
      <c r="E39" s="310" t="s">
        <v>141</v>
      </c>
      <c r="F39" s="306"/>
      <c r="G39" s="306" t="s">
        <v>1386</v>
      </c>
      <c r="H39" s="306"/>
      <c r="I39" s="306"/>
      <c r="J39" s="306"/>
      <c r="K39" s="304"/>
    </row>
    <row r="40" spans="2:11" ht="15" customHeight="1">
      <c r="B40" s="307"/>
      <c r="C40" s="308"/>
      <c r="D40" s="306"/>
      <c r="E40" s="310" t="s">
        <v>1387</v>
      </c>
      <c r="F40" s="306"/>
      <c r="G40" s="306" t="s">
        <v>1388</v>
      </c>
      <c r="H40" s="306"/>
      <c r="I40" s="306"/>
      <c r="J40" s="306"/>
      <c r="K40" s="304"/>
    </row>
    <row r="41" spans="2:11" ht="15" customHeight="1">
      <c r="B41" s="307"/>
      <c r="C41" s="308"/>
      <c r="D41" s="306"/>
      <c r="E41" s="310"/>
      <c r="F41" s="306"/>
      <c r="G41" s="306" t="s">
        <v>1389</v>
      </c>
      <c r="H41" s="306"/>
      <c r="I41" s="306"/>
      <c r="J41" s="306"/>
      <c r="K41" s="304"/>
    </row>
    <row r="42" spans="2:11" ht="15" customHeight="1">
      <c r="B42" s="307"/>
      <c r="C42" s="308"/>
      <c r="D42" s="306"/>
      <c r="E42" s="310" t="s">
        <v>1390</v>
      </c>
      <c r="F42" s="306"/>
      <c r="G42" s="306" t="s">
        <v>1391</v>
      </c>
      <c r="H42" s="306"/>
      <c r="I42" s="306"/>
      <c r="J42" s="306"/>
      <c r="K42" s="304"/>
    </row>
    <row r="43" spans="2:11" ht="15" customHeight="1">
      <c r="B43" s="307"/>
      <c r="C43" s="308"/>
      <c r="D43" s="306"/>
      <c r="E43" s="310" t="s">
        <v>143</v>
      </c>
      <c r="F43" s="306"/>
      <c r="G43" s="306" t="s">
        <v>1392</v>
      </c>
      <c r="H43" s="306"/>
      <c r="I43" s="306"/>
      <c r="J43" s="306"/>
      <c r="K43" s="304"/>
    </row>
    <row r="44" spans="2:11" ht="12.75" customHeight="1">
      <c r="B44" s="307"/>
      <c r="C44" s="308"/>
      <c r="D44" s="306"/>
      <c r="E44" s="306"/>
      <c r="F44" s="306"/>
      <c r="G44" s="306"/>
      <c r="H44" s="306"/>
      <c r="I44" s="306"/>
      <c r="J44" s="306"/>
      <c r="K44" s="304"/>
    </row>
    <row r="45" spans="2:11" ht="15" customHeight="1">
      <c r="B45" s="307"/>
      <c r="C45" s="308"/>
      <c r="D45" s="306" t="s">
        <v>1393</v>
      </c>
      <c r="E45" s="306"/>
      <c r="F45" s="306"/>
      <c r="G45" s="306"/>
      <c r="H45" s="306"/>
      <c r="I45" s="306"/>
      <c r="J45" s="306"/>
      <c r="K45" s="304"/>
    </row>
    <row r="46" spans="2:11" ht="15" customHeight="1">
      <c r="B46" s="307"/>
      <c r="C46" s="308"/>
      <c r="D46" s="308"/>
      <c r="E46" s="306" t="s">
        <v>1394</v>
      </c>
      <c r="F46" s="306"/>
      <c r="G46" s="306"/>
      <c r="H46" s="306"/>
      <c r="I46" s="306"/>
      <c r="J46" s="306"/>
      <c r="K46" s="304"/>
    </row>
    <row r="47" spans="2:11" ht="15" customHeight="1">
      <c r="B47" s="307"/>
      <c r="C47" s="308"/>
      <c r="D47" s="308"/>
      <c r="E47" s="306" t="s">
        <v>1395</v>
      </c>
      <c r="F47" s="306"/>
      <c r="G47" s="306"/>
      <c r="H47" s="306"/>
      <c r="I47" s="306"/>
      <c r="J47" s="306"/>
      <c r="K47" s="304"/>
    </row>
    <row r="48" spans="2:11" ht="15" customHeight="1">
      <c r="B48" s="307"/>
      <c r="C48" s="308"/>
      <c r="D48" s="308"/>
      <c r="E48" s="306" t="s">
        <v>1396</v>
      </c>
      <c r="F48" s="306"/>
      <c r="G48" s="306"/>
      <c r="H48" s="306"/>
      <c r="I48" s="306"/>
      <c r="J48" s="306"/>
      <c r="K48" s="304"/>
    </row>
    <row r="49" spans="2:11" ht="15" customHeight="1">
      <c r="B49" s="307"/>
      <c r="C49" s="308"/>
      <c r="D49" s="306" t="s">
        <v>1397</v>
      </c>
      <c r="E49" s="306"/>
      <c r="F49" s="306"/>
      <c r="G49" s="306"/>
      <c r="H49" s="306"/>
      <c r="I49" s="306"/>
      <c r="J49" s="306"/>
      <c r="K49" s="304"/>
    </row>
    <row r="50" spans="2:11" ht="25.5" customHeight="1">
      <c r="B50" s="302"/>
      <c r="C50" s="303" t="s">
        <v>1398</v>
      </c>
      <c r="D50" s="303"/>
      <c r="E50" s="303"/>
      <c r="F50" s="303"/>
      <c r="G50" s="303"/>
      <c r="H50" s="303"/>
      <c r="I50" s="303"/>
      <c r="J50" s="303"/>
      <c r="K50" s="304"/>
    </row>
    <row r="51" spans="2:11" ht="5.25" customHeight="1">
      <c r="B51" s="302"/>
      <c r="C51" s="305"/>
      <c r="D51" s="305"/>
      <c r="E51" s="305"/>
      <c r="F51" s="305"/>
      <c r="G51" s="305"/>
      <c r="H51" s="305"/>
      <c r="I51" s="305"/>
      <c r="J51" s="305"/>
      <c r="K51" s="304"/>
    </row>
    <row r="52" spans="2:11" ht="15" customHeight="1">
      <c r="B52" s="302"/>
      <c r="C52" s="306" t="s">
        <v>1399</v>
      </c>
      <c r="D52" s="306"/>
      <c r="E52" s="306"/>
      <c r="F52" s="306"/>
      <c r="G52" s="306"/>
      <c r="H52" s="306"/>
      <c r="I52" s="306"/>
      <c r="J52" s="306"/>
      <c r="K52" s="304"/>
    </row>
    <row r="53" spans="2:11" ht="15" customHeight="1">
      <c r="B53" s="302"/>
      <c r="C53" s="306" t="s">
        <v>1400</v>
      </c>
      <c r="D53" s="306"/>
      <c r="E53" s="306"/>
      <c r="F53" s="306"/>
      <c r="G53" s="306"/>
      <c r="H53" s="306"/>
      <c r="I53" s="306"/>
      <c r="J53" s="306"/>
      <c r="K53" s="304"/>
    </row>
    <row r="54" spans="2:11" ht="12.75" customHeight="1">
      <c r="B54" s="302"/>
      <c r="C54" s="306"/>
      <c r="D54" s="306"/>
      <c r="E54" s="306"/>
      <c r="F54" s="306"/>
      <c r="G54" s="306"/>
      <c r="H54" s="306"/>
      <c r="I54" s="306"/>
      <c r="J54" s="306"/>
      <c r="K54" s="304"/>
    </row>
    <row r="55" spans="2:11" ht="15" customHeight="1">
      <c r="B55" s="302"/>
      <c r="C55" s="306" t="s">
        <v>1401</v>
      </c>
      <c r="D55" s="306"/>
      <c r="E55" s="306"/>
      <c r="F55" s="306"/>
      <c r="G55" s="306"/>
      <c r="H55" s="306"/>
      <c r="I55" s="306"/>
      <c r="J55" s="306"/>
      <c r="K55" s="304"/>
    </row>
    <row r="56" spans="2:11" ht="15" customHeight="1">
      <c r="B56" s="302"/>
      <c r="C56" s="308"/>
      <c r="D56" s="306" t="s">
        <v>1402</v>
      </c>
      <c r="E56" s="306"/>
      <c r="F56" s="306"/>
      <c r="G56" s="306"/>
      <c r="H56" s="306"/>
      <c r="I56" s="306"/>
      <c r="J56" s="306"/>
      <c r="K56" s="304"/>
    </row>
    <row r="57" spans="2:11" ht="15" customHeight="1">
      <c r="B57" s="302"/>
      <c r="C57" s="308"/>
      <c r="D57" s="306" t="s">
        <v>1403</v>
      </c>
      <c r="E57" s="306"/>
      <c r="F57" s="306"/>
      <c r="G57" s="306"/>
      <c r="H57" s="306"/>
      <c r="I57" s="306"/>
      <c r="J57" s="306"/>
      <c r="K57" s="304"/>
    </row>
    <row r="58" spans="2:11" ht="15" customHeight="1">
      <c r="B58" s="302"/>
      <c r="C58" s="308"/>
      <c r="D58" s="306" t="s">
        <v>1404</v>
      </c>
      <c r="E58" s="306"/>
      <c r="F58" s="306"/>
      <c r="G58" s="306"/>
      <c r="H58" s="306"/>
      <c r="I58" s="306"/>
      <c r="J58" s="306"/>
      <c r="K58" s="304"/>
    </row>
    <row r="59" spans="2:11" ht="15" customHeight="1">
      <c r="B59" s="302"/>
      <c r="C59" s="308"/>
      <c r="D59" s="306" t="s">
        <v>1405</v>
      </c>
      <c r="E59" s="306"/>
      <c r="F59" s="306"/>
      <c r="G59" s="306"/>
      <c r="H59" s="306"/>
      <c r="I59" s="306"/>
      <c r="J59" s="306"/>
      <c r="K59" s="304"/>
    </row>
    <row r="60" spans="2:11" ht="15" customHeight="1">
      <c r="B60" s="302"/>
      <c r="C60" s="308"/>
      <c r="D60" s="311" t="s">
        <v>1406</v>
      </c>
      <c r="E60" s="311"/>
      <c r="F60" s="311"/>
      <c r="G60" s="311"/>
      <c r="H60" s="311"/>
      <c r="I60" s="311"/>
      <c r="J60" s="311"/>
      <c r="K60" s="304"/>
    </row>
    <row r="61" spans="2:11" ht="15" customHeight="1">
      <c r="B61" s="302"/>
      <c r="C61" s="308"/>
      <c r="D61" s="306" t="s">
        <v>1407</v>
      </c>
      <c r="E61" s="306"/>
      <c r="F61" s="306"/>
      <c r="G61" s="306"/>
      <c r="H61" s="306"/>
      <c r="I61" s="306"/>
      <c r="J61" s="306"/>
      <c r="K61" s="304"/>
    </row>
    <row r="62" spans="2:11" ht="12.75" customHeight="1">
      <c r="B62" s="302"/>
      <c r="C62" s="308"/>
      <c r="D62" s="308"/>
      <c r="E62" s="312"/>
      <c r="F62" s="308"/>
      <c r="G62" s="308"/>
      <c r="H62" s="308"/>
      <c r="I62" s="308"/>
      <c r="J62" s="308"/>
      <c r="K62" s="304"/>
    </row>
    <row r="63" spans="2:11" ht="15" customHeight="1">
      <c r="B63" s="302"/>
      <c r="C63" s="308"/>
      <c r="D63" s="306" t="s">
        <v>1408</v>
      </c>
      <c r="E63" s="306"/>
      <c r="F63" s="306"/>
      <c r="G63" s="306"/>
      <c r="H63" s="306"/>
      <c r="I63" s="306"/>
      <c r="J63" s="306"/>
      <c r="K63" s="304"/>
    </row>
    <row r="64" spans="2:11" ht="15" customHeight="1">
      <c r="B64" s="302"/>
      <c r="C64" s="308"/>
      <c r="D64" s="311" t="s">
        <v>1409</v>
      </c>
      <c r="E64" s="311"/>
      <c r="F64" s="311"/>
      <c r="G64" s="311"/>
      <c r="H64" s="311"/>
      <c r="I64" s="311"/>
      <c r="J64" s="311"/>
      <c r="K64" s="304"/>
    </row>
    <row r="65" spans="2:11" ht="15" customHeight="1">
      <c r="B65" s="302"/>
      <c r="C65" s="308"/>
      <c r="D65" s="306" t="s">
        <v>1410</v>
      </c>
      <c r="E65" s="306"/>
      <c r="F65" s="306"/>
      <c r="G65" s="306"/>
      <c r="H65" s="306"/>
      <c r="I65" s="306"/>
      <c r="J65" s="306"/>
      <c r="K65" s="304"/>
    </row>
    <row r="66" spans="2:11" ht="15" customHeight="1">
      <c r="B66" s="302"/>
      <c r="C66" s="308"/>
      <c r="D66" s="306" t="s">
        <v>1411</v>
      </c>
      <c r="E66" s="306"/>
      <c r="F66" s="306"/>
      <c r="G66" s="306"/>
      <c r="H66" s="306"/>
      <c r="I66" s="306"/>
      <c r="J66" s="306"/>
      <c r="K66" s="304"/>
    </row>
    <row r="67" spans="2:11" ht="15" customHeight="1">
      <c r="B67" s="302"/>
      <c r="C67" s="308"/>
      <c r="D67" s="306" t="s">
        <v>1412</v>
      </c>
      <c r="E67" s="306"/>
      <c r="F67" s="306"/>
      <c r="G67" s="306"/>
      <c r="H67" s="306"/>
      <c r="I67" s="306"/>
      <c r="J67" s="306"/>
      <c r="K67" s="304"/>
    </row>
    <row r="68" spans="2:11" ht="15" customHeight="1">
      <c r="B68" s="302"/>
      <c r="C68" s="308"/>
      <c r="D68" s="306" t="s">
        <v>1413</v>
      </c>
      <c r="E68" s="306"/>
      <c r="F68" s="306"/>
      <c r="G68" s="306"/>
      <c r="H68" s="306"/>
      <c r="I68" s="306"/>
      <c r="J68" s="306"/>
      <c r="K68" s="304"/>
    </row>
    <row r="69" spans="2:11" ht="12.75" customHeight="1">
      <c r="B69" s="313"/>
      <c r="C69" s="314"/>
      <c r="D69" s="314"/>
      <c r="E69" s="314"/>
      <c r="F69" s="314"/>
      <c r="G69" s="314"/>
      <c r="H69" s="314"/>
      <c r="I69" s="314"/>
      <c r="J69" s="314"/>
      <c r="K69" s="315"/>
    </row>
    <row r="70" spans="2:11" ht="18.75" customHeight="1">
      <c r="B70" s="316"/>
      <c r="C70" s="316"/>
      <c r="D70" s="316"/>
      <c r="E70" s="316"/>
      <c r="F70" s="316"/>
      <c r="G70" s="316"/>
      <c r="H70" s="316"/>
      <c r="I70" s="316"/>
      <c r="J70" s="316"/>
      <c r="K70" s="317"/>
    </row>
    <row r="71" spans="2:11" ht="18.75" customHeight="1">
      <c r="B71" s="317"/>
      <c r="C71" s="317"/>
      <c r="D71" s="317"/>
      <c r="E71" s="317"/>
      <c r="F71" s="317"/>
      <c r="G71" s="317"/>
      <c r="H71" s="317"/>
      <c r="I71" s="317"/>
      <c r="J71" s="317"/>
      <c r="K71" s="317"/>
    </row>
    <row r="72" spans="2:11" ht="7.5" customHeight="1">
      <c r="B72" s="318"/>
      <c r="C72" s="319"/>
      <c r="D72" s="319"/>
      <c r="E72" s="319"/>
      <c r="F72" s="319"/>
      <c r="G72" s="319"/>
      <c r="H72" s="319"/>
      <c r="I72" s="319"/>
      <c r="J72" s="319"/>
      <c r="K72" s="320"/>
    </row>
    <row r="73" spans="2:11" ht="45" customHeight="1">
      <c r="B73" s="321"/>
      <c r="C73" s="322" t="s">
        <v>117</v>
      </c>
      <c r="D73" s="322"/>
      <c r="E73" s="322"/>
      <c r="F73" s="322"/>
      <c r="G73" s="322"/>
      <c r="H73" s="322"/>
      <c r="I73" s="322"/>
      <c r="J73" s="322"/>
      <c r="K73" s="323"/>
    </row>
    <row r="74" spans="2:11" ht="17.25" customHeight="1">
      <c r="B74" s="321"/>
      <c r="C74" s="324" t="s">
        <v>1414</v>
      </c>
      <c r="D74" s="324"/>
      <c r="E74" s="324"/>
      <c r="F74" s="324" t="s">
        <v>1415</v>
      </c>
      <c r="G74" s="325"/>
      <c r="H74" s="324" t="s">
        <v>139</v>
      </c>
      <c r="I74" s="324" t="s">
        <v>56</v>
      </c>
      <c r="J74" s="324" t="s">
        <v>1416</v>
      </c>
      <c r="K74" s="323"/>
    </row>
    <row r="75" spans="2:11" ht="17.25" customHeight="1">
      <c r="B75" s="321"/>
      <c r="C75" s="326" t="s">
        <v>1417</v>
      </c>
      <c r="D75" s="326"/>
      <c r="E75" s="326"/>
      <c r="F75" s="327" t="s">
        <v>1418</v>
      </c>
      <c r="G75" s="328"/>
      <c r="H75" s="326"/>
      <c r="I75" s="326"/>
      <c r="J75" s="326" t="s">
        <v>1419</v>
      </c>
      <c r="K75" s="323"/>
    </row>
    <row r="76" spans="2:11" ht="5.25" customHeight="1">
      <c r="B76" s="321"/>
      <c r="C76" s="329"/>
      <c r="D76" s="329"/>
      <c r="E76" s="329"/>
      <c r="F76" s="329"/>
      <c r="G76" s="330"/>
      <c r="H76" s="329"/>
      <c r="I76" s="329"/>
      <c r="J76" s="329"/>
      <c r="K76" s="323"/>
    </row>
    <row r="77" spans="2:11" ht="15" customHeight="1">
      <c r="B77" s="321"/>
      <c r="C77" s="310" t="s">
        <v>52</v>
      </c>
      <c r="D77" s="329"/>
      <c r="E77" s="329"/>
      <c r="F77" s="331" t="s">
        <v>1420</v>
      </c>
      <c r="G77" s="330"/>
      <c r="H77" s="310" t="s">
        <v>1421</v>
      </c>
      <c r="I77" s="310" t="s">
        <v>1422</v>
      </c>
      <c r="J77" s="310">
        <v>20</v>
      </c>
      <c r="K77" s="323"/>
    </row>
    <row r="78" spans="2:11" ht="15" customHeight="1">
      <c r="B78" s="321"/>
      <c r="C78" s="310" t="s">
        <v>1423</v>
      </c>
      <c r="D78" s="310"/>
      <c r="E78" s="310"/>
      <c r="F78" s="331" t="s">
        <v>1420</v>
      </c>
      <c r="G78" s="330"/>
      <c r="H78" s="310" t="s">
        <v>1424</v>
      </c>
      <c r="I78" s="310" t="s">
        <v>1422</v>
      </c>
      <c r="J78" s="310">
        <v>120</v>
      </c>
      <c r="K78" s="323"/>
    </row>
    <row r="79" spans="2:11" ht="15" customHeight="1">
      <c r="B79" s="332"/>
      <c r="C79" s="310" t="s">
        <v>1425</v>
      </c>
      <c r="D79" s="310"/>
      <c r="E79" s="310"/>
      <c r="F79" s="331" t="s">
        <v>1426</v>
      </c>
      <c r="G79" s="330"/>
      <c r="H79" s="310" t="s">
        <v>1427</v>
      </c>
      <c r="I79" s="310" t="s">
        <v>1422</v>
      </c>
      <c r="J79" s="310">
        <v>50</v>
      </c>
      <c r="K79" s="323"/>
    </row>
    <row r="80" spans="2:11" ht="15" customHeight="1">
      <c r="B80" s="332"/>
      <c r="C80" s="310" t="s">
        <v>1428</v>
      </c>
      <c r="D80" s="310"/>
      <c r="E80" s="310"/>
      <c r="F80" s="331" t="s">
        <v>1420</v>
      </c>
      <c r="G80" s="330"/>
      <c r="H80" s="310" t="s">
        <v>1429</v>
      </c>
      <c r="I80" s="310" t="s">
        <v>1430</v>
      </c>
      <c r="J80" s="310"/>
      <c r="K80" s="323"/>
    </row>
    <row r="81" spans="2:11" ht="15" customHeight="1">
      <c r="B81" s="332"/>
      <c r="C81" s="333" t="s">
        <v>1431</v>
      </c>
      <c r="D81" s="333"/>
      <c r="E81" s="333"/>
      <c r="F81" s="334" t="s">
        <v>1426</v>
      </c>
      <c r="G81" s="333"/>
      <c r="H81" s="333" t="s">
        <v>1432</v>
      </c>
      <c r="I81" s="333" t="s">
        <v>1422</v>
      </c>
      <c r="J81" s="333">
        <v>15</v>
      </c>
      <c r="K81" s="323"/>
    </row>
    <row r="82" spans="2:11" ht="15" customHeight="1">
      <c r="B82" s="332"/>
      <c r="C82" s="333" t="s">
        <v>1433</v>
      </c>
      <c r="D82" s="333"/>
      <c r="E82" s="333"/>
      <c r="F82" s="334" t="s">
        <v>1426</v>
      </c>
      <c r="G82" s="333"/>
      <c r="H82" s="333" t="s">
        <v>1434</v>
      </c>
      <c r="I82" s="333" t="s">
        <v>1422</v>
      </c>
      <c r="J82" s="333">
        <v>15</v>
      </c>
      <c r="K82" s="323"/>
    </row>
    <row r="83" spans="2:11" ht="15" customHeight="1">
      <c r="B83" s="332"/>
      <c r="C83" s="333" t="s">
        <v>1435</v>
      </c>
      <c r="D83" s="333"/>
      <c r="E83" s="333"/>
      <c r="F83" s="334" t="s">
        <v>1426</v>
      </c>
      <c r="G83" s="333"/>
      <c r="H83" s="333" t="s">
        <v>1436</v>
      </c>
      <c r="I83" s="333" t="s">
        <v>1422</v>
      </c>
      <c r="J83" s="333">
        <v>20</v>
      </c>
      <c r="K83" s="323"/>
    </row>
    <row r="84" spans="2:11" ht="15" customHeight="1">
      <c r="B84" s="332"/>
      <c r="C84" s="333" t="s">
        <v>1437</v>
      </c>
      <c r="D84" s="333"/>
      <c r="E84" s="333"/>
      <c r="F84" s="334" t="s">
        <v>1426</v>
      </c>
      <c r="G84" s="333"/>
      <c r="H84" s="333" t="s">
        <v>1438</v>
      </c>
      <c r="I84" s="333" t="s">
        <v>1422</v>
      </c>
      <c r="J84" s="333">
        <v>20</v>
      </c>
      <c r="K84" s="323"/>
    </row>
    <row r="85" spans="2:11" ht="15" customHeight="1">
      <c r="B85" s="332"/>
      <c r="C85" s="310" t="s">
        <v>1439</v>
      </c>
      <c r="D85" s="310"/>
      <c r="E85" s="310"/>
      <c r="F85" s="331" t="s">
        <v>1426</v>
      </c>
      <c r="G85" s="330"/>
      <c r="H85" s="310" t="s">
        <v>1440</v>
      </c>
      <c r="I85" s="310" t="s">
        <v>1422</v>
      </c>
      <c r="J85" s="310">
        <v>50</v>
      </c>
      <c r="K85" s="323"/>
    </row>
    <row r="86" spans="2:11" ht="15" customHeight="1">
      <c r="B86" s="332"/>
      <c r="C86" s="310" t="s">
        <v>1441</v>
      </c>
      <c r="D86" s="310"/>
      <c r="E86" s="310"/>
      <c r="F86" s="331" t="s">
        <v>1426</v>
      </c>
      <c r="G86" s="330"/>
      <c r="H86" s="310" t="s">
        <v>1442</v>
      </c>
      <c r="I86" s="310" t="s">
        <v>1422</v>
      </c>
      <c r="J86" s="310">
        <v>20</v>
      </c>
      <c r="K86" s="323"/>
    </row>
    <row r="87" spans="2:11" ht="15" customHeight="1">
      <c r="B87" s="332"/>
      <c r="C87" s="310" t="s">
        <v>1443</v>
      </c>
      <c r="D87" s="310"/>
      <c r="E87" s="310"/>
      <c r="F87" s="331" t="s">
        <v>1426</v>
      </c>
      <c r="G87" s="330"/>
      <c r="H87" s="310" t="s">
        <v>1444</v>
      </c>
      <c r="I87" s="310" t="s">
        <v>1422</v>
      </c>
      <c r="J87" s="310">
        <v>20</v>
      </c>
      <c r="K87" s="323"/>
    </row>
    <row r="88" spans="2:11" ht="15" customHeight="1">
      <c r="B88" s="332"/>
      <c r="C88" s="310" t="s">
        <v>1445</v>
      </c>
      <c r="D88" s="310"/>
      <c r="E88" s="310"/>
      <c r="F88" s="331" t="s">
        <v>1426</v>
      </c>
      <c r="G88" s="330"/>
      <c r="H88" s="310" t="s">
        <v>1446</v>
      </c>
      <c r="I88" s="310" t="s">
        <v>1422</v>
      </c>
      <c r="J88" s="310">
        <v>50</v>
      </c>
      <c r="K88" s="323"/>
    </row>
    <row r="89" spans="2:11" ht="15" customHeight="1">
      <c r="B89" s="332"/>
      <c r="C89" s="310" t="s">
        <v>1447</v>
      </c>
      <c r="D89" s="310"/>
      <c r="E89" s="310"/>
      <c r="F89" s="331" t="s">
        <v>1426</v>
      </c>
      <c r="G89" s="330"/>
      <c r="H89" s="310" t="s">
        <v>1447</v>
      </c>
      <c r="I89" s="310" t="s">
        <v>1422</v>
      </c>
      <c r="J89" s="310">
        <v>50</v>
      </c>
      <c r="K89" s="323"/>
    </row>
    <row r="90" spans="2:11" ht="15" customHeight="1">
      <c r="B90" s="332"/>
      <c r="C90" s="310" t="s">
        <v>144</v>
      </c>
      <c r="D90" s="310"/>
      <c r="E90" s="310"/>
      <c r="F90" s="331" t="s">
        <v>1426</v>
      </c>
      <c r="G90" s="330"/>
      <c r="H90" s="310" t="s">
        <v>1448</v>
      </c>
      <c r="I90" s="310" t="s">
        <v>1422</v>
      </c>
      <c r="J90" s="310">
        <v>255</v>
      </c>
      <c r="K90" s="323"/>
    </row>
    <row r="91" spans="2:11" ht="15" customHeight="1">
      <c r="B91" s="332"/>
      <c r="C91" s="310" t="s">
        <v>1449</v>
      </c>
      <c r="D91" s="310"/>
      <c r="E91" s="310"/>
      <c r="F91" s="331" t="s">
        <v>1420</v>
      </c>
      <c r="G91" s="330"/>
      <c r="H91" s="310" t="s">
        <v>1450</v>
      </c>
      <c r="I91" s="310" t="s">
        <v>1451</v>
      </c>
      <c r="J91" s="310"/>
      <c r="K91" s="323"/>
    </row>
    <row r="92" spans="2:11" ht="15" customHeight="1">
      <c r="B92" s="332"/>
      <c r="C92" s="310" t="s">
        <v>1452</v>
      </c>
      <c r="D92" s="310"/>
      <c r="E92" s="310"/>
      <c r="F92" s="331" t="s">
        <v>1420</v>
      </c>
      <c r="G92" s="330"/>
      <c r="H92" s="310" t="s">
        <v>1453</v>
      </c>
      <c r="I92" s="310" t="s">
        <v>1454</v>
      </c>
      <c r="J92" s="310"/>
      <c r="K92" s="323"/>
    </row>
    <row r="93" spans="2:11" ht="15" customHeight="1">
      <c r="B93" s="332"/>
      <c r="C93" s="310" t="s">
        <v>1455</v>
      </c>
      <c r="D93" s="310"/>
      <c r="E93" s="310"/>
      <c r="F93" s="331" t="s">
        <v>1420</v>
      </c>
      <c r="G93" s="330"/>
      <c r="H93" s="310" t="s">
        <v>1455</v>
      </c>
      <c r="I93" s="310" t="s">
        <v>1454</v>
      </c>
      <c r="J93" s="310"/>
      <c r="K93" s="323"/>
    </row>
    <row r="94" spans="2:11" ht="15" customHeight="1">
      <c r="B94" s="332"/>
      <c r="C94" s="310" t="s">
        <v>37</v>
      </c>
      <c r="D94" s="310"/>
      <c r="E94" s="310"/>
      <c r="F94" s="331" t="s">
        <v>1420</v>
      </c>
      <c r="G94" s="330"/>
      <c r="H94" s="310" t="s">
        <v>1456</v>
      </c>
      <c r="I94" s="310" t="s">
        <v>1454</v>
      </c>
      <c r="J94" s="310"/>
      <c r="K94" s="323"/>
    </row>
    <row r="95" spans="2:11" ht="15" customHeight="1">
      <c r="B95" s="332"/>
      <c r="C95" s="310" t="s">
        <v>47</v>
      </c>
      <c r="D95" s="310"/>
      <c r="E95" s="310"/>
      <c r="F95" s="331" t="s">
        <v>1420</v>
      </c>
      <c r="G95" s="330"/>
      <c r="H95" s="310" t="s">
        <v>1457</v>
      </c>
      <c r="I95" s="310" t="s">
        <v>1454</v>
      </c>
      <c r="J95" s="310"/>
      <c r="K95" s="323"/>
    </row>
    <row r="96" spans="2:11" ht="15" customHeight="1">
      <c r="B96" s="335"/>
      <c r="C96" s="336"/>
      <c r="D96" s="336"/>
      <c r="E96" s="336"/>
      <c r="F96" s="336"/>
      <c r="G96" s="336"/>
      <c r="H96" s="336"/>
      <c r="I96" s="336"/>
      <c r="J96" s="336"/>
      <c r="K96" s="337"/>
    </row>
    <row r="97" spans="2:11" ht="18.75" customHeight="1">
      <c r="B97" s="338"/>
      <c r="C97" s="339"/>
      <c r="D97" s="339"/>
      <c r="E97" s="339"/>
      <c r="F97" s="339"/>
      <c r="G97" s="339"/>
      <c r="H97" s="339"/>
      <c r="I97" s="339"/>
      <c r="J97" s="339"/>
      <c r="K97" s="338"/>
    </row>
    <row r="98" spans="2:11" ht="18.75" customHeight="1">
      <c r="B98" s="317"/>
      <c r="C98" s="317"/>
      <c r="D98" s="317"/>
      <c r="E98" s="317"/>
      <c r="F98" s="317"/>
      <c r="G98" s="317"/>
      <c r="H98" s="317"/>
      <c r="I98" s="317"/>
      <c r="J98" s="317"/>
      <c r="K98" s="317"/>
    </row>
    <row r="99" spans="2:11" ht="7.5" customHeight="1">
      <c r="B99" s="318"/>
      <c r="C99" s="319"/>
      <c r="D99" s="319"/>
      <c r="E99" s="319"/>
      <c r="F99" s="319"/>
      <c r="G99" s="319"/>
      <c r="H99" s="319"/>
      <c r="I99" s="319"/>
      <c r="J99" s="319"/>
      <c r="K99" s="320"/>
    </row>
    <row r="100" spans="2:11" ht="45" customHeight="1">
      <c r="B100" s="321"/>
      <c r="C100" s="322" t="s">
        <v>1458</v>
      </c>
      <c r="D100" s="322"/>
      <c r="E100" s="322"/>
      <c r="F100" s="322"/>
      <c r="G100" s="322"/>
      <c r="H100" s="322"/>
      <c r="I100" s="322"/>
      <c r="J100" s="322"/>
      <c r="K100" s="323"/>
    </row>
    <row r="101" spans="2:11" ht="17.25" customHeight="1">
      <c r="B101" s="321"/>
      <c r="C101" s="324" t="s">
        <v>1414</v>
      </c>
      <c r="D101" s="324"/>
      <c r="E101" s="324"/>
      <c r="F101" s="324" t="s">
        <v>1415</v>
      </c>
      <c r="G101" s="325"/>
      <c r="H101" s="324" t="s">
        <v>139</v>
      </c>
      <c r="I101" s="324" t="s">
        <v>56</v>
      </c>
      <c r="J101" s="324" t="s">
        <v>1416</v>
      </c>
      <c r="K101" s="323"/>
    </row>
    <row r="102" spans="2:11" ht="17.25" customHeight="1">
      <c r="B102" s="321"/>
      <c r="C102" s="326" t="s">
        <v>1417</v>
      </c>
      <c r="D102" s="326"/>
      <c r="E102" s="326"/>
      <c r="F102" s="327" t="s">
        <v>1418</v>
      </c>
      <c r="G102" s="328"/>
      <c r="H102" s="326"/>
      <c r="I102" s="326"/>
      <c r="J102" s="326" t="s">
        <v>1419</v>
      </c>
      <c r="K102" s="323"/>
    </row>
    <row r="103" spans="2:11" ht="5.25" customHeight="1">
      <c r="B103" s="321"/>
      <c r="C103" s="324"/>
      <c r="D103" s="324"/>
      <c r="E103" s="324"/>
      <c r="F103" s="324"/>
      <c r="G103" s="340"/>
      <c r="H103" s="324"/>
      <c r="I103" s="324"/>
      <c r="J103" s="324"/>
      <c r="K103" s="323"/>
    </row>
    <row r="104" spans="2:11" ht="15" customHeight="1">
      <c r="B104" s="321"/>
      <c r="C104" s="310" t="s">
        <v>52</v>
      </c>
      <c r="D104" s="329"/>
      <c r="E104" s="329"/>
      <c r="F104" s="331" t="s">
        <v>1420</v>
      </c>
      <c r="G104" s="340"/>
      <c r="H104" s="310" t="s">
        <v>1459</v>
      </c>
      <c r="I104" s="310" t="s">
        <v>1422</v>
      </c>
      <c r="J104" s="310">
        <v>20</v>
      </c>
      <c r="K104" s="323"/>
    </row>
    <row r="105" spans="2:11" ht="15" customHeight="1">
      <c r="B105" s="321"/>
      <c r="C105" s="310" t="s">
        <v>1423</v>
      </c>
      <c r="D105" s="310"/>
      <c r="E105" s="310"/>
      <c r="F105" s="331" t="s">
        <v>1420</v>
      </c>
      <c r="G105" s="310"/>
      <c r="H105" s="310" t="s">
        <v>1459</v>
      </c>
      <c r="I105" s="310" t="s">
        <v>1422</v>
      </c>
      <c r="J105" s="310">
        <v>120</v>
      </c>
      <c r="K105" s="323"/>
    </row>
    <row r="106" spans="2:11" ht="15" customHeight="1">
      <c r="B106" s="332"/>
      <c r="C106" s="310" t="s">
        <v>1425</v>
      </c>
      <c r="D106" s="310"/>
      <c r="E106" s="310"/>
      <c r="F106" s="331" t="s">
        <v>1426</v>
      </c>
      <c r="G106" s="310"/>
      <c r="H106" s="310" t="s">
        <v>1459</v>
      </c>
      <c r="I106" s="310" t="s">
        <v>1422</v>
      </c>
      <c r="J106" s="310">
        <v>50</v>
      </c>
      <c r="K106" s="323"/>
    </row>
    <row r="107" spans="2:11" ht="15" customHeight="1">
      <c r="B107" s="332"/>
      <c r="C107" s="310" t="s">
        <v>1428</v>
      </c>
      <c r="D107" s="310"/>
      <c r="E107" s="310"/>
      <c r="F107" s="331" t="s">
        <v>1420</v>
      </c>
      <c r="G107" s="310"/>
      <c r="H107" s="310" t="s">
        <v>1459</v>
      </c>
      <c r="I107" s="310" t="s">
        <v>1430</v>
      </c>
      <c r="J107" s="310"/>
      <c r="K107" s="323"/>
    </row>
    <row r="108" spans="2:11" ht="15" customHeight="1">
      <c r="B108" s="332"/>
      <c r="C108" s="310" t="s">
        <v>1439</v>
      </c>
      <c r="D108" s="310"/>
      <c r="E108" s="310"/>
      <c r="F108" s="331" t="s">
        <v>1426</v>
      </c>
      <c r="G108" s="310"/>
      <c r="H108" s="310" t="s">
        <v>1459</v>
      </c>
      <c r="I108" s="310" t="s">
        <v>1422</v>
      </c>
      <c r="J108" s="310">
        <v>50</v>
      </c>
      <c r="K108" s="323"/>
    </row>
    <row r="109" spans="2:11" ht="15" customHeight="1">
      <c r="B109" s="332"/>
      <c r="C109" s="310" t="s">
        <v>1447</v>
      </c>
      <c r="D109" s="310"/>
      <c r="E109" s="310"/>
      <c r="F109" s="331" t="s">
        <v>1426</v>
      </c>
      <c r="G109" s="310"/>
      <c r="H109" s="310" t="s">
        <v>1459</v>
      </c>
      <c r="I109" s="310" t="s">
        <v>1422</v>
      </c>
      <c r="J109" s="310">
        <v>50</v>
      </c>
      <c r="K109" s="323"/>
    </row>
    <row r="110" spans="2:11" ht="15" customHeight="1">
      <c r="B110" s="332"/>
      <c r="C110" s="310" t="s">
        <v>1445</v>
      </c>
      <c r="D110" s="310"/>
      <c r="E110" s="310"/>
      <c r="F110" s="331" t="s">
        <v>1426</v>
      </c>
      <c r="G110" s="310"/>
      <c r="H110" s="310" t="s">
        <v>1459</v>
      </c>
      <c r="I110" s="310" t="s">
        <v>1422</v>
      </c>
      <c r="J110" s="310">
        <v>50</v>
      </c>
      <c r="K110" s="323"/>
    </row>
    <row r="111" spans="2:11" ht="15" customHeight="1">
      <c r="B111" s="332"/>
      <c r="C111" s="310" t="s">
        <v>52</v>
      </c>
      <c r="D111" s="310"/>
      <c r="E111" s="310"/>
      <c r="F111" s="331" t="s">
        <v>1420</v>
      </c>
      <c r="G111" s="310"/>
      <c r="H111" s="310" t="s">
        <v>1460</v>
      </c>
      <c r="I111" s="310" t="s">
        <v>1422</v>
      </c>
      <c r="J111" s="310">
        <v>20</v>
      </c>
      <c r="K111" s="323"/>
    </row>
    <row r="112" spans="2:11" ht="15" customHeight="1">
      <c r="B112" s="332"/>
      <c r="C112" s="310" t="s">
        <v>1461</v>
      </c>
      <c r="D112" s="310"/>
      <c r="E112" s="310"/>
      <c r="F112" s="331" t="s">
        <v>1420</v>
      </c>
      <c r="G112" s="310"/>
      <c r="H112" s="310" t="s">
        <v>1462</v>
      </c>
      <c r="I112" s="310" t="s">
        <v>1422</v>
      </c>
      <c r="J112" s="310">
        <v>120</v>
      </c>
      <c r="K112" s="323"/>
    </row>
    <row r="113" spans="2:11" ht="15" customHeight="1">
      <c r="B113" s="332"/>
      <c r="C113" s="310" t="s">
        <v>37</v>
      </c>
      <c r="D113" s="310"/>
      <c r="E113" s="310"/>
      <c r="F113" s="331" t="s">
        <v>1420</v>
      </c>
      <c r="G113" s="310"/>
      <c r="H113" s="310" t="s">
        <v>1463</v>
      </c>
      <c r="I113" s="310" t="s">
        <v>1454</v>
      </c>
      <c r="J113" s="310"/>
      <c r="K113" s="323"/>
    </row>
    <row r="114" spans="2:11" ht="15" customHeight="1">
      <c r="B114" s="332"/>
      <c r="C114" s="310" t="s">
        <v>47</v>
      </c>
      <c r="D114" s="310"/>
      <c r="E114" s="310"/>
      <c r="F114" s="331" t="s">
        <v>1420</v>
      </c>
      <c r="G114" s="310"/>
      <c r="H114" s="310" t="s">
        <v>1464</v>
      </c>
      <c r="I114" s="310" t="s">
        <v>1454</v>
      </c>
      <c r="J114" s="310"/>
      <c r="K114" s="323"/>
    </row>
    <row r="115" spans="2:11" ht="15" customHeight="1">
      <c r="B115" s="332"/>
      <c r="C115" s="310" t="s">
        <v>56</v>
      </c>
      <c r="D115" s="310"/>
      <c r="E115" s="310"/>
      <c r="F115" s="331" t="s">
        <v>1420</v>
      </c>
      <c r="G115" s="310"/>
      <c r="H115" s="310" t="s">
        <v>1465</v>
      </c>
      <c r="I115" s="310" t="s">
        <v>1466</v>
      </c>
      <c r="J115" s="310"/>
      <c r="K115" s="323"/>
    </row>
    <row r="116" spans="2:11" ht="15" customHeight="1">
      <c r="B116" s="335"/>
      <c r="C116" s="341"/>
      <c r="D116" s="341"/>
      <c r="E116" s="341"/>
      <c r="F116" s="341"/>
      <c r="G116" s="341"/>
      <c r="H116" s="341"/>
      <c r="I116" s="341"/>
      <c r="J116" s="341"/>
      <c r="K116" s="337"/>
    </row>
    <row r="117" spans="2:11" ht="18.75" customHeight="1">
      <c r="B117" s="342"/>
      <c r="C117" s="306"/>
      <c r="D117" s="306"/>
      <c r="E117" s="306"/>
      <c r="F117" s="343"/>
      <c r="G117" s="306"/>
      <c r="H117" s="306"/>
      <c r="I117" s="306"/>
      <c r="J117" s="306"/>
      <c r="K117" s="342"/>
    </row>
    <row r="118" spans="2:11" ht="18.75" customHeight="1">
      <c r="B118" s="317"/>
      <c r="C118" s="317"/>
      <c r="D118" s="317"/>
      <c r="E118" s="317"/>
      <c r="F118" s="317"/>
      <c r="G118" s="317"/>
      <c r="H118" s="317"/>
      <c r="I118" s="317"/>
      <c r="J118" s="317"/>
      <c r="K118" s="317"/>
    </row>
    <row r="119" spans="2:11" ht="7.5" customHeight="1">
      <c r="B119" s="344"/>
      <c r="C119" s="345"/>
      <c r="D119" s="345"/>
      <c r="E119" s="345"/>
      <c r="F119" s="345"/>
      <c r="G119" s="345"/>
      <c r="H119" s="345"/>
      <c r="I119" s="345"/>
      <c r="J119" s="345"/>
      <c r="K119" s="346"/>
    </row>
    <row r="120" spans="2:11" ht="45" customHeight="1">
      <c r="B120" s="347"/>
      <c r="C120" s="300" t="s">
        <v>1467</v>
      </c>
      <c r="D120" s="300"/>
      <c r="E120" s="300"/>
      <c r="F120" s="300"/>
      <c r="G120" s="300"/>
      <c r="H120" s="300"/>
      <c r="I120" s="300"/>
      <c r="J120" s="300"/>
      <c r="K120" s="348"/>
    </row>
    <row r="121" spans="2:11" ht="17.25" customHeight="1">
      <c r="B121" s="349"/>
      <c r="C121" s="324" t="s">
        <v>1414</v>
      </c>
      <c r="D121" s="324"/>
      <c r="E121" s="324"/>
      <c r="F121" s="324" t="s">
        <v>1415</v>
      </c>
      <c r="G121" s="325"/>
      <c r="H121" s="324" t="s">
        <v>139</v>
      </c>
      <c r="I121" s="324" t="s">
        <v>56</v>
      </c>
      <c r="J121" s="324" t="s">
        <v>1416</v>
      </c>
      <c r="K121" s="350"/>
    </row>
    <row r="122" spans="2:11" ht="17.25" customHeight="1">
      <c r="B122" s="349"/>
      <c r="C122" s="326" t="s">
        <v>1417</v>
      </c>
      <c r="D122" s="326"/>
      <c r="E122" s="326"/>
      <c r="F122" s="327" t="s">
        <v>1418</v>
      </c>
      <c r="G122" s="328"/>
      <c r="H122" s="326"/>
      <c r="I122" s="326"/>
      <c r="J122" s="326" t="s">
        <v>1419</v>
      </c>
      <c r="K122" s="350"/>
    </row>
    <row r="123" spans="2:11" ht="5.25" customHeight="1">
      <c r="B123" s="351"/>
      <c r="C123" s="329"/>
      <c r="D123" s="329"/>
      <c r="E123" s="329"/>
      <c r="F123" s="329"/>
      <c r="G123" s="310"/>
      <c r="H123" s="329"/>
      <c r="I123" s="329"/>
      <c r="J123" s="329"/>
      <c r="K123" s="352"/>
    </row>
    <row r="124" spans="2:11" ht="15" customHeight="1">
      <c r="B124" s="351"/>
      <c r="C124" s="310" t="s">
        <v>1423</v>
      </c>
      <c r="D124" s="329"/>
      <c r="E124" s="329"/>
      <c r="F124" s="331" t="s">
        <v>1420</v>
      </c>
      <c r="G124" s="310"/>
      <c r="H124" s="310" t="s">
        <v>1459</v>
      </c>
      <c r="I124" s="310" t="s">
        <v>1422</v>
      </c>
      <c r="J124" s="310">
        <v>120</v>
      </c>
      <c r="K124" s="353"/>
    </row>
    <row r="125" spans="2:11" ht="15" customHeight="1">
      <c r="B125" s="351"/>
      <c r="C125" s="310" t="s">
        <v>1468</v>
      </c>
      <c r="D125" s="310"/>
      <c r="E125" s="310"/>
      <c r="F125" s="331" t="s">
        <v>1420</v>
      </c>
      <c r="G125" s="310"/>
      <c r="H125" s="310" t="s">
        <v>1469</v>
      </c>
      <c r="I125" s="310" t="s">
        <v>1422</v>
      </c>
      <c r="J125" s="310" t="s">
        <v>1470</v>
      </c>
      <c r="K125" s="353"/>
    </row>
    <row r="126" spans="2:11" ht="15" customHeight="1">
      <c r="B126" s="351"/>
      <c r="C126" s="310" t="s">
        <v>83</v>
      </c>
      <c r="D126" s="310"/>
      <c r="E126" s="310"/>
      <c r="F126" s="331" t="s">
        <v>1420</v>
      </c>
      <c r="G126" s="310"/>
      <c r="H126" s="310" t="s">
        <v>1471</v>
      </c>
      <c r="I126" s="310" t="s">
        <v>1422</v>
      </c>
      <c r="J126" s="310" t="s">
        <v>1470</v>
      </c>
      <c r="K126" s="353"/>
    </row>
    <row r="127" spans="2:11" ht="15" customHeight="1">
      <c r="B127" s="351"/>
      <c r="C127" s="310" t="s">
        <v>1431</v>
      </c>
      <c r="D127" s="310"/>
      <c r="E127" s="310"/>
      <c r="F127" s="331" t="s">
        <v>1426</v>
      </c>
      <c r="G127" s="310"/>
      <c r="H127" s="310" t="s">
        <v>1432</v>
      </c>
      <c r="I127" s="310" t="s">
        <v>1422</v>
      </c>
      <c r="J127" s="310">
        <v>15</v>
      </c>
      <c r="K127" s="353"/>
    </row>
    <row r="128" spans="2:11" ht="15" customHeight="1">
      <c r="B128" s="351"/>
      <c r="C128" s="333" t="s">
        <v>1433</v>
      </c>
      <c r="D128" s="333"/>
      <c r="E128" s="333"/>
      <c r="F128" s="334" t="s">
        <v>1426</v>
      </c>
      <c r="G128" s="333"/>
      <c r="H128" s="333" t="s">
        <v>1434</v>
      </c>
      <c r="I128" s="333" t="s">
        <v>1422</v>
      </c>
      <c r="J128" s="333">
        <v>15</v>
      </c>
      <c r="K128" s="353"/>
    </row>
    <row r="129" spans="2:11" ht="15" customHeight="1">
      <c r="B129" s="351"/>
      <c r="C129" s="333" t="s">
        <v>1435</v>
      </c>
      <c r="D129" s="333"/>
      <c r="E129" s="333"/>
      <c r="F129" s="334" t="s">
        <v>1426</v>
      </c>
      <c r="G129" s="333"/>
      <c r="H129" s="333" t="s">
        <v>1436</v>
      </c>
      <c r="I129" s="333" t="s">
        <v>1422</v>
      </c>
      <c r="J129" s="333">
        <v>20</v>
      </c>
      <c r="K129" s="353"/>
    </row>
    <row r="130" spans="2:11" ht="15" customHeight="1">
      <c r="B130" s="351"/>
      <c r="C130" s="333" t="s">
        <v>1437</v>
      </c>
      <c r="D130" s="333"/>
      <c r="E130" s="333"/>
      <c r="F130" s="334" t="s">
        <v>1426</v>
      </c>
      <c r="G130" s="333"/>
      <c r="H130" s="333" t="s">
        <v>1438</v>
      </c>
      <c r="I130" s="333" t="s">
        <v>1422</v>
      </c>
      <c r="J130" s="333">
        <v>20</v>
      </c>
      <c r="K130" s="353"/>
    </row>
    <row r="131" spans="2:11" ht="15" customHeight="1">
      <c r="B131" s="351"/>
      <c r="C131" s="310" t="s">
        <v>1425</v>
      </c>
      <c r="D131" s="310"/>
      <c r="E131" s="310"/>
      <c r="F131" s="331" t="s">
        <v>1426</v>
      </c>
      <c r="G131" s="310"/>
      <c r="H131" s="310" t="s">
        <v>1459</v>
      </c>
      <c r="I131" s="310" t="s">
        <v>1422</v>
      </c>
      <c r="J131" s="310">
        <v>50</v>
      </c>
      <c r="K131" s="353"/>
    </row>
    <row r="132" spans="2:11" ht="15" customHeight="1">
      <c r="B132" s="351"/>
      <c r="C132" s="310" t="s">
        <v>1439</v>
      </c>
      <c r="D132" s="310"/>
      <c r="E132" s="310"/>
      <c r="F132" s="331" t="s">
        <v>1426</v>
      </c>
      <c r="G132" s="310"/>
      <c r="H132" s="310" t="s">
        <v>1459</v>
      </c>
      <c r="I132" s="310" t="s">
        <v>1422</v>
      </c>
      <c r="J132" s="310">
        <v>50</v>
      </c>
      <c r="K132" s="353"/>
    </row>
    <row r="133" spans="2:11" ht="15" customHeight="1">
      <c r="B133" s="351"/>
      <c r="C133" s="310" t="s">
        <v>1445</v>
      </c>
      <c r="D133" s="310"/>
      <c r="E133" s="310"/>
      <c r="F133" s="331" t="s">
        <v>1426</v>
      </c>
      <c r="G133" s="310"/>
      <c r="H133" s="310" t="s">
        <v>1459</v>
      </c>
      <c r="I133" s="310" t="s">
        <v>1422</v>
      </c>
      <c r="J133" s="310">
        <v>50</v>
      </c>
      <c r="K133" s="353"/>
    </row>
    <row r="134" spans="2:11" ht="15" customHeight="1">
      <c r="B134" s="351"/>
      <c r="C134" s="310" t="s">
        <v>1447</v>
      </c>
      <c r="D134" s="310"/>
      <c r="E134" s="310"/>
      <c r="F134" s="331" t="s">
        <v>1426</v>
      </c>
      <c r="G134" s="310"/>
      <c r="H134" s="310" t="s">
        <v>1459</v>
      </c>
      <c r="I134" s="310" t="s">
        <v>1422</v>
      </c>
      <c r="J134" s="310">
        <v>50</v>
      </c>
      <c r="K134" s="353"/>
    </row>
    <row r="135" spans="2:11" ht="15" customHeight="1">
      <c r="B135" s="351"/>
      <c r="C135" s="310" t="s">
        <v>144</v>
      </c>
      <c r="D135" s="310"/>
      <c r="E135" s="310"/>
      <c r="F135" s="331" t="s">
        <v>1426</v>
      </c>
      <c r="G135" s="310"/>
      <c r="H135" s="310" t="s">
        <v>1472</v>
      </c>
      <c r="I135" s="310" t="s">
        <v>1422</v>
      </c>
      <c r="J135" s="310">
        <v>255</v>
      </c>
      <c r="K135" s="353"/>
    </row>
    <row r="136" spans="2:11" ht="15" customHeight="1">
      <c r="B136" s="351"/>
      <c r="C136" s="310" t="s">
        <v>1449</v>
      </c>
      <c r="D136" s="310"/>
      <c r="E136" s="310"/>
      <c r="F136" s="331" t="s">
        <v>1420</v>
      </c>
      <c r="G136" s="310"/>
      <c r="H136" s="310" t="s">
        <v>1473</v>
      </c>
      <c r="I136" s="310" t="s">
        <v>1451</v>
      </c>
      <c r="J136" s="310"/>
      <c r="K136" s="353"/>
    </row>
    <row r="137" spans="2:11" ht="15" customHeight="1">
      <c r="B137" s="351"/>
      <c r="C137" s="310" t="s">
        <v>1452</v>
      </c>
      <c r="D137" s="310"/>
      <c r="E137" s="310"/>
      <c r="F137" s="331" t="s">
        <v>1420</v>
      </c>
      <c r="G137" s="310"/>
      <c r="H137" s="310" t="s">
        <v>1474</v>
      </c>
      <c r="I137" s="310" t="s">
        <v>1454</v>
      </c>
      <c r="J137" s="310"/>
      <c r="K137" s="353"/>
    </row>
    <row r="138" spans="2:11" ht="15" customHeight="1">
      <c r="B138" s="351"/>
      <c r="C138" s="310" t="s">
        <v>1455</v>
      </c>
      <c r="D138" s="310"/>
      <c r="E138" s="310"/>
      <c r="F138" s="331" t="s">
        <v>1420</v>
      </c>
      <c r="G138" s="310"/>
      <c r="H138" s="310" t="s">
        <v>1455</v>
      </c>
      <c r="I138" s="310" t="s">
        <v>1454</v>
      </c>
      <c r="J138" s="310"/>
      <c r="K138" s="353"/>
    </row>
    <row r="139" spans="2:11" ht="15" customHeight="1">
      <c r="B139" s="351"/>
      <c r="C139" s="310" t="s">
        <v>37</v>
      </c>
      <c r="D139" s="310"/>
      <c r="E139" s="310"/>
      <c r="F139" s="331" t="s">
        <v>1420</v>
      </c>
      <c r="G139" s="310"/>
      <c r="H139" s="310" t="s">
        <v>1475</v>
      </c>
      <c r="I139" s="310" t="s">
        <v>1454</v>
      </c>
      <c r="J139" s="310"/>
      <c r="K139" s="353"/>
    </row>
    <row r="140" spans="2:11" ht="15" customHeight="1">
      <c r="B140" s="351"/>
      <c r="C140" s="310" t="s">
        <v>1476</v>
      </c>
      <c r="D140" s="310"/>
      <c r="E140" s="310"/>
      <c r="F140" s="331" t="s">
        <v>1420</v>
      </c>
      <c r="G140" s="310"/>
      <c r="H140" s="310" t="s">
        <v>1477</v>
      </c>
      <c r="I140" s="310" t="s">
        <v>1454</v>
      </c>
      <c r="J140" s="310"/>
      <c r="K140" s="353"/>
    </row>
    <row r="141" spans="2:11" ht="15" customHeight="1">
      <c r="B141" s="354"/>
      <c r="C141" s="355"/>
      <c r="D141" s="355"/>
      <c r="E141" s="355"/>
      <c r="F141" s="355"/>
      <c r="G141" s="355"/>
      <c r="H141" s="355"/>
      <c r="I141" s="355"/>
      <c r="J141" s="355"/>
      <c r="K141" s="356"/>
    </row>
    <row r="142" spans="2:11" ht="18.75" customHeight="1">
      <c r="B142" s="306"/>
      <c r="C142" s="306"/>
      <c r="D142" s="306"/>
      <c r="E142" s="306"/>
      <c r="F142" s="343"/>
      <c r="G142" s="306"/>
      <c r="H142" s="306"/>
      <c r="I142" s="306"/>
      <c r="J142" s="306"/>
      <c r="K142" s="306"/>
    </row>
    <row r="143" spans="2:11" ht="18.75" customHeight="1">
      <c r="B143" s="317"/>
      <c r="C143" s="317"/>
      <c r="D143" s="317"/>
      <c r="E143" s="317"/>
      <c r="F143" s="317"/>
      <c r="G143" s="317"/>
      <c r="H143" s="317"/>
      <c r="I143" s="317"/>
      <c r="J143" s="317"/>
      <c r="K143" s="317"/>
    </row>
    <row r="144" spans="2:11" ht="7.5" customHeight="1">
      <c r="B144" s="318"/>
      <c r="C144" s="319"/>
      <c r="D144" s="319"/>
      <c r="E144" s="319"/>
      <c r="F144" s="319"/>
      <c r="G144" s="319"/>
      <c r="H144" s="319"/>
      <c r="I144" s="319"/>
      <c r="J144" s="319"/>
      <c r="K144" s="320"/>
    </row>
    <row r="145" spans="2:11" ht="45" customHeight="1">
      <c r="B145" s="321"/>
      <c r="C145" s="322" t="s">
        <v>1478</v>
      </c>
      <c r="D145" s="322"/>
      <c r="E145" s="322"/>
      <c r="F145" s="322"/>
      <c r="G145" s="322"/>
      <c r="H145" s="322"/>
      <c r="I145" s="322"/>
      <c r="J145" s="322"/>
      <c r="K145" s="323"/>
    </row>
    <row r="146" spans="2:11" ht="17.25" customHeight="1">
      <c r="B146" s="321"/>
      <c r="C146" s="324" t="s">
        <v>1414</v>
      </c>
      <c r="D146" s="324"/>
      <c r="E146" s="324"/>
      <c r="F146" s="324" t="s">
        <v>1415</v>
      </c>
      <c r="G146" s="325"/>
      <c r="H146" s="324" t="s">
        <v>139</v>
      </c>
      <c r="I146" s="324" t="s">
        <v>56</v>
      </c>
      <c r="J146" s="324" t="s">
        <v>1416</v>
      </c>
      <c r="K146" s="323"/>
    </row>
    <row r="147" spans="2:11" ht="17.25" customHeight="1">
      <c r="B147" s="321"/>
      <c r="C147" s="326" t="s">
        <v>1417</v>
      </c>
      <c r="D147" s="326"/>
      <c r="E147" s="326"/>
      <c r="F147" s="327" t="s">
        <v>1418</v>
      </c>
      <c r="G147" s="328"/>
      <c r="H147" s="326"/>
      <c r="I147" s="326"/>
      <c r="J147" s="326" t="s">
        <v>1419</v>
      </c>
      <c r="K147" s="323"/>
    </row>
    <row r="148" spans="2:11" ht="5.25" customHeight="1">
      <c r="B148" s="332"/>
      <c r="C148" s="329"/>
      <c r="D148" s="329"/>
      <c r="E148" s="329"/>
      <c r="F148" s="329"/>
      <c r="G148" s="330"/>
      <c r="H148" s="329"/>
      <c r="I148" s="329"/>
      <c r="J148" s="329"/>
      <c r="K148" s="353"/>
    </row>
    <row r="149" spans="2:11" ht="15" customHeight="1">
      <c r="B149" s="332"/>
      <c r="C149" s="357" t="s">
        <v>1423</v>
      </c>
      <c r="D149" s="310"/>
      <c r="E149" s="310"/>
      <c r="F149" s="358" t="s">
        <v>1420</v>
      </c>
      <c r="G149" s="310"/>
      <c r="H149" s="357" t="s">
        <v>1459</v>
      </c>
      <c r="I149" s="357" t="s">
        <v>1422</v>
      </c>
      <c r="J149" s="357">
        <v>120</v>
      </c>
      <c r="K149" s="353"/>
    </row>
    <row r="150" spans="2:11" ht="15" customHeight="1">
      <c r="B150" s="332"/>
      <c r="C150" s="357" t="s">
        <v>1468</v>
      </c>
      <c r="D150" s="310"/>
      <c r="E150" s="310"/>
      <c r="F150" s="358" t="s">
        <v>1420</v>
      </c>
      <c r="G150" s="310"/>
      <c r="H150" s="357" t="s">
        <v>1479</v>
      </c>
      <c r="I150" s="357" t="s">
        <v>1422</v>
      </c>
      <c r="J150" s="357" t="s">
        <v>1470</v>
      </c>
      <c r="K150" s="353"/>
    </row>
    <row r="151" spans="2:11" ht="15" customHeight="1">
      <c r="B151" s="332"/>
      <c r="C151" s="357" t="s">
        <v>83</v>
      </c>
      <c r="D151" s="310"/>
      <c r="E151" s="310"/>
      <c r="F151" s="358" t="s">
        <v>1420</v>
      </c>
      <c r="G151" s="310"/>
      <c r="H151" s="357" t="s">
        <v>1480</v>
      </c>
      <c r="I151" s="357" t="s">
        <v>1422</v>
      </c>
      <c r="J151" s="357" t="s">
        <v>1470</v>
      </c>
      <c r="K151" s="353"/>
    </row>
    <row r="152" spans="2:11" ht="15" customHeight="1">
      <c r="B152" s="332"/>
      <c r="C152" s="357" t="s">
        <v>1425</v>
      </c>
      <c r="D152" s="310"/>
      <c r="E152" s="310"/>
      <c r="F152" s="358" t="s">
        <v>1426</v>
      </c>
      <c r="G152" s="310"/>
      <c r="H152" s="357" t="s">
        <v>1459</v>
      </c>
      <c r="I152" s="357" t="s">
        <v>1422</v>
      </c>
      <c r="J152" s="357">
        <v>50</v>
      </c>
      <c r="K152" s="353"/>
    </row>
    <row r="153" spans="2:11" ht="15" customHeight="1">
      <c r="B153" s="332"/>
      <c r="C153" s="357" t="s">
        <v>1428</v>
      </c>
      <c r="D153" s="310"/>
      <c r="E153" s="310"/>
      <c r="F153" s="358" t="s">
        <v>1420</v>
      </c>
      <c r="G153" s="310"/>
      <c r="H153" s="357" t="s">
        <v>1459</v>
      </c>
      <c r="I153" s="357" t="s">
        <v>1430</v>
      </c>
      <c r="J153" s="357"/>
      <c r="K153" s="353"/>
    </row>
    <row r="154" spans="2:11" ht="15" customHeight="1">
      <c r="B154" s="332"/>
      <c r="C154" s="357" t="s">
        <v>1439</v>
      </c>
      <c r="D154" s="310"/>
      <c r="E154" s="310"/>
      <c r="F154" s="358" t="s">
        <v>1426</v>
      </c>
      <c r="G154" s="310"/>
      <c r="H154" s="357" t="s">
        <v>1459</v>
      </c>
      <c r="I154" s="357" t="s">
        <v>1422</v>
      </c>
      <c r="J154" s="357">
        <v>50</v>
      </c>
      <c r="K154" s="353"/>
    </row>
    <row r="155" spans="2:11" ht="15" customHeight="1">
      <c r="B155" s="332"/>
      <c r="C155" s="357" t="s">
        <v>1447</v>
      </c>
      <c r="D155" s="310"/>
      <c r="E155" s="310"/>
      <c r="F155" s="358" t="s">
        <v>1426</v>
      </c>
      <c r="G155" s="310"/>
      <c r="H155" s="357" t="s">
        <v>1459</v>
      </c>
      <c r="I155" s="357" t="s">
        <v>1422</v>
      </c>
      <c r="J155" s="357">
        <v>50</v>
      </c>
      <c r="K155" s="353"/>
    </row>
    <row r="156" spans="2:11" ht="15" customHeight="1">
      <c r="B156" s="332"/>
      <c r="C156" s="357" t="s">
        <v>1445</v>
      </c>
      <c r="D156" s="310"/>
      <c r="E156" s="310"/>
      <c r="F156" s="358" t="s">
        <v>1426</v>
      </c>
      <c r="G156" s="310"/>
      <c r="H156" s="357" t="s">
        <v>1459</v>
      </c>
      <c r="I156" s="357" t="s">
        <v>1422</v>
      </c>
      <c r="J156" s="357">
        <v>50</v>
      </c>
      <c r="K156" s="353"/>
    </row>
    <row r="157" spans="2:11" ht="15" customHeight="1">
      <c r="B157" s="332"/>
      <c r="C157" s="357" t="s">
        <v>124</v>
      </c>
      <c r="D157" s="310"/>
      <c r="E157" s="310"/>
      <c r="F157" s="358" t="s">
        <v>1420</v>
      </c>
      <c r="G157" s="310"/>
      <c r="H157" s="357" t="s">
        <v>1481</v>
      </c>
      <c r="I157" s="357" t="s">
        <v>1422</v>
      </c>
      <c r="J157" s="357" t="s">
        <v>1482</v>
      </c>
      <c r="K157" s="353"/>
    </row>
    <row r="158" spans="2:11" ht="15" customHeight="1">
      <c r="B158" s="332"/>
      <c r="C158" s="357" t="s">
        <v>1483</v>
      </c>
      <c r="D158" s="310"/>
      <c r="E158" s="310"/>
      <c r="F158" s="358" t="s">
        <v>1420</v>
      </c>
      <c r="G158" s="310"/>
      <c r="H158" s="357" t="s">
        <v>1484</v>
      </c>
      <c r="I158" s="357" t="s">
        <v>1454</v>
      </c>
      <c r="J158" s="357"/>
      <c r="K158" s="353"/>
    </row>
    <row r="159" spans="2:11" ht="15" customHeight="1">
      <c r="B159" s="359"/>
      <c r="C159" s="341"/>
      <c r="D159" s="341"/>
      <c r="E159" s="341"/>
      <c r="F159" s="341"/>
      <c r="G159" s="341"/>
      <c r="H159" s="341"/>
      <c r="I159" s="341"/>
      <c r="J159" s="341"/>
      <c r="K159" s="360"/>
    </row>
    <row r="160" spans="2:11" ht="18.75" customHeight="1">
      <c r="B160" s="306"/>
      <c r="C160" s="310"/>
      <c r="D160" s="310"/>
      <c r="E160" s="310"/>
      <c r="F160" s="331"/>
      <c r="G160" s="310"/>
      <c r="H160" s="310"/>
      <c r="I160" s="310"/>
      <c r="J160" s="310"/>
      <c r="K160" s="306"/>
    </row>
    <row r="161" spans="2:11" ht="18.75" customHeight="1">
      <c r="B161" s="317"/>
      <c r="C161" s="317"/>
      <c r="D161" s="317"/>
      <c r="E161" s="317"/>
      <c r="F161" s="317"/>
      <c r="G161" s="317"/>
      <c r="H161" s="317"/>
      <c r="I161" s="317"/>
      <c r="J161" s="317"/>
      <c r="K161" s="317"/>
    </row>
    <row r="162" spans="2:11" ht="7.5" customHeight="1">
      <c r="B162" s="296"/>
      <c r="C162" s="297"/>
      <c r="D162" s="297"/>
      <c r="E162" s="297"/>
      <c r="F162" s="297"/>
      <c r="G162" s="297"/>
      <c r="H162" s="297"/>
      <c r="I162" s="297"/>
      <c r="J162" s="297"/>
      <c r="K162" s="298"/>
    </row>
    <row r="163" spans="2:11" ht="45" customHeight="1">
      <c r="B163" s="299"/>
      <c r="C163" s="300" t="s">
        <v>1485</v>
      </c>
      <c r="D163" s="300"/>
      <c r="E163" s="300"/>
      <c r="F163" s="300"/>
      <c r="G163" s="300"/>
      <c r="H163" s="300"/>
      <c r="I163" s="300"/>
      <c r="J163" s="300"/>
      <c r="K163" s="301"/>
    </row>
    <row r="164" spans="2:11" ht="17.25" customHeight="1">
      <c r="B164" s="299"/>
      <c r="C164" s="324" t="s">
        <v>1414</v>
      </c>
      <c r="D164" s="324"/>
      <c r="E164" s="324"/>
      <c r="F164" s="324" t="s">
        <v>1415</v>
      </c>
      <c r="G164" s="361"/>
      <c r="H164" s="362" t="s">
        <v>139</v>
      </c>
      <c r="I164" s="362" t="s">
        <v>56</v>
      </c>
      <c r="J164" s="324" t="s">
        <v>1416</v>
      </c>
      <c r="K164" s="301"/>
    </row>
    <row r="165" spans="2:11" ht="17.25" customHeight="1">
      <c r="B165" s="302"/>
      <c r="C165" s="326" t="s">
        <v>1417</v>
      </c>
      <c r="D165" s="326"/>
      <c r="E165" s="326"/>
      <c r="F165" s="327" t="s">
        <v>1418</v>
      </c>
      <c r="G165" s="363"/>
      <c r="H165" s="364"/>
      <c r="I165" s="364"/>
      <c r="J165" s="326" t="s">
        <v>1419</v>
      </c>
      <c r="K165" s="304"/>
    </row>
    <row r="166" spans="2:11" ht="5.25" customHeight="1">
      <c r="B166" s="332"/>
      <c r="C166" s="329"/>
      <c r="D166" s="329"/>
      <c r="E166" s="329"/>
      <c r="F166" s="329"/>
      <c r="G166" s="330"/>
      <c r="H166" s="329"/>
      <c r="I166" s="329"/>
      <c r="J166" s="329"/>
      <c r="K166" s="353"/>
    </row>
    <row r="167" spans="2:11" ht="15" customHeight="1">
      <c r="B167" s="332"/>
      <c r="C167" s="310" t="s">
        <v>1423</v>
      </c>
      <c r="D167" s="310"/>
      <c r="E167" s="310"/>
      <c r="F167" s="331" t="s">
        <v>1420</v>
      </c>
      <c r="G167" s="310"/>
      <c r="H167" s="310" t="s">
        <v>1459</v>
      </c>
      <c r="I167" s="310" t="s">
        <v>1422</v>
      </c>
      <c r="J167" s="310">
        <v>120</v>
      </c>
      <c r="K167" s="353"/>
    </row>
    <row r="168" spans="2:11" ht="15" customHeight="1">
      <c r="B168" s="332"/>
      <c r="C168" s="310" t="s">
        <v>1468</v>
      </c>
      <c r="D168" s="310"/>
      <c r="E168" s="310"/>
      <c r="F168" s="331" t="s">
        <v>1420</v>
      </c>
      <c r="G168" s="310"/>
      <c r="H168" s="310" t="s">
        <v>1469</v>
      </c>
      <c r="I168" s="310" t="s">
        <v>1422</v>
      </c>
      <c r="J168" s="310" t="s">
        <v>1470</v>
      </c>
      <c r="K168" s="353"/>
    </row>
    <row r="169" spans="2:11" ht="15" customHeight="1">
      <c r="B169" s="332"/>
      <c r="C169" s="310" t="s">
        <v>83</v>
      </c>
      <c r="D169" s="310"/>
      <c r="E169" s="310"/>
      <c r="F169" s="331" t="s">
        <v>1420</v>
      </c>
      <c r="G169" s="310"/>
      <c r="H169" s="310" t="s">
        <v>1486</v>
      </c>
      <c r="I169" s="310" t="s">
        <v>1422</v>
      </c>
      <c r="J169" s="310" t="s">
        <v>1470</v>
      </c>
      <c r="K169" s="353"/>
    </row>
    <row r="170" spans="2:11" ht="15" customHeight="1">
      <c r="B170" s="332"/>
      <c r="C170" s="310" t="s">
        <v>1425</v>
      </c>
      <c r="D170" s="310"/>
      <c r="E170" s="310"/>
      <c r="F170" s="331" t="s">
        <v>1426</v>
      </c>
      <c r="G170" s="310"/>
      <c r="H170" s="310" t="s">
        <v>1486</v>
      </c>
      <c r="I170" s="310" t="s">
        <v>1422</v>
      </c>
      <c r="J170" s="310">
        <v>50</v>
      </c>
      <c r="K170" s="353"/>
    </row>
    <row r="171" spans="2:11" ht="15" customHeight="1">
      <c r="B171" s="332"/>
      <c r="C171" s="310" t="s">
        <v>1428</v>
      </c>
      <c r="D171" s="310"/>
      <c r="E171" s="310"/>
      <c r="F171" s="331" t="s">
        <v>1420</v>
      </c>
      <c r="G171" s="310"/>
      <c r="H171" s="310" t="s">
        <v>1486</v>
      </c>
      <c r="I171" s="310" t="s">
        <v>1430</v>
      </c>
      <c r="J171" s="310"/>
      <c r="K171" s="353"/>
    </row>
    <row r="172" spans="2:11" ht="15" customHeight="1">
      <c r="B172" s="332"/>
      <c r="C172" s="310" t="s">
        <v>1439</v>
      </c>
      <c r="D172" s="310"/>
      <c r="E172" s="310"/>
      <c r="F172" s="331" t="s">
        <v>1426</v>
      </c>
      <c r="G172" s="310"/>
      <c r="H172" s="310" t="s">
        <v>1486</v>
      </c>
      <c r="I172" s="310" t="s">
        <v>1422</v>
      </c>
      <c r="J172" s="310">
        <v>50</v>
      </c>
      <c r="K172" s="353"/>
    </row>
    <row r="173" spans="2:11" ht="15" customHeight="1">
      <c r="B173" s="332"/>
      <c r="C173" s="310" t="s">
        <v>1447</v>
      </c>
      <c r="D173" s="310"/>
      <c r="E173" s="310"/>
      <c r="F173" s="331" t="s">
        <v>1426</v>
      </c>
      <c r="G173" s="310"/>
      <c r="H173" s="310" t="s">
        <v>1486</v>
      </c>
      <c r="I173" s="310" t="s">
        <v>1422</v>
      </c>
      <c r="J173" s="310">
        <v>50</v>
      </c>
      <c r="K173" s="353"/>
    </row>
    <row r="174" spans="2:11" ht="15" customHeight="1">
      <c r="B174" s="332"/>
      <c r="C174" s="310" t="s">
        <v>1445</v>
      </c>
      <c r="D174" s="310"/>
      <c r="E174" s="310"/>
      <c r="F174" s="331" t="s">
        <v>1426</v>
      </c>
      <c r="G174" s="310"/>
      <c r="H174" s="310" t="s">
        <v>1486</v>
      </c>
      <c r="I174" s="310" t="s">
        <v>1422</v>
      </c>
      <c r="J174" s="310">
        <v>50</v>
      </c>
      <c r="K174" s="353"/>
    </row>
    <row r="175" spans="2:11" ht="15" customHeight="1">
      <c r="B175" s="332"/>
      <c r="C175" s="310" t="s">
        <v>138</v>
      </c>
      <c r="D175" s="310"/>
      <c r="E175" s="310"/>
      <c r="F175" s="331" t="s">
        <v>1420</v>
      </c>
      <c r="G175" s="310"/>
      <c r="H175" s="310" t="s">
        <v>1487</v>
      </c>
      <c r="I175" s="310" t="s">
        <v>1488</v>
      </c>
      <c r="J175" s="310"/>
      <c r="K175" s="353"/>
    </row>
    <row r="176" spans="2:11" ht="15" customHeight="1">
      <c r="B176" s="332"/>
      <c r="C176" s="310" t="s">
        <v>56</v>
      </c>
      <c r="D176" s="310"/>
      <c r="E176" s="310"/>
      <c r="F176" s="331" t="s">
        <v>1420</v>
      </c>
      <c r="G176" s="310"/>
      <c r="H176" s="310" t="s">
        <v>1489</v>
      </c>
      <c r="I176" s="310" t="s">
        <v>1490</v>
      </c>
      <c r="J176" s="310">
        <v>1</v>
      </c>
      <c r="K176" s="353"/>
    </row>
    <row r="177" spans="2:11" ht="15" customHeight="1">
      <c r="B177" s="332"/>
      <c r="C177" s="310" t="s">
        <v>52</v>
      </c>
      <c r="D177" s="310"/>
      <c r="E177" s="310"/>
      <c r="F177" s="331" t="s">
        <v>1420</v>
      </c>
      <c r="G177" s="310"/>
      <c r="H177" s="310" t="s">
        <v>1491</v>
      </c>
      <c r="I177" s="310" t="s">
        <v>1422</v>
      </c>
      <c r="J177" s="310">
        <v>20</v>
      </c>
      <c r="K177" s="353"/>
    </row>
    <row r="178" spans="2:11" ht="15" customHeight="1">
      <c r="B178" s="332"/>
      <c r="C178" s="310" t="s">
        <v>139</v>
      </c>
      <c r="D178" s="310"/>
      <c r="E178" s="310"/>
      <c r="F178" s="331" t="s">
        <v>1420</v>
      </c>
      <c r="G178" s="310"/>
      <c r="H178" s="310" t="s">
        <v>1492</v>
      </c>
      <c r="I178" s="310" t="s">
        <v>1422</v>
      </c>
      <c r="J178" s="310">
        <v>255</v>
      </c>
      <c r="K178" s="353"/>
    </row>
    <row r="179" spans="2:11" ht="15" customHeight="1">
      <c r="B179" s="332"/>
      <c r="C179" s="310" t="s">
        <v>140</v>
      </c>
      <c r="D179" s="310"/>
      <c r="E179" s="310"/>
      <c r="F179" s="331" t="s">
        <v>1420</v>
      </c>
      <c r="G179" s="310"/>
      <c r="H179" s="310" t="s">
        <v>1385</v>
      </c>
      <c r="I179" s="310" t="s">
        <v>1422</v>
      </c>
      <c r="J179" s="310">
        <v>10</v>
      </c>
      <c r="K179" s="353"/>
    </row>
    <row r="180" spans="2:11" ht="15" customHeight="1">
      <c r="B180" s="332"/>
      <c r="C180" s="310" t="s">
        <v>141</v>
      </c>
      <c r="D180" s="310"/>
      <c r="E180" s="310"/>
      <c r="F180" s="331" t="s">
        <v>1420</v>
      </c>
      <c r="G180" s="310"/>
      <c r="H180" s="310" t="s">
        <v>1493</v>
      </c>
      <c r="I180" s="310" t="s">
        <v>1454</v>
      </c>
      <c r="J180" s="310"/>
      <c r="K180" s="353"/>
    </row>
    <row r="181" spans="2:11" ht="15" customHeight="1">
      <c r="B181" s="332"/>
      <c r="C181" s="310" t="s">
        <v>1494</v>
      </c>
      <c r="D181" s="310"/>
      <c r="E181" s="310"/>
      <c r="F181" s="331" t="s">
        <v>1420</v>
      </c>
      <c r="G181" s="310"/>
      <c r="H181" s="310" t="s">
        <v>1495</v>
      </c>
      <c r="I181" s="310" t="s">
        <v>1454</v>
      </c>
      <c r="J181" s="310"/>
      <c r="K181" s="353"/>
    </row>
    <row r="182" spans="2:11" ht="15" customHeight="1">
      <c r="B182" s="332"/>
      <c r="C182" s="310" t="s">
        <v>1483</v>
      </c>
      <c r="D182" s="310"/>
      <c r="E182" s="310"/>
      <c r="F182" s="331" t="s">
        <v>1420</v>
      </c>
      <c r="G182" s="310"/>
      <c r="H182" s="310" t="s">
        <v>1496</v>
      </c>
      <c r="I182" s="310" t="s">
        <v>1454</v>
      </c>
      <c r="J182" s="310"/>
      <c r="K182" s="353"/>
    </row>
    <row r="183" spans="2:11" ht="15" customHeight="1">
      <c r="B183" s="332"/>
      <c r="C183" s="310" t="s">
        <v>143</v>
      </c>
      <c r="D183" s="310"/>
      <c r="E183" s="310"/>
      <c r="F183" s="331" t="s">
        <v>1426</v>
      </c>
      <c r="G183" s="310"/>
      <c r="H183" s="310" t="s">
        <v>1497</v>
      </c>
      <c r="I183" s="310" t="s">
        <v>1422</v>
      </c>
      <c r="J183" s="310">
        <v>50</v>
      </c>
      <c r="K183" s="353"/>
    </row>
    <row r="184" spans="2:11" ht="15" customHeight="1">
      <c r="B184" s="332"/>
      <c r="C184" s="310" t="s">
        <v>1498</v>
      </c>
      <c r="D184" s="310"/>
      <c r="E184" s="310"/>
      <c r="F184" s="331" t="s">
        <v>1426</v>
      </c>
      <c r="G184" s="310"/>
      <c r="H184" s="310" t="s">
        <v>1499</v>
      </c>
      <c r="I184" s="310" t="s">
        <v>1500</v>
      </c>
      <c r="J184" s="310"/>
      <c r="K184" s="353"/>
    </row>
    <row r="185" spans="2:11" ht="15" customHeight="1">
      <c r="B185" s="332"/>
      <c r="C185" s="310" t="s">
        <v>1501</v>
      </c>
      <c r="D185" s="310"/>
      <c r="E185" s="310"/>
      <c r="F185" s="331" t="s">
        <v>1426</v>
      </c>
      <c r="G185" s="310"/>
      <c r="H185" s="310" t="s">
        <v>1502</v>
      </c>
      <c r="I185" s="310" t="s">
        <v>1500</v>
      </c>
      <c r="J185" s="310"/>
      <c r="K185" s="353"/>
    </row>
    <row r="186" spans="2:11" ht="15" customHeight="1">
      <c r="B186" s="332"/>
      <c r="C186" s="310" t="s">
        <v>1503</v>
      </c>
      <c r="D186" s="310"/>
      <c r="E186" s="310"/>
      <c r="F186" s="331" t="s">
        <v>1426</v>
      </c>
      <c r="G186" s="310"/>
      <c r="H186" s="310" t="s">
        <v>1504</v>
      </c>
      <c r="I186" s="310" t="s">
        <v>1500</v>
      </c>
      <c r="J186" s="310"/>
      <c r="K186" s="353"/>
    </row>
    <row r="187" spans="2:11" ht="15" customHeight="1">
      <c r="B187" s="332"/>
      <c r="C187" s="365" t="s">
        <v>1505</v>
      </c>
      <c r="D187" s="310"/>
      <c r="E187" s="310"/>
      <c r="F187" s="331" t="s">
        <v>1426</v>
      </c>
      <c r="G187" s="310"/>
      <c r="H187" s="310" t="s">
        <v>1506</v>
      </c>
      <c r="I187" s="310" t="s">
        <v>1507</v>
      </c>
      <c r="J187" s="366" t="s">
        <v>1508</v>
      </c>
      <c r="K187" s="353"/>
    </row>
    <row r="188" spans="2:11" ht="15" customHeight="1">
      <c r="B188" s="332"/>
      <c r="C188" s="316" t="s">
        <v>41</v>
      </c>
      <c r="D188" s="310"/>
      <c r="E188" s="310"/>
      <c r="F188" s="331" t="s">
        <v>1420</v>
      </c>
      <c r="G188" s="310"/>
      <c r="H188" s="306" t="s">
        <v>1509</v>
      </c>
      <c r="I188" s="310" t="s">
        <v>1510</v>
      </c>
      <c r="J188" s="310"/>
      <c r="K188" s="353"/>
    </row>
    <row r="189" spans="2:11" ht="15" customHeight="1">
      <c r="B189" s="332"/>
      <c r="C189" s="316" t="s">
        <v>1511</v>
      </c>
      <c r="D189" s="310"/>
      <c r="E189" s="310"/>
      <c r="F189" s="331" t="s">
        <v>1420</v>
      </c>
      <c r="G189" s="310"/>
      <c r="H189" s="310" t="s">
        <v>1512</v>
      </c>
      <c r="I189" s="310" t="s">
        <v>1454</v>
      </c>
      <c r="J189" s="310"/>
      <c r="K189" s="353"/>
    </row>
    <row r="190" spans="2:11" ht="15" customHeight="1">
      <c r="B190" s="332"/>
      <c r="C190" s="316" t="s">
        <v>1513</v>
      </c>
      <c r="D190" s="310"/>
      <c r="E190" s="310"/>
      <c r="F190" s="331" t="s">
        <v>1420</v>
      </c>
      <c r="G190" s="310"/>
      <c r="H190" s="310" t="s">
        <v>1514</v>
      </c>
      <c r="I190" s="310" t="s">
        <v>1454</v>
      </c>
      <c r="J190" s="310"/>
      <c r="K190" s="353"/>
    </row>
    <row r="191" spans="2:11" ht="15" customHeight="1">
      <c r="B191" s="332"/>
      <c r="C191" s="316" t="s">
        <v>1515</v>
      </c>
      <c r="D191" s="310"/>
      <c r="E191" s="310"/>
      <c r="F191" s="331" t="s">
        <v>1426</v>
      </c>
      <c r="G191" s="310"/>
      <c r="H191" s="310" t="s">
        <v>1516</v>
      </c>
      <c r="I191" s="310" t="s">
        <v>1454</v>
      </c>
      <c r="J191" s="310"/>
      <c r="K191" s="353"/>
    </row>
    <row r="192" spans="2:11" ht="15" customHeight="1">
      <c r="B192" s="359"/>
      <c r="C192" s="367"/>
      <c r="D192" s="341"/>
      <c r="E192" s="341"/>
      <c r="F192" s="341"/>
      <c r="G192" s="341"/>
      <c r="H192" s="341"/>
      <c r="I192" s="341"/>
      <c r="J192" s="341"/>
      <c r="K192" s="360"/>
    </row>
    <row r="193" spans="2:11" ht="18.75" customHeight="1">
      <c r="B193" s="306"/>
      <c r="C193" s="310"/>
      <c r="D193" s="310"/>
      <c r="E193" s="310"/>
      <c r="F193" s="331"/>
      <c r="G193" s="310"/>
      <c r="H193" s="310"/>
      <c r="I193" s="310"/>
      <c r="J193" s="310"/>
      <c r="K193" s="306"/>
    </row>
    <row r="194" spans="2:11" ht="18.75" customHeight="1">
      <c r="B194" s="306"/>
      <c r="C194" s="310"/>
      <c r="D194" s="310"/>
      <c r="E194" s="310"/>
      <c r="F194" s="331"/>
      <c r="G194" s="310"/>
      <c r="H194" s="310"/>
      <c r="I194" s="310"/>
      <c r="J194" s="310"/>
      <c r="K194" s="306"/>
    </row>
    <row r="195" spans="2:11" ht="18.75" customHeight="1">
      <c r="B195" s="317"/>
      <c r="C195" s="317"/>
      <c r="D195" s="317"/>
      <c r="E195" s="317"/>
      <c r="F195" s="317"/>
      <c r="G195" s="317"/>
      <c r="H195" s="317"/>
      <c r="I195" s="317"/>
      <c r="J195" s="317"/>
      <c r="K195" s="317"/>
    </row>
    <row r="196" spans="2:11" ht="13.5">
      <c r="B196" s="296"/>
      <c r="C196" s="297"/>
      <c r="D196" s="297"/>
      <c r="E196" s="297"/>
      <c r="F196" s="297"/>
      <c r="G196" s="297"/>
      <c r="H196" s="297"/>
      <c r="I196" s="297"/>
      <c r="J196" s="297"/>
      <c r="K196" s="298"/>
    </row>
    <row r="197" spans="2:11" ht="21">
      <c r="B197" s="299"/>
      <c r="C197" s="300" t="s">
        <v>1517</v>
      </c>
      <c r="D197" s="300"/>
      <c r="E197" s="300"/>
      <c r="F197" s="300"/>
      <c r="G197" s="300"/>
      <c r="H197" s="300"/>
      <c r="I197" s="300"/>
      <c r="J197" s="300"/>
      <c r="K197" s="301"/>
    </row>
    <row r="198" spans="2:11" ht="25.5" customHeight="1">
      <c r="B198" s="299"/>
      <c r="C198" s="368" t="s">
        <v>1518</v>
      </c>
      <c r="D198" s="368"/>
      <c r="E198" s="368"/>
      <c r="F198" s="368" t="s">
        <v>1519</v>
      </c>
      <c r="G198" s="369"/>
      <c r="H198" s="368" t="s">
        <v>1520</v>
      </c>
      <c r="I198" s="368"/>
      <c r="J198" s="368"/>
      <c r="K198" s="301"/>
    </row>
    <row r="199" spans="2:11" ht="5.25" customHeight="1">
      <c r="B199" s="332"/>
      <c r="C199" s="329"/>
      <c r="D199" s="329"/>
      <c r="E199" s="329"/>
      <c r="F199" s="329"/>
      <c r="G199" s="310"/>
      <c r="H199" s="329"/>
      <c r="I199" s="329"/>
      <c r="J199" s="329"/>
      <c r="K199" s="353"/>
    </row>
    <row r="200" spans="2:11" ht="15" customHeight="1">
      <c r="B200" s="332"/>
      <c r="C200" s="310" t="s">
        <v>1510</v>
      </c>
      <c r="D200" s="310"/>
      <c r="E200" s="310"/>
      <c r="F200" s="331" t="s">
        <v>42</v>
      </c>
      <c r="G200" s="310"/>
      <c r="H200" s="310" t="s">
        <v>1521</v>
      </c>
      <c r="I200" s="310"/>
      <c r="J200" s="310"/>
      <c r="K200" s="353"/>
    </row>
    <row r="201" spans="2:11" ht="15" customHeight="1">
      <c r="B201" s="332"/>
      <c r="C201" s="338"/>
      <c r="D201" s="310"/>
      <c r="E201" s="310"/>
      <c r="F201" s="331" t="s">
        <v>43</v>
      </c>
      <c r="G201" s="310"/>
      <c r="H201" s="310" t="s">
        <v>1522</v>
      </c>
      <c r="I201" s="310"/>
      <c r="J201" s="310"/>
      <c r="K201" s="353"/>
    </row>
    <row r="202" spans="2:11" ht="15" customHeight="1">
      <c r="B202" s="332"/>
      <c r="C202" s="338"/>
      <c r="D202" s="310"/>
      <c r="E202" s="310"/>
      <c r="F202" s="331" t="s">
        <v>46</v>
      </c>
      <c r="G202" s="310"/>
      <c r="H202" s="310" t="s">
        <v>1523</v>
      </c>
      <c r="I202" s="310"/>
      <c r="J202" s="310"/>
      <c r="K202" s="353"/>
    </row>
    <row r="203" spans="2:11" ht="15" customHeight="1">
      <c r="B203" s="332"/>
      <c r="C203" s="310"/>
      <c r="D203" s="310"/>
      <c r="E203" s="310"/>
      <c r="F203" s="331" t="s">
        <v>44</v>
      </c>
      <c r="G203" s="310"/>
      <c r="H203" s="310" t="s">
        <v>1524</v>
      </c>
      <c r="I203" s="310"/>
      <c r="J203" s="310"/>
      <c r="K203" s="353"/>
    </row>
    <row r="204" spans="2:11" ht="15" customHeight="1">
      <c r="B204" s="332"/>
      <c r="C204" s="310"/>
      <c r="D204" s="310"/>
      <c r="E204" s="310"/>
      <c r="F204" s="331" t="s">
        <v>45</v>
      </c>
      <c r="G204" s="310"/>
      <c r="H204" s="310" t="s">
        <v>1525</v>
      </c>
      <c r="I204" s="310"/>
      <c r="J204" s="310"/>
      <c r="K204" s="353"/>
    </row>
    <row r="205" spans="2:11" ht="15" customHeight="1">
      <c r="B205" s="332"/>
      <c r="C205" s="310"/>
      <c r="D205" s="310"/>
      <c r="E205" s="310"/>
      <c r="F205" s="331"/>
      <c r="G205" s="310"/>
      <c r="H205" s="310"/>
      <c r="I205" s="310"/>
      <c r="J205" s="310"/>
      <c r="K205" s="353"/>
    </row>
    <row r="206" spans="2:11" ht="15" customHeight="1">
      <c r="B206" s="332"/>
      <c r="C206" s="310" t="s">
        <v>1466</v>
      </c>
      <c r="D206" s="310"/>
      <c r="E206" s="310"/>
      <c r="F206" s="331" t="s">
        <v>77</v>
      </c>
      <c r="G206" s="310"/>
      <c r="H206" s="310" t="s">
        <v>1526</v>
      </c>
      <c r="I206" s="310"/>
      <c r="J206" s="310"/>
      <c r="K206" s="353"/>
    </row>
    <row r="207" spans="2:11" ht="15" customHeight="1">
      <c r="B207" s="332"/>
      <c r="C207" s="338"/>
      <c r="D207" s="310"/>
      <c r="E207" s="310"/>
      <c r="F207" s="331" t="s">
        <v>1364</v>
      </c>
      <c r="G207" s="310"/>
      <c r="H207" s="310" t="s">
        <v>1365</v>
      </c>
      <c r="I207" s="310"/>
      <c r="J207" s="310"/>
      <c r="K207" s="353"/>
    </row>
    <row r="208" spans="2:11" ht="15" customHeight="1">
      <c r="B208" s="332"/>
      <c r="C208" s="310"/>
      <c r="D208" s="310"/>
      <c r="E208" s="310"/>
      <c r="F208" s="331" t="s">
        <v>1362</v>
      </c>
      <c r="G208" s="310"/>
      <c r="H208" s="310" t="s">
        <v>1527</v>
      </c>
      <c r="I208" s="310"/>
      <c r="J208" s="310"/>
      <c r="K208" s="353"/>
    </row>
    <row r="209" spans="2:11" ht="15" customHeight="1">
      <c r="B209" s="370"/>
      <c r="C209" s="338"/>
      <c r="D209" s="338"/>
      <c r="E209" s="338"/>
      <c r="F209" s="331" t="s">
        <v>1366</v>
      </c>
      <c r="G209" s="316"/>
      <c r="H209" s="357" t="s">
        <v>1367</v>
      </c>
      <c r="I209" s="357"/>
      <c r="J209" s="357"/>
      <c r="K209" s="371"/>
    </row>
    <row r="210" spans="2:11" ht="15" customHeight="1">
      <c r="B210" s="370"/>
      <c r="C210" s="338"/>
      <c r="D210" s="338"/>
      <c r="E210" s="338"/>
      <c r="F210" s="331" t="s">
        <v>1368</v>
      </c>
      <c r="G210" s="316"/>
      <c r="H210" s="357" t="s">
        <v>1347</v>
      </c>
      <c r="I210" s="357"/>
      <c r="J210" s="357"/>
      <c r="K210" s="371"/>
    </row>
    <row r="211" spans="2:11" ht="15" customHeight="1">
      <c r="B211" s="370"/>
      <c r="C211" s="338"/>
      <c r="D211" s="338"/>
      <c r="E211" s="338"/>
      <c r="F211" s="372"/>
      <c r="G211" s="316"/>
      <c r="H211" s="373"/>
      <c r="I211" s="373"/>
      <c r="J211" s="373"/>
      <c r="K211" s="371"/>
    </row>
    <row r="212" spans="2:11" ht="15" customHeight="1">
      <c r="B212" s="370"/>
      <c r="C212" s="310" t="s">
        <v>1490</v>
      </c>
      <c r="D212" s="338"/>
      <c r="E212" s="338"/>
      <c r="F212" s="331">
        <v>1</v>
      </c>
      <c r="G212" s="316"/>
      <c r="H212" s="357" t="s">
        <v>1528</v>
      </c>
      <c r="I212" s="357"/>
      <c r="J212" s="357"/>
      <c r="K212" s="371"/>
    </row>
    <row r="213" spans="2:11" ht="15" customHeight="1">
      <c r="B213" s="370"/>
      <c r="C213" s="338"/>
      <c r="D213" s="338"/>
      <c r="E213" s="338"/>
      <c r="F213" s="331">
        <v>2</v>
      </c>
      <c r="G213" s="316"/>
      <c r="H213" s="357" t="s">
        <v>1529</v>
      </c>
      <c r="I213" s="357"/>
      <c r="J213" s="357"/>
      <c r="K213" s="371"/>
    </row>
    <row r="214" spans="2:11" ht="15" customHeight="1">
      <c r="B214" s="370"/>
      <c r="C214" s="338"/>
      <c r="D214" s="338"/>
      <c r="E214" s="338"/>
      <c r="F214" s="331">
        <v>3</v>
      </c>
      <c r="G214" s="316"/>
      <c r="H214" s="357" t="s">
        <v>1530</v>
      </c>
      <c r="I214" s="357"/>
      <c r="J214" s="357"/>
      <c r="K214" s="371"/>
    </row>
    <row r="215" spans="2:11" ht="15" customHeight="1">
      <c r="B215" s="370"/>
      <c r="C215" s="338"/>
      <c r="D215" s="338"/>
      <c r="E215" s="338"/>
      <c r="F215" s="331">
        <v>4</v>
      </c>
      <c r="G215" s="316"/>
      <c r="H215" s="357" t="s">
        <v>1531</v>
      </c>
      <c r="I215" s="357"/>
      <c r="J215" s="357"/>
      <c r="K215" s="371"/>
    </row>
    <row r="216" spans="2:11" ht="12.75" customHeight="1">
      <c r="B216" s="374"/>
      <c r="C216" s="375"/>
      <c r="D216" s="375"/>
      <c r="E216" s="375"/>
      <c r="F216" s="375"/>
      <c r="G216" s="375"/>
      <c r="H216" s="375"/>
      <c r="I216" s="375"/>
      <c r="J216" s="375"/>
      <c r="K216" s="376"/>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JDO\JDO</dc:creator>
  <cp:keywords/>
  <dc:description/>
  <cp:lastModifiedBy>JDO\JDO</cp:lastModifiedBy>
  <dcterms:created xsi:type="dcterms:W3CDTF">2018-01-29T12:04:00Z</dcterms:created>
  <dcterms:modified xsi:type="dcterms:W3CDTF">2018-01-29T12:04:22Z</dcterms:modified>
  <cp:category/>
  <cp:version/>
  <cp:contentType/>
  <cp:contentStatus/>
</cp:coreProperties>
</file>