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214-2018 - KŘIŽOVATKA II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'3214-2018 - KŘIŽOVATKA II...'!$C$79:$K$135</definedName>
    <definedName name="_xlnm.Print_Area" localSheetId="1">'3214-2018 - KŘIŽOVATKA II...'!$C$4:$J$34,'3214-2018 - KŘIŽOVATKA II...'!$C$40:$J$63,'3214-2018 - KŘIŽOVATKA II...'!$C$69:$K$135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'3214-2018 - KŘIŽOVATKA II...'!$79:$79</definedName>
  </definedNames>
  <calcPr fullCalcOnLoad="1"/>
</workbook>
</file>

<file path=xl/sharedStrings.xml><?xml version="1.0" encoding="utf-8"?>
<sst xmlns="http://schemas.openxmlformats.org/spreadsheetml/2006/main" count="1309" uniqueCount="445">
  <si>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</si>
  <si>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</si>
  <si>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</si>
  <si>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</si>
  <si>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</si>
  <si>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</si>
  <si>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</si>
  <si>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{295bc681-4906-4d55-a04c-bfff8e27fbbb}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</si>
  <si>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</si>
  <si>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</si>
  <si>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</si>
  <si>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</si>
  <si>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</si>
  <si>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</si>
  <si>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</si>
  <si>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</si>
  <si>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3214-2018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</si>
  <si>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</si>
  <si>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</si>
  <si>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KŘIŽOVATKA II/191 A III/19123 - JANOVICE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</si>
  <si>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</si>
  <si>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</si>
  <si>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</si>
  <si>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</si>
  <si>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</si>
  <si>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</si>
  <si>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</si>
  <si>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</si>
  <si>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1. 12. 2014</t>
  </si>
  <si>
    <t>10</t>
  </si>
  <si>
    <t>100</t>
  </si>
  <si>
    <t>Zadavatel:</t>
  </si>
  <si>
    <t>IČ:</t>
  </si>
  <si>
    <t>SPRÁVA A ÚDRŽBA SILNIC PLZEŇSKÉHO KRAJE (SÚS PK)</t>
  </si>
  <si>
    <t>DIČ:</t>
  </si>
  <si>
    <t>Uchazeč:</t>
  </si>
  <si>
    <t>Vyplň údaj</t>
  </si>
  <si>
    <t>Projektant:</t>
  </si>
  <si>
    <t>MACÁN PROJEKCE DS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</si>
  <si>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</si>
  <si>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</si>
  <si>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</si>
  <si>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</si>
  <si>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</si>
  <si>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</si>
  <si>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</si>
  <si>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</si>
  <si>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</si>
  <si>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</si>
  <si>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</si>
  <si>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</si>
  <si>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</si>
  <si>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</si>
  <si>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</si>
  <si>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</si>
  <si>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</si>
  <si>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</si>
  <si>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</si>
  <si>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</si>
  <si>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</si>
  <si>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</si>
  <si>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</si>
  <si>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</si>
  <si>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</si>
  <si>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</si>
  <si>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</si>
  <si>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</si>
  <si>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</si>
  <si>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</si>
  <si>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</si>
  <si>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</si>
  <si>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</si>
  <si>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</si>
  <si>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</si>
  <si>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</si>
  <si>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</si>
  <si>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</si>
  <si>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</si>
  <si>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</si>
  <si>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</si>
  <si>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</si>
  <si>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</si>
  <si>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</si>
  <si>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</si>
  <si>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</si>
  <si>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</si>
  <si>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</si>
  <si>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</si>
  <si>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</si>
  <si>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</si>
  <si>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</si>
  <si>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</si>
  <si>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</si>
  <si>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</si>
  <si>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</si>
  <si>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</si>
  <si>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</si>
  <si>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</si>
  <si>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</si>
  <si>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</si>
  <si>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</si>
  <si>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</si>
  <si>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</si>
  <si>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</si>
  <si>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</si>
  <si>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</si>
  <si>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</si>
  <si>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</si>
  <si>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</si>
  <si>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</si>
  <si>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</si>
  <si>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</si>
  <si>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</si>
  <si>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</si>
  <si>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</si>
  <si>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</si>
  <si>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</si>
  <si>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</si>
  <si>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</si>
  <si>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</si>
  <si>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</si>
  <si>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25</t>
  </si>
  <si>
    <t>K</t>
  </si>
  <si>
    <t>113154334</t>
  </si>
  <si>
    <t>Frézování živičného podkladu nebo krytu s naložením na dopravní prostředek plochy přes 1 000 do 10 000 m2 bez překážek v trase pruhu šířky přes 1 m do 2 m, tloušťky vrstvy 80 mm</t>
  </si>
  <si>
    <t>m2</t>
  </si>
  <si>
    <t>CS ÚRS 2016 01</t>
  </si>
  <si>
    <t>4</t>
  </si>
  <si>
    <t>-1895419246</t>
  </si>
  <si>
    <t>P</t>
  </si>
  <si>
    <t>Poznámka k položce:
frézování propadlých okrajů vozovky tl. 80 mm, recyklát bude odprodán zhotoviteli</t>
  </si>
  <si>
    <t>VV</t>
  </si>
  <si>
    <t>15665*0,1</t>
  </si>
  <si>
    <t>113154434</t>
  </si>
  <si>
    <t>Frézování živičného podkladu nebo krytu s naložením na dopravní prostředek plochy přes 10 000 m2 bez překážek v trase pruhu šířky do 2 m, tloušťky vrstvy do 100 mm</t>
  </si>
  <si>
    <t>CS ÚRS 2014 01</t>
  </si>
  <si>
    <t>1474101592</t>
  </si>
  <si>
    <t>Poznámka k položce:
asfaltový recyklát bude odprodán zhotoviteli</t>
  </si>
  <si>
    <t>30</t>
  </si>
  <si>
    <t>171201211</t>
  </si>
  <si>
    <t>Uložení sypaniny poplatek za uložení sypaniny na skládce ( skládkovné )</t>
  </si>
  <si>
    <t>t</t>
  </si>
  <si>
    <t>-2013987541</t>
  </si>
  <si>
    <t>Poznámka k položce:
Staré krajnice</t>
  </si>
  <si>
    <t>5</t>
  </si>
  <si>
    <t>Komunikace</t>
  </si>
  <si>
    <t>24</t>
  </si>
  <si>
    <t>565166111</t>
  </si>
  <si>
    <t>Asfaltový beton vrstva podkladní ACP 22 (obalované kamenivo hrubozrnné - OKH) s rozprostřením a zhutněním v pruhu šířky do 3 m, po zhutnění tl. 80 mm</t>
  </si>
  <si>
    <t>-2135828329</t>
  </si>
  <si>
    <t>Poznámka k položce:
předpoklad vyrovnání propadlých okrajů vozovky</t>
  </si>
  <si>
    <t>569931132</t>
  </si>
  <si>
    <t>Zpevnění krajnic nebo komunikací pro pěší s rozprostřením a zhutněním, po zhutnění asfaltovým recyklátem tl. 100 mm</t>
  </si>
  <si>
    <t>-1117574902</t>
  </si>
  <si>
    <t>3065</t>
  </si>
  <si>
    <t>3</t>
  </si>
  <si>
    <t>573231111</t>
  </si>
  <si>
    <t>Postřik živičný spojovací bez posypu kamenivem ze silniční emulze, v množství od 0,50 do 0,80 kg/m2</t>
  </si>
  <si>
    <t>1857440749</t>
  </si>
  <si>
    <t>15665*2</t>
  </si>
  <si>
    <t>577144141</t>
  </si>
  <si>
    <t>Asfaltový beton vrstva obrusná ACO 11 (ABS) s rozprostřením a se zhutněním z modifikovaného asfaltu v pruhu šířky přes 3 m tl. 50 mm</t>
  </si>
  <si>
    <t>-223689909</t>
  </si>
  <si>
    <t>Poznámka k položce:
viz situace a vzorový příčný profil</t>
  </si>
  <si>
    <t>22</t>
  </si>
  <si>
    <t>577166141</t>
  </si>
  <si>
    <t>Asfaltový beton vrstva ložní ACL 22 (ABVH) s rozprostřením a zhutněním z modifikovaného asfaltu, po zhutnění v pruhu šířky přes 3 m, po zhutnění tl. 70 mm</t>
  </si>
  <si>
    <t>-772040502</t>
  </si>
  <si>
    <t>9</t>
  </si>
  <si>
    <t>Ostatní konstrukce a práce-bourání</t>
  </si>
  <si>
    <t>0004</t>
  </si>
  <si>
    <t>Sanace zbylých trhlin dle TP 115, na úpravu 1bm trhlin uvažovat plochu textilie 1,5 m2 (přesah na každou stranu 0,75m), jako materiál při opravě trhlin bude použit kompozitní materiál - sklovláknitá mřížovina spojená polypropylénovou plstí, plošná hmotnost 0,35 g/m2, rozměr ok 25x25 mm.</t>
  </si>
  <si>
    <t>109218395</t>
  </si>
  <si>
    <t>33</t>
  </si>
  <si>
    <t>912221111</t>
  </si>
  <si>
    <t>Montáž směrového sloupku ocelového pružného ručním beraněním silničního</t>
  </si>
  <si>
    <t>kus</t>
  </si>
  <si>
    <t>197079881</t>
  </si>
  <si>
    <t>34</t>
  </si>
  <si>
    <t>M</t>
  </si>
  <si>
    <t>404451650</t>
  </si>
  <si>
    <t>sloupek směrový silniční ocelový</t>
  </si>
  <si>
    <t>8</t>
  </si>
  <si>
    <t>1941111136</t>
  </si>
  <si>
    <t>31</t>
  </si>
  <si>
    <t>915211112</t>
  </si>
  <si>
    <t>Vodorovné dopravní značení stříkaným plastem dělící čára šířky 125 mm souvislá bílá retroreflexní</t>
  </si>
  <si>
    <t>m</t>
  </si>
  <si>
    <t>-465856613</t>
  </si>
  <si>
    <t>32</t>
  </si>
  <si>
    <t>915211122</t>
  </si>
  <si>
    <t>Vodorovné dopravní značení stříkaným plastem dělící čára šířky 125 mm přerušovaná bílá retroreflexní</t>
  </si>
  <si>
    <t>1026123260</t>
  </si>
  <si>
    <t>915221112</t>
  </si>
  <si>
    <t>Vodorovné dopravní značení stříkaným plastem vodící čára bílá šířky 250 mm retroreflexní</t>
  </si>
  <si>
    <t>-693157216</t>
  </si>
  <si>
    <t>4400</t>
  </si>
  <si>
    <t>919112213</t>
  </si>
  <si>
    <t>Řezání dilatačních spár v živičném krytu vytvoření komůrky pro těsnící zálivku šířky 10 mm, hloubky 25 mm</t>
  </si>
  <si>
    <t>115922037</t>
  </si>
  <si>
    <t>8,5+7+20+26+31+29+13</t>
  </si>
  <si>
    <t>6</t>
  </si>
  <si>
    <t>919121213</t>
  </si>
  <si>
    <t>Utěsnění dilatačních spár zálivkou za studena v cementobetonovém nebo živičném krytu včetně adhezního nátěru bez těsnicího profilu pod zálivkou, pro komůrky šířky 10 mm, hloubky 25 mm</t>
  </si>
  <si>
    <t>23525919</t>
  </si>
  <si>
    <t>7</t>
  </si>
  <si>
    <t>919735112</t>
  </si>
  <si>
    <t>Řezání stávajícího živičného krytu nebo podkladu hloubky přes 50 do 100 mm</t>
  </si>
  <si>
    <t>-1766548752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</si>
  <si>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</si>
  <si>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</si>
  <si>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-539326371</t>
  </si>
  <si>
    <t>997</t>
  </si>
  <si>
    <t>Přesun sutě</t>
  </si>
  <si>
    <t>997211511</t>
  </si>
  <si>
    <t>Vodorovná doprava suti nebo vybouraných hmot suti se složením a hrubým urovnáním, na vzdálenost do 1 km</t>
  </si>
  <si>
    <t>1664017705</t>
  </si>
  <si>
    <t>Poznámka k položce:
Nánosy na krajnicích</t>
  </si>
  <si>
    <t>11</t>
  </si>
  <si>
    <t>997211519</t>
  </si>
  <si>
    <t>Vodorovná doprava suti nebo vybouraných hmot suti se složením a hrubým urovnáním, na vzdálenost Příplatek k ceně za každý další i započatý 1 km přes 1 km</t>
  </si>
  <si>
    <t>1206677487</t>
  </si>
  <si>
    <t>387*12 'Přepočtené koeficientem množství</t>
  </si>
  <si>
    <t>998</t>
  </si>
  <si>
    <t>Přesun hmot</t>
  </si>
  <si>
    <t>12</t>
  </si>
  <si>
    <t>998225111</t>
  </si>
  <si>
    <t>Přesun hmot pro komunikace s krytem z kameniva, monolitickým betonovým nebo živičným dopravní vzdálenost do 200 m jakékoliv délky objektu</t>
  </si>
  <si>
    <t>1431839574</t>
  </si>
  <si>
    <t>VRN</t>
  </si>
  <si>
    <t>Vedlejší rozpočtové náklady</t>
  </si>
  <si>
    <t>VRN1</t>
  </si>
  <si>
    <t>Průzkumné, geodetické a projektové práce</t>
  </si>
  <si>
    <t>13</t>
  </si>
  <si>
    <t>012203000</t>
  </si>
  <si>
    <t>Průzkumné, geodetické a projektové práce geodetické práce při provádění stavby</t>
  </si>
  <si>
    <t>Ks</t>
  </si>
  <si>
    <t>1024</t>
  </si>
  <si>
    <t>1532063121</t>
  </si>
  <si>
    <t>14</t>
  </si>
  <si>
    <t>012303000</t>
  </si>
  <si>
    <t>Průzkumné, geodetické a projektové práce geodetické práce po výstavbě</t>
  </si>
  <si>
    <t>-1636495633</t>
  </si>
  <si>
    <t>013254000</t>
  </si>
  <si>
    <t>Projektové práce, projektové práce dokumentace stavby (výkresová a textová) skutečného provedení stavby</t>
  </si>
  <si>
    <t>942653736</t>
  </si>
  <si>
    <t>VRN3</t>
  </si>
  <si>
    <t>Zařízení staveniště</t>
  </si>
  <si>
    <t>16</t>
  </si>
  <si>
    <t>030001000</t>
  </si>
  <si>
    <t>Zřízení, provoz, demontáž, příprava plochy pro zařízení staveniště, pronájem stavební buňky, oplocení a chemického WC po dobu stavby, uvedení zařízení staveniště do původního stavu</t>
  </si>
  <si>
    <t>1601608541</t>
  </si>
  <si>
    <t>17</t>
  </si>
  <si>
    <t>034403000</t>
  </si>
  <si>
    <t>Montáž, demontáž a pronájem dočasných dopravních značek po dobu stavby viz dopravní opatření</t>
  </si>
  <si>
    <t>-2082489766</t>
  </si>
  <si>
    <t>VRN4</t>
  </si>
  <si>
    <t>Inženýrská činnost</t>
  </si>
  <si>
    <t>18</t>
  </si>
  <si>
    <t>043103000</t>
  </si>
  <si>
    <t xml:space="preserve">Zajištění a provedení rozborů, atestů, posudků a revizních zpráv nutných pro řádné provedení a dokončení díla </t>
  </si>
  <si>
    <t>-665928594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</si>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</sst>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5" xfId="0" applyNumberFormat="1" applyFont="1" applyBorder="1" applyAlignment="1" applyProtection="1">
      <alignment/>
      <protection/>
    </xf>
    <xf numFmtId="166" fontId="30" fillId="0" borderId="16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20</v>
      </c>
    </row>
    <row r="7" spans="2:71" ht="14.4" customHeight="1">
      <c r="B7" s="25"/>
      <c r="C7" s="26"/>
      <c r="D7" s="37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23</v>
      </c>
      <c r="AL7" s="26"/>
      <c r="AM7" s="26"/>
      <c r="AN7" s="32" t="s">
        <v>22</v>
      </c>
      <c r="AO7" s="26"/>
      <c r="AP7" s="26"/>
      <c r="AQ7" s="28"/>
      <c r="BE7" s="36"/>
      <c r="BS7" s="21" t="s">
        <v>24</v>
      </c>
    </row>
    <row r="8" spans="2:71" ht="14.4" customHeight="1">
      <c r="B8" s="25"/>
      <c r="C8" s="26"/>
      <c r="D8" s="37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27</v>
      </c>
      <c r="AL8" s="26"/>
      <c r="AM8" s="26"/>
      <c r="AN8" s="38" t="s">
        <v>28</v>
      </c>
      <c r="AO8" s="26"/>
      <c r="AP8" s="26"/>
      <c r="AQ8" s="28"/>
      <c r="BE8" s="36"/>
      <c r="BS8" s="21" t="s">
        <v>29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30</v>
      </c>
    </row>
    <row r="10" spans="2:71" ht="14.4" customHeight="1">
      <c r="B10" s="25"/>
      <c r="C10" s="26"/>
      <c r="D10" s="37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32</v>
      </c>
      <c r="AL10" s="26"/>
      <c r="AM10" s="26"/>
      <c r="AN10" s="32" t="s">
        <v>22</v>
      </c>
      <c r="AO10" s="26"/>
      <c r="AP10" s="26"/>
      <c r="AQ10" s="28"/>
      <c r="BE10" s="36"/>
      <c r="BS10" s="21" t="s">
        <v>20</v>
      </c>
    </row>
    <row r="11" spans="2:71" ht="18.45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34</v>
      </c>
      <c r="AL11" s="26"/>
      <c r="AM11" s="26"/>
      <c r="AN11" s="32" t="s">
        <v>22</v>
      </c>
      <c r="AO11" s="26"/>
      <c r="AP11" s="26"/>
      <c r="AQ11" s="28"/>
      <c r="BE11" s="36"/>
      <c r="BS11" s="21" t="s">
        <v>20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20</v>
      </c>
    </row>
    <row r="13" spans="2:71" ht="14.4" customHeight="1">
      <c r="B13" s="25"/>
      <c r="C13" s="26"/>
      <c r="D13" s="37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32</v>
      </c>
      <c r="AL13" s="26"/>
      <c r="AM13" s="26"/>
      <c r="AN13" s="39" t="s">
        <v>36</v>
      </c>
      <c r="AO13" s="26"/>
      <c r="AP13" s="26"/>
      <c r="AQ13" s="28"/>
      <c r="BE13" s="36"/>
      <c r="BS13" s="21" t="s">
        <v>20</v>
      </c>
    </row>
    <row r="14" spans="2:71" ht="13.5">
      <c r="B14" s="25"/>
      <c r="C14" s="26"/>
      <c r="D14" s="26"/>
      <c r="E14" s="39" t="s">
        <v>36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34</v>
      </c>
      <c r="AL14" s="26"/>
      <c r="AM14" s="26"/>
      <c r="AN14" s="39" t="s">
        <v>36</v>
      </c>
      <c r="AO14" s="26"/>
      <c r="AP14" s="26"/>
      <c r="AQ14" s="28"/>
      <c r="BE14" s="36"/>
      <c r="BS14" s="21" t="s">
        <v>20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32</v>
      </c>
      <c r="AL16" s="26"/>
      <c r="AM16" s="26"/>
      <c r="AN16" s="32" t="s">
        <v>22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34</v>
      </c>
      <c r="AL17" s="26"/>
      <c r="AM17" s="26"/>
      <c r="AN17" s="32" t="s">
        <v>22</v>
      </c>
      <c r="AO17" s="26"/>
      <c r="AP17" s="26"/>
      <c r="AQ17" s="28"/>
      <c r="BE17" s="36"/>
      <c r="BS17" s="21" t="s">
        <v>39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6.5" customHeight="1">
      <c r="B20" s="25"/>
      <c r="C20" s="26"/>
      <c r="D20" s="26"/>
      <c r="E20" s="41" t="s">
        <v>22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41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42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43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44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45</v>
      </c>
      <c r="E26" s="51"/>
      <c r="F26" s="52" t="s">
        <v>46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47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48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49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50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51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52</v>
      </c>
      <c r="U32" s="58"/>
      <c r="V32" s="58"/>
      <c r="W32" s="58"/>
      <c r="X32" s="60" t="s">
        <v>53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54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3214-2018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KŘIŽOVATKA II/191 A III/19123 - JANOVICE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25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 xml:space="preserve"> 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27</v>
      </c>
      <c r="AJ44" s="71"/>
      <c r="AK44" s="71"/>
      <c r="AL44" s="71"/>
      <c r="AM44" s="82" t="str">
        <f>IF(AN8="","",AN8)</f>
        <v>1. 12. 2014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31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SPRÁVA A ÚDRŽBA SILNIC PLZEŇSKÉHO KRAJE (SÚS PK)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37</v>
      </c>
      <c r="AJ46" s="71"/>
      <c r="AK46" s="71"/>
      <c r="AL46" s="71"/>
      <c r="AM46" s="74" t="str">
        <f>IF(E17="","",E17)</f>
        <v>MACÁN PROJEKCE DS s.r.o.</v>
      </c>
      <c r="AN46" s="74"/>
      <c r="AO46" s="74"/>
      <c r="AP46" s="74"/>
      <c r="AQ46" s="71"/>
      <c r="AR46" s="69"/>
      <c r="AS46" s="83" t="s">
        <v>55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35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56</v>
      </c>
      <c r="D49" s="94"/>
      <c r="E49" s="94"/>
      <c r="F49" s="94"/>
      <c r="G49" s="94"/>
      <c r="H49" s="95"/>
      <c r="I49" s="96" t="s">
        <v>57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58</v>
      </c>
      <c r="AH49" s="94"/>
      <c r="AI49" s="94"/>
      <c r="AJ49" s="94"/>
      <c r="AK49" s="94"/>
      <c r="AL49" s="94"/>
      <c r="AM49" s="94"/>
      <c r="AN49" s="96" t="s">
        <v>59</v>
      </c>
      <c r="AO49" s="94"/>
      <c r="AP49" s="94"/>
      <c r="AQ49" s="98" t="s">
        <v>60</v>
      </c>
      <c r="AR49" s="69"/>
      <c r="AS49" s="99" t="s">
        <v>61</v>
      </c>
      <c r="AT49" s="100" t="s">
        <v>62</v>
      </c>
      <c r="AU49" s="100" t="s">
        <v>63</v>
      </c>
      <c r="AV49" s="100" t="s">
        <v>64</v>
      </c>
      <c r="AW49" s="100" t="s">
        <v>65</v>
      </c>
      <c r="AX49" s="100" t="s">
        <v>66</v>
      </c>
      <c r="AY49" s="100" t="s">
        <v>67</v>
      </c>
      <c r="AZ49" s="100" t="s">
        <v>68</v>
      </c>
      <c r="BA49" s="100" t="s">
        <v>69</v>
      </c>
      <c r="BB49" s="100" t="s">
        <v>70</v>
      </c>
      <c r="BC49" s="100" t="s">
        <v>71</v>
      </c>
      <c r="BD49" s="101" t="s">
        <v>72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73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22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74</v>
      </c>
      <c r="BT51" s="114" t="s">
        <v>75</v>
      </c>
      <c r="BV51" s="114" t="s">
        <v>76</v>
      </c>
      <c r="BW51" s="114" t="s">
        <v>7</v>
      </c>
      <c r="BX51" s="114" t="s">
        <v>77</v>
      </c>
      <c r="CL51" s="114" t="s">
        <v>22</v>
      </c>
    </row>
    <row r="52" spans="1:90" s="5" customFormat="1" ht="31.5" customHeight="1">
      <c r="A52" s="115" t="s">
        <v>78</v>
      </c>
      <c r="B52" s="116"/>
      <c r="C52" s="117"/>
      <c r="D52" s="118" t="s">
        <v>16</v>
      </c>
      <c r="E52" s="118"/>
      <c r="F52" s="118"/>
      <c r="G52" s="118"/>
      <c r="H52" s="118"/>
      <c r="I52" s="119"/>
      <c r="J52" s="118" t="s">
        <v>19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'3214-2018 - KŘIŽOVATKA II...'!J25</f>
        <v>0</v>
      </c>
      <c r="AH52" s="119"/>
      <c r="AI52" s="119"/>
      <c r="AJ52" s="119"/>
      <c r="AK52" s="119"/>
      <c r="AL52" s="119"/>
      <c r="AM52" s="119"/>
      <c r="AN52" s="120">
        <f>SUM(AG52,AT52)</f>
        <v>0</v>
      </c>
      <c r="AO52" s="119"/>
      <c r="AP52" s="119"/>
      <c r="AQ52" s="121" t="s">
        <v>79</v>
      </c>
      <c r="AR52" s="122"/>
      <c r="AS52" s="123">
        <v>0</v>
      </c>
      <c r="AT52" s="124">
        <f>ROUND(SUM(AV52:AW52),2)</f>
        <v>0</v>
      </c>
      <c r="AU52" s="125">
        <f>'3214-2018 - KŘIŽOVATKA II...'!P80</f>
        <v>0</v>
      </c>
      <c r="AV52" s="124">
        <f>'3214-2018 - KŘIŽOVATKA II...'!J28</f>
        <v>0</v>
      </c>
      <c r="AW52" s="124">
        <f>'3214-2018 - KŘIŽOVATKA II...'!J29</f>
        <v>0</v>
      </c>
      <c r="AX52" s="124">
        <f>'3214-2018 - KŘIŽOVATKA II...'!J30</f>
        <v>0</v>
      </c>
      <c r="AY52" s="124">
        <f>'3214-2018 - KŘIŽOVATKA II...'!J31</f>
        <v>0</v>
      </c>
      <c r="AZ52" s="124">
        <f>'3214-2018 - KŘIŽOVATKA II...'!F28</f>
        <v>0</v>
      </c>
      <c r="BA52" s="124">
        <f>'3214-2018 - KŘIŽOVATKA II...'!F29</f>
        <v>0</v>
      </c>
      <c r="BB52" s="124">
        <f>'3214-2018 - KŘIŽOVATKA II...'!F30</f>
        <v>0</v>
      </c>
      <c r="BC52" s="124">
        <f>'3214-2018 - KŘIŽOVATKA II...'!F31</f>
        <v>0</v>
      </c>
      <c r="BD52" s="126">
        <f>'3214-2018 - KŘIŽOVATKA II...'!F32</f>
        <v>0</v>
      </c>
      <c r="BT52" s="127" t="s">
        <v>24</v>
      </c>
      <c r="BU52" s="127" t="s">
        <v>80</v>
      </c>
      <c r="BV52" s="127" t="s">
        <v>76</v>
      </c>
      <c r="BW52" s="127" t="s">
        <v>7</v>
      </c>
      <c r="BX52" s="127" t="s">
        <v>77</v>
      </c>
      <c r="CL52" s="127" t="s">
        <v>22</v>
      </c>
    </row>
    <row r="53" spans="2:44" s="1" customFormat="1" ht="30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9"/>
    </row>
    <row r="54" spans="2:44" s="1" customFormat="1" ht="6.95" customHeigh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9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3214-2018 - KŘIŽOVATKA II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29"/>
      <c r="C1" s="129"/>
      <c r="D1" s="130" t="s">
        <v>1</v>
      </c>
      <c r="E1" s="129"/>
      <c r="F1" s="131" t="s">
        <v>81</v>
      </c>
      <c r="G1" s="131" t="s">
        <v>82</v>
      </c>
      <c r="H1" s="131"/>
      <c r="I1" s="132"/>
      <c r="J1" s="131" t="s">
        <v>83</v>
      </c>
      <c r="K1" s="130" t="s">
        <v>84</v>
      </c>
      <c r="L1" s="131" t="s">
        <v>85</v>
      </c>
      <c r="M1" s="131"/>
      <c r="N1" s="131"/>
      <c r="O1" s="131"/>
      <c r="P1" s="131"/>
      <c r="Q1" s="131"/>
      <c r="R1" s="131"/>
      <c r="S1" s="131"/>
      <c r="T1" s="13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7</v>
      </c>
    </row>
    <row r="3" spans="2:46" ht="6.95" customHeight="1">
      <c r="B3" s="22"/>
      <c r="C3" s="23"/>
      <c r="D3" s="23"/>
      <c r="E3" s="23"/>
      <c r="F3" s="23"/>
      <c r="G3" s="23"/>
      <c r="H3" s="23"/>
      <c r="I3" s="133"/>
      <c r="J3" s="23"/>
      <c r="K3" s="24"/>
      <c r="AT3" s="21" t="s">
        <v>86</v>
      </c>
    </row>
    <row r="4" spans="2:46" ht="36.95" customHeight="1">
      <c r="B4" s="25"/>
      <c r="C4" s="26"/>
      <c r="D4" s="27" t="s">
        <v>87</v>
      </c>
      <c r="E4" s="26"/>
      <c r="F4" s="26"/>
      <c r="G4" s="26"/>
      <c r="H4" s="26"/>
      <c r="I4" s="13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4"/>
      <c r="J5" s="26"/>
      <c r="K5" s="28"/>
    </row>
    <row r="6" spans="2:11" s="1" customFormat="1" ht="13.5">
      <c r="B6" s="43"/>
      <c r="C6" s="44"/>
      <c r="D6" s="37" t="s">
        <v>18</v>
      </c>
      <c r="E6" s="44"/>
      <c r="F6" s="44"/>
      <c r="G6" s="44"/>
      <c r="H6" s="44"/>
      <c r="I6" s="135"/>
      <c r="J6" s="44"/>
      <c r="K6" s="48"/>
    </row>
    <row r="7" spans="2:11" s="1" customFormat="1" ht="36.95" customHeight="1">
      <c r="B7" s="43"/>
      <c r="C7" s="44"/>
      <c r="D7" s="44"/>
      <c r="E7" s="136" t="s">
        <v>19</v>
      </c>
      <c r="F7" s="44"/>
      <c r="G7" s="44"/>
      <c r="H7" s="44"/>
      <c r="I7" s="135"/>
      <c r="J7" s="44"/>
      <c r="K7" s="48"/>
    </row>
    <row r="8" spans="2:11" s="1" customFormat="1" ht="13.5">
      <c r="B8" s="43"/>
      <c r="C8" s="44"/>
      <c r="D8" s="44"/>
      <c r="E8" s="44"/>
      <c r="F8" s="44"/>
      <c r="G8" s="44"/>
      <c r="H8" s="44"/>
      <c r="I8" s="135"/>
      <c r="J8" s="44"/>
      <c r="K8" s="48"/>
    </row>
    <row r="9" spans="2:11" s="1" customFormat="1" ht="14.4" customHeight="1">
      <c r="B9" s="43"/>
      <c r="C9" s="44"/>
      <c r="D9" s="37" t="s">
        <v>21</v>
      </c>
      <c r="E9" s="44"/>
      <c r="F9" s="32" t="s">
        <v>22</v>
      </c>
      <c r="G9" s="44"/>
      <c r="H9" s="44"/>
      <c r="I9" s="137" t="s">
        <v>23</v>
      </c>
      <c r="J9" s="32" t="s">
        <v>22</v>
      </c>
      <c r="K9" s="48"/>
    </row>
    <row r="10" spans="2:11" s="1" customFormat="1" ht="14.4" customHeight="1">
      <c r="B10" s="43"/>
      <c r="C10" s="44"/>
      <c r="D10" s="37" t="s">
        <v>25</v>
      </c>
      <c r="E10" s="44"/>
      <c r="F10" s="32" t="s">
        <v>26</v>
      </c>
      <c r="G10" s="44"/>
      <c r="H10" s="44"/>
      <c r="I10" s="137" t="s">
        <v>27</v>
      </c>
      <c r="J10" s="138" t="str">
        <f>'Rekapitulace stavby'!AN8</f>
        <v>1. 12. 2014</v>
      </c>
      <c r="K10" s="48"/>
    </row>
    <row r="11" spans="2:11" s="1" customFormat="1" ht="10.8" customHeight="1">
      <c r="B11" s="43"/>
      <c r="C11" s="44"/>
      <c r="D11" s="44"/>
      <c r="E11" s="44"/>
      <c r="F11" s="44"/>
      <c r="G11" s="44"/>
      <c r="H11" s="44"/>
      <c r="I11" s="135"/>
      <c r="J11" s="44"/>
      <c r="K11" s="48"/>
    </row>
    <row r="12" spans="2:11" s="1" customFormat="1" ht="14.4" customHeight="1">
      <c r="B12" s="43"/>
      <c r="C12" s="44"/>
      <c r="D12" s="37" t="s">
        <v>31</v>
      </c>
      <c r="E12" s="44"/>
      <c r="F12" s="44"/>
      <c r="G12" s="44"/>
      <c r="H12" s="44"/>
      <c r="I12" s="137" t="s">
        <v>32</v>
      </c>
      <c r="J12" s="32" t="s">
        <v>22</v>
      </c>
      <c r="K12" s="48"/>
    </row>
    <row r="13" spans="2:11" s="1" customFormat="1" ht="18" customHeight="1">
      <c r="B13" s="43"/>
      <c r="C13" s="44"/>
      <c r="D13" s="44"/>
      <c r="E13" s="32" t="s">
        <v>33</v>
      </c>
      <c r="F13" s="44"/>
      <c r="G13" s="44"/>
      <c r="H13" s="44"/>
      <c r="I13" s="137" t="s">
        <v>34</v>
      </c>
      <c r="J13" s="32" t="s">
        <v>22</v>
      </c>
      <c r="K13" s="48"/>
    </row>
    <row r="14" spans="2:11" s="1" customFormat="1" ht="6.95" customHeight="1">
      <c r="B14" s="43"/>
      <c r="C14" s="44"/>
      <c r="D14" s="44"/>
      <c r="E14" s="44"/>
      <c r="F14" s="44"/>
      <c r="G14" s="44"/>
      <c r="H14" s="44"/>
      <c r="I14" s="135"/>
      <c r="J14" s="44"/>
      <c r="K14" s="48"/>
    </row>
    <row r="15" spans="2:11" s="1" customFormat="1" ht="14.4" customHeight="1">
      <c r="B15" s="43"/>
      <c r="C15" s="44"/>
      <c r="D15" s="37" t="s">
        <v>35</v>
      </c>
      <c r="E15" s="44"/>
      <c r="F15" s="44"/>
      <c r="G15" s="44"/>
      <c r="H15" s="44"/>
      <c r="I15" s="137" t="s">
        <v>32</v>
      </c>
      <c r="J15" s="32" t="str">
        <f>IF('Rekapitulace stavby'!AN13="Vyplň údaj","",IF('Rekapitulace stavby'!AN13="","",'Rekapitulace stavby'!AN13))</f>
        <v/>
      </c>
      <c r="K15" s="48"/>
    </row>
    <row r="16" spans="2:11" s="1" customFormat="1" ht="18" customHeight="1">
      <c r="B16" s="43"/>
      <c r="C16" s="44"/>
      <c r="D16" s="44"/>
      <c r="E16" s="32" t="str">
        <f>IF('Rekapitulace stavby'!E14="Vyplň údaj","",IF('Rekapitulace stavby'!E14="","",'Rekapitulace stavby'!E14))</f>
        <v/>
      </c>
      <c r="F16" s="44"/>
      <c r="G16" s="44"/>
      <c r="H16" s="44"/>
      <c r="I16" s="137" t="s">
        <v>34</v>
      </c>
      <c r="J16" s="32" t="str">
        <f>IF('Rekapitulace stavby'!AN14="Vyplň údaj","",IF('Rekapitulace stavby'!AN14="","",'Rekapitulace stavby'!AN14))</f>
        <v/>
      </c>
      <c r="K16" s="48"/>
    </row>
    <row r="17" spans="2:11" s="1" customFormat="1" ht="6.95" customHeight="1">
      <c r="B17" s="43"/>
      <c r="C17" s="44"/>
      <c r="D17" s="44"/>
      <c r="E17" s="44"/>
      <c r="F17" s="44"/>
      <c r="G17" s="44"/>
      <c r="H17" s="44"/>
      <c r="I17" s="135"/>
      <c r="J17" s="44"/>
      <c r="K17" s="48"/>
    </row>
    <row r="18" spans="2:11" s="1" customFormat="1" ht="14.4" customHeight="1">
      <c r="B18" s="43"/>
      <c r="C18" s="44"/>
      <c r="D18" s="37" t="s">
        <v>37</v>
      </c>
      <c r="E18" s="44"/>
      <c r="F18" s="44"/>
      <c r="G18" s="44"/>
      <c r="H18" s="44"/>
      <c r="I18" s="137" t="s">
        <v>32</v>
      </c>
      <c r="J18" s="32" t="s">
        <v>22</v>
      </c>
      <c r="K18" s="48"/>
    </row>
    <row r="19" spans="2:11" s="1" customFormat="1" ht="18" customHeight="1">
      <c r="B19" s="43"/>
      <c r="C19" s="44"/>
      <c r="D19" s="44"/>
      <c r="E19" s="32" t="s">
        <v>38</v>
      </c>
      <c r="F19" s="44"/>
      <c r="G19" s="44"/>
      <c r="H19" s="44"/>
      <c r="I19" s="137" t="s">
        <v>34</v>
      </c>
      <c r="J19" s="32" t="s">
        <v>22</v>
      </c>
      <c r="K19" s="48"/>
    </row>
    <row r="20" spans="2:11" s="1" customFormat="1" ht="6.95" customHeight="1">
      <c r="B20" s="43"/>
      <c r="C20" s="44"/>
      <c r="D20" s="44"/>
      <c r="E20" s="44"/>
      <c r="F20" s="44"/>
      <c r="G20" s="44"/>
      <c r="H20" s="44"/>
      <c r="I20" s="135"/>
      <c r="J20" s="44"/>
      <c r="K20" s="48"/>
    </row>
    <row r="21" spans="2:11" s="1" customFormat="1" ht="14.4" customHeight="1">
      <c r="B21" s="43"/>
      <c r="C21" s="44"/>
      <c r="D21" s="37" t="s">
        <v>40</v>
      </c>
      <c r="E21" s="44"/>
      <c r="F21" s="44"/>
      <c r="G21" s="44"/>
      <c r="H21" s="44"/>
      <c r="I21" s="135"/>
      <c r="J21" s="44"/>
      <c r="K21" s="48"/>
    </row>
    <row r="22" spans="2:11" s="6" customFormat="1" ht="16.5" customHeight="1">
      <c r="B22" s="139"/>
      <c r="C22" s="140"/>
      <c r="D22" s="140"/>
      <c r="E22" s="41" t="s">
        <v>22</v>
      </c>
      <c r="F22" s="41"/>
      <c r="G22" s="41"/>
      <c r="H22" s="41"/>
      <c r="I22" s="141"/>
      <c r="J22" s="140"/>
      <c r="K22" s="142"/>
    </row>
    <row r="23" spans="2:11" s="1" customFormat="1" ht="6.95" customHeight="1">
      <c r="B23" s="43"/>
      <c r="C23" s="44"/>
      <c r="D23" s="44"/>
      <c r="E23" s="44"/>
      <c r="F23" s="44"/>
      <c r="G23" s="44"/>
      <c r="H23" s="44"/>
      <c r="I23" s="135"/>
      <c r="J23" s="44"/>
      <c r="K23" s="48"/>
    </row>
    <row r="24" spans="2:11" s="1" customFormat="1" ht="6.95" customHeight="1">
      <c r="B24" s="43"/>
      <c r="C24" s="44"/>
      <c r="D24" s="103"/>
      <c r="E24" s="103"/>
      <c r="F24" s="103"/>
      <c r="G24" s="103"/>
      <c r="H24" s="103"/>
      <c r="I24" s="143"/>
      <c r="J24" s="103"/>
      <c r="K24" s="144"/>
    </row>
    <row r="25" spans="2:11" s="1" customFormat="1" ht="25.4" customHeight="1">
      <c r="B25" s="43"/>
      <c r="C25" s="44"/>
      <c r="D25" s="145" t="s">
        <v>41</v>
      </c>
      <c r="E25" s="44"/>
      <c r="F25" s="44"/>
      <c r="G25" s="44"/>
      <c r="H25" s="44"/>
      <c r="I25" s="135"/>
      <c r="J25" s="146">
        <f>ROUND(J80,2)</f>
        <v>0</v>
      </c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3"/>
      <c r="J26" s="103"/>
      <c r="K26" s="144"/>
    </row>
    <row r="27" spans="2:11" s="1" customFormat="1" ht="14.4" customHeight="1">
      <c r="B27" s="43"/>
      <c r="C27" s="44"/>
      <c r="D27" s="44"/>
      <c r="E27" s="44"/>
      <c r="F27" s="49" t="s">
        <v>43</v>
      </c>
      <c r="G27" s="44"/>
      <c r="H27" s="44"/>
      <c r="I27" s="147" t="s">
        <v>42</v>
      </c>
      <c r="J27" s="49" t="s">
        <v>44</v>
      </c>
      <c r="K27" s="48"/>
    </row>
    <row r="28" spans="2:11" s="1" customFormat="1" ht="14.4" customHeight="1">
      <c r="B28" s="43"/>
      <c r="C28" s="44"/>
      <c r="D28" s="52" t="s">
        <v>45</v>
      </c>
      <c r="E28" s="52" t="s">
        <v>46</v>
      </c>
      <c r="F28" s="148">
        <f>ROUND(SUM(BE80:BE135),2)</f>
        <v>0</v>
      </c>
      <c r="G28" s="44"/>
      <c r="H28" s="44"/>
      <c r="I28" s="149">
        <v>0.21</v>
      </c>
      <c r="J28" s="148">
        <f>ROUND(ROUND((SUM(BE80:BE135)),2)*I28,2)</f>
        <v>0</v>
      </c>
      <c r="K28" s="48"/>
    </row>
    <row r="29" spans="2:11" s="1" customFormat="1" ht="14.4" customHeight="1">
      <c r="B29" s="43"/>
      <c r="C29" s="44"/>
      <c r="D29" s="44"/>
      <c r="E29" s="52" t="s">
        <v>47</v>
      </c>
      <c r="F29" s="148">
        <f>ROUND(SUM(BF80:BF135),2)</f>
        <v>0</v>
      </c>
      <c r="G29" s="44"/>
      <c r="H29" s="44"/>
      <c r="I29" s="149">
        <v>0.15</v>
      </c>
      <c r="J29" s="148">
        <f>ROUND(ROUND((SUM(BF80:BF135)),2)*I29,2)</f>
        <v>0</v>
      </c>
      <c r="K29" s="48"/>
    </row>
    <row r="30" spans="2:11" s="1" customFormat="1" ht="14.4" customHeight="1" hidden="1">
      <c r="B30" s="43"/>
      <c r="C30" s="44"/>
      <c r="D30" s="44"/>
      <c r="E30" s="52" t="s">
        <v>48</v>
      </c>
      <c r="F30" s="148">
        <f>ROUND(SUM(BG80:BG135),2)</f>
        <v>0</v>
      </c>
      <c r="G30" s="44"/>
      <c r="H30" s="44"/>
      <c r="I30" s="149">
        <v>0.21</v>
      </c>
      <c r="J30" s="148">
        <v>0</v>
      </c>
      <c r="K30" s="48"/>
    </row>
    <row r="31" spans="2:11" s="1" customFormat="1" ht="14.4" customHeight="1" hidden="1">
      <c r="B31" s="43"/>
      <c r="C31" s="44"/>
      <c r="D31" s="44"/>
      <c r="E31" s="52" t="s">
        <v>49</v>
      </c>
      <c r="F31" s="148">
        <f>ROUND(SUM(BH80:BH135),2)</f>
        <v>0</v>
      </c>
      <c r="G31" s="44"/>
      <c r="H31" s="44"/>
      <c r="I31" s="149">
        <v>0.15</v>
      </c>
      <c r="J31" s="148">
        <v>0</v>
      </c>
      <c r="K31" s="48"/>
    </row>
    <row r="32" spans="2:11" s="1" customFormat="1" ht="14.4" customHeight="1" hidden="1">
      <c r="B32" s="43"/>
      <c r="C32" s="44"/>
      <c r="D32" s="44"/>
      <c r="E32" s="52" t="s">
        <v>50</v>
      </c>
      <c r="F32" s="148">
        <f>ROUND(SUM(BI80:BI135),2)</f>
        <v>0</v>
      </c>
      <c r="G32" s="44"/>
      <c r="H32" s="44"/>
      <c r="I32" s="149">
        <v>0</v>
      </c>
      <c r="J32" s="148">
        <v>0</v>
      </c>
      <c r="K32" s="48"/>
    </row>
    <row r="33" spans="2:11" s="1" customFormat="1" ht="6.95" customHeight="1">
      <c r="B33" s="43"/>
      <c r="C33" s="44"/>
      <c r="D33" s="44"/>
      <c r="E33" s="44"/>
      <c r="F33" s="44"/>
      <c r="G33" s="44"/>
      <c r="H33" s="44"/>
      <c r="I33" s="135"/>
      <c r="J33" s="44"/>
      <c r="K33" s="48"/>
    </row>
    <row r="34" spans="2:11" s="1" customFormat="1" ht="25.4" customHeight="1">
      <c r="B34" s="43"/>
      <c r="C34" s="150"/>
      <c r="D34" s="151" t="s">
        <v>51</v>
      </c>
      <c r="E34" s="95"/>
      <c r="F34" s="95"/>
      <c r="G34" s="152" t="s">
        <v>52</v>
      </c>
      <c r="H34" s="153" t="s">
        <v>53</v>
      </c>
      <c r="I34" s="154"/>
      <c r="J34" s="155">
        <f>SUM(J25:J32)</f>
        <v>0</v>
      </c>
      <c r="K34" s="156"/>
    </row>
    <row r="35" spans="2:11" s="1" customFormat="1" ht="14.4" customHeight="1">
      <c r="B35" s="64"/>
      <c r="C35" s="65"/>
      <c r="D35" s="65"/>
      <c r="E35" s="65"/>
      <c r="F35" s="65"/>
      <c r="G35" s="65"/>
      <c r="H35" s="65"/>
      <c r="I35" s="157"/>
      <c r="J35" s="65"/>
      <c r="K35" s="66"/>
    </row>
    <row r="39" spans="2:11" s="1" customFormat="1" ht="6.95" customHeight="1">
      <c r="B39" s="158"/>
      <c r="C39" s="159"/>
      <c r="D39" s="159"/>
      <c r="E39" s="159"/>
      <c r="F39" s="159"/>
      <c r="G39" s="159"/>
      <c r="H39" s="159"/>
      <c r="I39" s="160"/>
      <c r="J39" s="159"/>
      <c r="K39" s="161"/>
    </row>
    <row r="40" spans="2:11" s="1" customFormat="1" ht="36.95" customHeight="1">
      <c r="B40" s="43"/>
      <c r="C40" s="27" t="s">
        <v>88</v>
      </c>
      <c r="D40" s="44"/>
      <c r="E40" s="44"/>
      <c r="F40" s="44"/>
      <c r="G40" s="44"/>
      <c r="H40" s="44"/>
      <c r="I40" s="135"/>
      <c r="J40" s="44"/>
      <c r="K40" s="48"/>
    </row>
    <row r="41" spans="2:11" s="1" customFormat="1" ht="6.95" customHeight="1">
      <c r="B41" s="43"/>
      <c r="C41" s="44"/>
      <c r="D41" s="44"/>
      <c r="E41" s="44"/>
      <c r="F41" s="44"/>
      <c r="G41" s="44"/>
      <c r="H41" s="44"/>
      <c r="I41" s="135"/>
      <c r="J41" s="44"/>
      <c r="K41" s="48"/>
    </row>
    <row r="42" spans="2:11" s="1" customFormat="1" ht="14.4" customHeight="1">
      <c r="B42" s="43"/>
      <c r="C42" s="37" t="s">
        <v>18</v>
      </c>
      <c r="D42" s="44"/>
      <c r="E42" s="44"/>
      <c r="F42" s="44"/>
      <c r="G42" s="44"/>
      <c r="H42" s="44"/>
      <c r="I42" s="135"/>
      <c r="J42" s="44"/>
      <c r="K42" s="48"/>
    </row>
    <row r="43" spans="2:11" s="1" customFormat="1" ht="17.25" customHeight="1">
      <c r="B43" s="43"/>
      <c r="C43" s="44"/>
      <c r="D43" s="44"/>
      <c r="E43" s="136" t="str">
        <f>E7</f>
        <v>KŘIŽOVATKA II/191 A III/19123 - JANOVICE</v>
      </c>
      <c r="F43" s="44"/>
      <c r="G43" s="44"/>
      <c r="H43" s="44"/>
      <c r="I43" s="135"/>
      <c r="J43" s="44"/>
      <c r="K43" s="48"/>
    </row>
    <row r="44" spans="2:11" s="1" customFormat="1" ht="6.95" customHeight="1">
      <c r="B44" s="43"/>
      <c r="C44" s="44"/>
      <c r="D44" s="44"/>
      <c r="E44" s="44"/>
      <c r="F44" s="44"/>
      <c r="G44" s="44"/>
      <c r="H44" s="44"/>
      <c r="I44" s="135"/>
      <c r="J44" s="44"/>
      <c r="K44" s="48"/>
    </row>
    <row r="45" spans="2:11" s="1" customFormat="1" ht="18" customHeight="1">
      <c r="B45" s="43"/>
      <c r="C45" s="37" t="s">
        <v>25</v>
      </c>
      <c r="D45" s="44"/>
      <c r="E45" s="44"/>
      <c r="F45" s="32" t="str">
        <f>F10</f>
        <v xml:space="preserve"> </v>
      </c>
      <c r="G45" s="44"/>
      <c r="H45" s="44"/>
      <c r="I45" s="137" t="s">
        <v>27</v>
      </c>
      <c r="J45" s="138" t="str">
        <f>IF(J10="","",J10)</f>
        <v>1. 12. 2014</v>
      </c>
      <c r="K45" s="48"/>
    </row>
    <row r="46" spans="2:11" s="1" customFormat="1" ht="6.95" customHeight="1">
      <c r="B46" s="43"/>
      <c r="C46" s="44"/>
      <c r="D46" s="44"/>
      <c r="E46" s="44"/>
      <c r="F46" s="44"/>
      <c r="G46" s="44"/>
      <c r="H46" s="44"/>
      <c r="I46" s="135"/>
      <c r="J46" s="44"/>
      <c r="K46" s="48"/>
    </row>
    <row r="47" spans="2:11" s="1" customFormat="1" ht="13.5">
      <c r="B47" s="43"/>
      <c r="C47" s="37" t="s">
        <v>31</v>
      </c>
      <c r="D47" s="44"/>
      <c r="E47" s="44"/>
      <c r="F47" s="32" t="str">
        <f>E13</f>
        <v>SPRÁVA A ÚDRŽBA SILNIC PLZEŇSKÉHO KRAJE (SÚS PK)</v>
      </c>
      <c r="G47" s="44"/>
      <c r="H47" s="44"/>
      <c r="I47" s="137" t="s">
        <v>37</v>
      </c>
      <c r="J47" s="41" t="str">
        <f>E19</f>
        <v>MACÁN PROJEKCE DS s.r.o.</v>
      </c>
      <c r="K47" s="48"/>
    </row>
    <row r="48" spans="2:11" s="1" customFormat="1" ht="14.4" customHeight="1">
      <c r="B48" s="43"/>
      <c r="C48" s="37" t="s">
        <v>35</v>
      </c>
      <c r="D48" s="44"/>
      <c r="E48" s="44"/>
      <c r="F48" s="32" t="str">
        <f>IF(E16="","",E16)</f>
        <v/>
      </c>
      <c r="G48" s="44"/>
      <c r="H48" s="44"/>
      <c r="I48" s="135"/>
      <c r="J48" s="162"/>
      <c r="K48" s="48"/>
    </row>
    <row r="49" spans="2:11" s="1" customFormat="1" ht="10.3" customHeight="1">
      <c r="B49" s="43"/>
      <c r="C49" s="44"/>
      <c r="D49" s="44"/>
      <c r="E49" s="44"/>
      <c r="F49" s="44"/>
      <c r="G49" s="44"/>
      <c r="H49" s="44"/>
      <c r="I49" s="135"/>
      <c r="J49" s="44"/>
      <c r="K49" s="48"/>
    </row>
    <row r="50" spans="2:11" s="1" customFormat="1" ht="29.25" customHeight="1">
      <c r="B50" s="43"/>
      <c r="C50" s="163" t="s">
        <v>89</v>
      </c>
      <c r="D50" s="150"/>
      <c r="E50" s="150"/>
      <c r="F50" s="150"/>
      <c r="G50" s="150"/>
      <c r="H50" s="150"/>
      <c r="I50" s="164"/>
      <c r="J50" s="165" t="s">
        <v>90</v>
      </c>
      <c r="K50" s="166"/>
    </row>
    <row r="51" spans="2:11" s="1" customFormat="1" ht="10.3" customHeight="1">
      <c r="B51" s="43"/>
      <c r="C51" s="44"/>
      <c r="D51" s="44"/>
      <c r="E51" s="44"/>
      <c r="F51" s="44"/>
      <c r="G51" s="44"/>
      <c r="H51" s="44"/>
      <c r="I51" s="135"/>
      <c r="J51" s="44"/>
      <c r="K51" s="48"/>
    </row>
    <row r="52" spans="2:47" s="1" customFormat="1" ht="29.25" customHeight="1">
      <c r="B52" s="43"/>
      <c r="C52" s="167" t="s">
        <v>91</v>
      </c>
      <c r="D52" s="44"/>
      <c r="E52" s="44"/>
      <c r="F52" s="44"/>
      <c r="G52" s="44"/>
      <c r="H52" s="44"/>
      <c r="I52" s="135"/>
      <c r="J52" s="146">
        <f>J80</f>
        <v>0</v>
      </c>
      <c r="K52" s="48"/>
      <c r="AU52" s="21" t="s">
        <v>92</v>
      </c>
    </row>
    <row r="53" spans="2:11" s="7" customFormat="1" ht="24.95" customHeight="1">
      <c r="B53" s="168"/>
      <c r="C53" s="169"/>
      <c r="D53" s="170" t="s">
        <v>93</v>
      </c>
      <c r="E53" s="171"/>
      <c r="F53" s="171"/>
      <c r="G53" s="171"/>
      <c r="H53" s="171"/>
      <c r="I53" s="172"/>
      <c r="J53" s="173">
        <f>J81</f>
        <v>0</v>
      </c>
      <c r="K53" s="174"/>
    </row>
    <row r="54" spans="2:11" s="8" customFormat="1" ht="19.9" customHeight="1">
      <c r="B54" s="175"/>
      <c r="C54" s="176"/>
      <c r="D54" s="177" t="s">
        <v>94</v>
      </c>
      <c r="E54" s="178"/>
      <c r="F54" s="178"/>
      <c r="G54" s="178"/>
      <c r="H54" s="178"/>
      <c r="I54" s="179"/>
      <c r="J54" s="180">
        <f>J82</f>
        <v>0</v>
      </c>
      <c r="K54" s="181"/>
    </row>
    <row r="55" spans="2:11" s="8" customFormat="1" ht="19.9" customHeight="1">
      <c r="B55" s="175"/>
      <c r="C55" s="176"/>
      <c r="D55" s="177" t="s">
        <v>95</v>
      </c>
      <c r="E55" s="178"/>
      <c r="F55" s="178"/>
      <c r="G55" s="178"/>
      <c r="H55" s="178"/>
      <c r="I55" s="179"/>
      <c r="J55" s="180">
        <f>J90</f>
        <v>0</v>
      </c>
      <c r="K55" s="181"/>
    </row>
    <row r="56" spans="2:11" s="8" customFormat="1" ht="19.9" customHeight="1">
      <c r="B56" s="175"/>
      <c r="C56" s="176"/>
      <c r="D56" s="177" t="s">
        <v>96</v>
      </c>
      <c r="E56" s="178"/>
      <c r="F56" s="178"/>
      <c r="G56" s="178"/>
      <c r="H56" s="178"/>
      <c r="I56" s="179"/>
      <c r="J56" s="180">
        <f>J102</f>
        <v>0</v>
      </c>
      <c r="K56" s="181"/>
    </row>
    <row r="57" spans="2:11" s="8" customFormat="1" ht="19.9" customHeight="1">
      <c r="B57" s="175"/>
      <c r="C57" s="176"/>
      <c r="D57" s="177" t="s">
        <v>97</v>
      </c>
      <c r="E57" s="178"/>
      <c r="F57" s="178"/>
      <c r="G57" s="178"/>
      <c r="H57" s="178"/>
      <c r="I57" s="179"/>
      <c r="J57" s="180">
        <f>J119</f>
        <v>0</v>
      </c>
      <c r="K57" s="181"/>
    </row>
    <row r="58" spans="2:11" s="8" customFormat="1" ht="19.9" customHeight="1">
      <c r="B58" s="175"/>
      <c r="C58" s="176"/>
      <c r="D58" s="177" t="s">
        <v>98</v>
      </c>
      <c r="E58" s="178"/>
      <c r="F58" s="178"/>
      <c r="G58" s="178"/>
      <c r="H58" s="178"/>
      <c r="I58" s="179"/>
      <c r="J58" s="180">
        <f>J124</f>
        <v>0</v>
      </c>
      <c r="K58" s="181"/>
    </row>
    <row r="59" spans="2:11" s="7" customFormat="1" ht="24.95" customHeight="1">
      <c r="B59" s="168"/>
      <c r="C59" s="169"/>
      <c r="D59" s="170" t="s">
        <v>99</v>
      </c>
      <c r="E59" s="171"/>
      <c r="F59" s="171"/>
      <c r="G59" s="171"/>
      <c r="H59" s="171"/>
      <c r="I59" s="172"/>
      <c r="J59" s="173">
        <f>J126</f>
        <v>0</v>
      </c>
      <c r="K59" s="174"/>
    </row>
    <row r="60" spans="2:11" s="8" customFormat="1" ht="19.9" customHeight="1">
      <c r="B60" s="175"/>
      <c r="C60" s="176"/>
      <c r="D60" s="177" t="s">
        <v>100</v>
      </c>
      <c r="E60" s="178"/>
      <c r="F60" s="178"/>
      <c r="G60" s="178"/>
      <c r="H60" s="178"/>
      <c r="I60" s="179"/>
      <c r="J60" s="180">
        <f>J127</f>
        <v>0</v>
      </c>
      <c r="K60" s="181"/>
    </row>
    <row r="61" spans="2:11" s="8" customFormat="1" ht="19.9" customHeight="1">
      <c r="B61" s="175"/>
      <c r="C61" s="176"/>
      <c r="D61" s="177" t="s">
        <v>101</v>
      </c>
      <c r="E61" s="178"/>
      <c r="F61" s="178"/>
      <c r="G61" s="178"/>
      <c r="H61" s="178"/>
      <c r="I61" s="179"/>
      <c r="J61" s="180">
        <f>J131</f>
        <v>0</v>
      </c>
      <c r="K61" s="181"/>
    </row>
    <row r="62" spans="2:11" s="8" customFormat="1" ht="19.9" customHeight="1">
      <c r="B62" s="175"/>
      <c r="C62" s="176"/>
      <c r="D62" s="177" t="s">
        <v>102</v>
      </c>
      <c r="E62" s="178"/>
      <c r="F62" s="178"/>
      <c r="G62" s="178"/>
      <c r="H62" s="178"/>
      <c r="I62" s="179"/>
      <c r="J62" s="180">
        <f>J134</f>
        <v>0</v>
      </c>
      <c r="K62" s="181"/>
    </row>
    <row r="63" spans="2:11" s="1" customFormat="1" ht="21.8" customHeight="1">
      <c r="B63" s="43"/>
      <c r="C63" s="44"/>
      <c r="D63" s="44"/>
      <c r="E63" s="44"/>
      <c r="F63" s="44"/>
      <c r="G63" s="44"/>
      <c r="H63" s="44"/>
      <c r="I63" s="135"/>
      <c r="J63" s="44"/>
      <c r="K63" s="48"/>
    </row>
    <row r="64" spans="2:11" s="1" customFormat="1" ht="6.95" customHeight="1">
      <c r="B64" s="64"/>
      <c r="C64" s="65"/>
      <c r="D64" s="65"/>
      <c r="E64" s="65"/>
      <c r="F64" s="65"/>
      <c r="G64" s="65"/>
      <c r="H64" s="65"/>
      <c r="I64" s="157"/>
      <c r="J64" s="65"/>
      <c r="K64" s="66"/>
    </row>
    <row r="68" spans="2:12" s="1" customFormat="1" ht="6.95" customHeight="1">
      <c r="B68" s="67"/>
      <c r="C68" s="68"/>
      <c r="D68" s="68"/>
      <c r="E68" s="68"/>
      <c r="F68" s="68"/>
      <c r="G68" s="68"/>
      <c r="H68" s="68"/>
      <c r="I68" s="160"/>
      <c r="J68" s="68"/>
      <c r="K68" s="68"/>
      <c r="L68" s="69"/>
    </row>
    <row r="69" spans="2:12" s="1" customFormat="1" ht="36.95" customHeight="1">
      <c r="B69" s="43"/>
      <c r="C69" s="70" t="s">
        <v>103</v>
      </c>
      <c r="D69" s="71"/>
      <c r="E69" s="71"/>
      <c r="F69" s="71"/>
      <c r="G69" s="71"/>
      <c r="H69" s="71"/>
      <c r="I69" s="182"/>
      <c r="J69" s="71"/>
      <c r="K69" s="71"/>
      <c r="L69" s="69"/>
    </row>
    <row r="70" spans="2:12" s="1" customFormat="1" ht="6.95" customHeight="1">
      <c r="B70" s="43"/>
      <c r="C70" s="71"/>
      <c r="D70" s="71"/>
      <c r="E70" s="71"/>
      <c r="F70" s="71"/>
      <c r="G70" s="71"/>
      <c r="H70" s="71"/>
      <c r="I70" s="182"/>
      <c r="J70" s="71"/>
      <c r="K70" s="71"/>
      <c r="L70" s="69"/>
    </row>
    <row r="71" spans="2:12" s="1" customFormat="1" ht="14.4" customHeight="1">
      <c r="B71" s="43"/>
      <c r="C71" s="73" t="s">
        <v>18</v>
      </c>
      <c r="D71" s="71"/>
      <c r="E71" s="71"/>
      <c r="F71" s="71"/>
      <c r="G71" s="71"/>
      <c r="H71" s="71"/>
      <c r="I71" s="182"/>
      <c r="J71" s="71"/>
      <c r="K71" s="71"/>
      <c r="L71" s="69"/>
    </row>
    <row r="72" spans="2:12" s="1" customFormat="1" ht="17.25" customHeight="1">
      <c r="B72" s="43"/>
      <c r="C72" s="71"/>
      <c r="D72" s="71"/>
      <c r="E72" s="79" t="str">
        <f>E7</f>
        <v>KŘIŽOVATKA II/191 A III/19123 - JANOVICE</v>
      </c>
      <c r="F72" s="71"/>
      <c r="G72" s="71"/>
      <c r="H72" s="71"/>
      <c r="I72" s="182"/>
      <c r="J72" s="71"/>
      <c r="K72" s="71"/>
      <c r="L72" s="69"/>
    </row>
    <row r="73" spans="2:12" s="1" customFormat="1" ht="6.95" customHeight="1">
      <c r="B73" s="43"/>
      <c r="C73" s="71"/>
      <c r="D73" s="71"/>
      <c r="E73" s="71"/>
      <c r="F73" s="71"/>
      <c r="G73" s="71"/>
      <c r="H73" s="71"/>
      <c r="I73" s="182"/>
      <c r="J73" s="71"/>
      <c r="K73" s="71"/>
      <c r="L73" s="69"/>
    </row>
    <row r="74" spans="2:12" s="1" customFormat="1" ht="18" customHeight="1">
      <c r="B74" s="43"/>
      <c r="C74" s="73" t="s">
        <v>25</v>
      </c>
      <c r="D74" s="71"/>
      <c r="E74" s="71"/>
      <c r="F74" s="183" t="str">
        <f>F10</f>
        <v xml:space="preserve"> </v>
      </c>
      <c r="G74" s="71"/>
      <c r="H74" s="71"/>
      <c r="I74" s="184" t="s">
        <v>27</v>
      </c>
      <c r="J74" s="82" t="str">
        <f>IF(J10="","",J10)</f>
        <v>1. 12. 2014</v>
      </c>
      <c r="K74" s="71"/>
      <c r="L74" s="69"/>
    </row>
    <row r="75" spans="2:12" s="1" customFormat="1" ht="6.95" customHeight="1">
      <c r="B75" s="43"/>
      <c r="C75" s="71"/>
      <c r="D75" s="71"/>
      <c r="E75" s="71"/>
      <c r="F75" s="71"/>
      <c r="G75" s="71"/>
      <c r="H75" s="71"/>
      <c r="I75" s="182"/>
      <c r="J75" s="71"/>
      <c r="K75" s="71"/>
      <c r="L75" s="69"/>
    </row>
    <row r="76" spans="2:12" s="1" customFormat="1" ht="13.5">
      <c r="B76" s="43"/>
      <c r="C76" s="73" t="s">
        <v>31</v>
      </c>
      <c r="D76" s="71"/>
      <c r="E76" s="71"/>
      <c r="F76" s="183" t="str">
        <f>E13</f>
        <v>SPRÁVA A ÚDRŽBA SILNIC PLZEŇSKÉHO KRAJE (SÚS PK)</v>
      </c>
      <c r="G76" s="71"/>
      <c r="H76" s="71"/>
      <c r="I76" s="184" t="s">
        <v>37</v>
      </c>
      <c r="J76" s="183" t="str">
        <f>E19</f>
        <v>MACÁN PROJEKCE DS s.r.o.</v>
      </c>
      <c r="K76" s="71"/>
      <c r="L76" s="69"/>
    </row>
    <row r="77" spans="2:12" s="1" customFormat="1" ht="14.4" customHeight="1">
      <c r="B77" s="43"/>
      <c r="C77" s="73" t="s">
        <v>35</v>
      </c>
      <c r="D77" s="71"/>
      <c r="E77" s="71"/>
      <c r="F77" s="183" t="str">
        <f>IF(E16="","",E16)</f>
        <v/>
      </c>
      <c r="G77" s="71"/>
      <c r="H77" s="71"/>
      <c r="I77" s="182"/>
      <c r="J77" s="71"/>
      <c r="K77" s="71"/>
      <c r="L77" s="69"/>
    </row>
    <row r="78" spans="2:12" s="1" customFormat="1" ht="10.3" customHeight="1">
      <c r="B78" s="43"/>
      <c r="C78" s="71"/>
      <c r="D78" s="71"/>
      <c r="E78" s="71"/>
      <c r="F78" s="71"/>
      <c r="G78" s="71"/>
      <c r="H78" s="71"/>
      <c r="I78" s="182"/>
      <c r="J78" s="71"/>
      <c r="K78" s="71"/>
      <c r="L78" s="69"/>
    </row>
    <row r="79" spans="2:20" s="9" customFormat="1" ht="29.25" customHeight="1">
      <c r="B79" s="185"/>
      <c r="C79" s="186" t="s">
        <v>104</v>
      </c>
      <c r="D79" s="187" t="s">
        <v>60</v>
      </c>
      <c r="E79" s="187" t="s">
        <v>56</v>
      </c>
      <c r="F79" s="187" t="s">
        <v>105</v>
      </c>
      <c r="G79" s="187" t="s">
        <v>106</v>
      </c>
      <c r="H79" s="187" t="s">
        <v>107</v>
      </c>
      <c r="I79" s="188" t="s">
        <v>108</v>
      </c>
      <c r="J79" s="187" t="s">
        <v>90</v>
      </c>
      <c r="K79" s="189" t="s">
        <v>109</v>
      </c>
      <c r="L79" s="190"/>
      <c r="M79" s="99" t="s">
        <v>110</v>
      </c>
      <c r="N79" s="100" t="s">
        <v>45</v>
      </c>
      <c r="O79" s="100" t="s">
        <v>111</v>
      </c>
      <c r="P79" s="100" t="s">
        <v>112</v>
      </c>
      <c r="Q79" s="100" t="s">
        <v>113</v>
      </c>
      <c r="R79" s="100" t="s">
        <v>114</v>
      </c>
      <c r="S79" s="100" t="s">
        <v>115</v>
      </c>
      <c r="T79" s="101" t="s">
        <v>116</v>
      </c>
    </row>
    <row r="80" spans="2:63" s="1" customFormat="1" ht="29.25" customHeight="1">
      <c r="B80" s="43"/>
      <c r="C80" s="105" t="s">
        <v>91</v>
      </c>
      <c r="D80" s="71"/>
      <c r="E80" s="71"/>
      <c r="F80" s="71"/>
      <c r="G80" s="71"/>
      <c r="H80" s="71"/>
      <c r="I80" s="182"/>
      <c r="J80" s="191">
        <f>BK80</f>
        <v>0</v>
      </c>
      <c r="K80" s="71"/>
      <c r="L80" s="69"/>
      <c r="M80" s="102"/>
      <c r="N80" s="103"/>
      <c r="O80" s="103"/>
      <c r="P80" s="192">
        <f>P81+P126</f>
        <v>0</v>
      </c>
      <c r="Q80" s="103"/>
      <c r="R80" s="192">
        <f>R81+R126</f>
        <v>432.66449500000004</v>
      </c>
      <c r="S80" s="103"/>
      <c r="T80" s="193">
        <f>T81+T126</f>
        <v>4797.454</v>
      </c>
      <c r="AT80" s="21" t="s">
        <v>74</v>
      </c>
      <c r="AU80" s="21" t="s">
        <v>92</v>
      </c>
      <c r="BK80" s="194">
        <f>BK81+BK126</f>
        <v>0</v>
      </c>
    </row>
    <row r="81" spans="2:63" s="10" customFormat="1" ht="37.4" customHeight="1">
      <c r="B81" s="195"/>
      <c r="C81" s="196"/>
      <c r="D81" s="197" t="s">
        <v>74</v>
      </c>
      <c r="E81" s="198" t="s">
        <v>117</v>
      </c>
      <c r="F81" s="198" t="s">
        <v>118</v>
      </c>
      <c r="G81" s="196"/>
      <c r="H81" s="196"/>
      <c r="I81" s="199"/>
      <c r="J81" s="200">
        <f>BK81</f>
        <v>0</v>
      </c>
      <c r="K81" s="196"/>
      <c r="L81" s="201"/>
      <c r="M81" s="202"/>
      <c r="N81" s="203"/>
      <c r="O81" s="203"/>
      <c r="P81" s="204">
        <f>P82+P90+P102+P119+P124</f>
        <v>0</v>
      </c>
      <c r="Q81" s="203"/>
      <c r="R81" s="204">
        <f>R82+R90+R102+R119+R124</f>
        <v>432.66449500000004</v>
      </c>
      <c r="S81" s="203"/>
      <c r="T81" s="205">
        <f>T82+T90+T102+T119+T124</f>
        <v>4797.454</v>
      </c>
      <c r="AR81" s="206" t="s">
        <v>24</v>
      </c>
      <c r="AT81" s="207" t="s">
        <v>74</v>
      </c>
      <c r="AU81" s="207" t="s">
        <v>75</v>
      </c>
      <c r="AY81" s="206" t="s">
        <v>119</v>
      </c>
      <c r="BK81" s="208">
        <f>BK82+BK90+BK102+BK119+BK124</f>
        <v>0</v>
      </c>
    </row>
    <row r="82" spans="2:63" s="10" customFormat="1" ht="19.9" customHeight="1">
      <c r="B82" s="195"/>
      <c r="C82" s="196"/>
      <c r="D82" s="197" t="s">
        <v>74</v>
      </c>
      <c r="E82" s="209" t="s">
        <v>24</v>
      </c>
      <c r="F82" s="209" t="s">
        <v>120</v>
      </c>
      <c r="G82" s="196"/>
      <c r="H82" s="196"/>
      <c r="I82" s="199"/>
      <c r="J82" s="210">
        <f>BK82</f>
        <v>0</v>
      </c>
      <c r="K82" s="196"/>
      <c r="L82" s="201"/>
      <c r="M82" s="202"/>
      <c r="N82" s="203"/>
      <c r="O82" s="203"/>
      <c r="P82" s="204">
        <f>SUM(P83:P89)</f>
        <v>0</v>
      </c>
      <c r="Q82" s="203"/>
      <c r="R82" s="204">
        <f>SUM(R83:R89)</f>
        <v>2.2400949999999997</v>
      </c>
      <c r="S82" s="203"/>
      <c r="T82" s="205">
        <f>SUM(T83:T89)</f>
        <v>4411.264</v>
      </c>
      <c r="AR82" s="206" t="s">
        <v>24</v>
      </c>
      <c r="AT82" s="207" t="s">
        <v>74</v>
      </c>
      <c r="AU82" s="207" t="s">
        <v>24</v>
      </c>
      <c r="AY82" s="206" t="s">
        <v>119</v>
      </c>
      <c r="BK82" s="208">
        <f>SUM(BK83:BK89)</f>
        <v>0</v>
      </c>
    </row>
    <row r="83" spans="2:65" s="1" customFormat="1" ht="38.25" customHeight="1">
      <c r="B83" s="43"/>
      <c r="C83" s="211" t="s">
        <v>121</v>
      </c>
      <c r="D83" s="211" t="s">
        <v>122</v>
      </c>
      <c r="E83" s="212" t="s">
        <v>123</v>
      </c>
      <c r="F83" s="213" t="s">
        <v>124</v>
      </c>
      <c r="G83" s="214" t="s">
        <v>125</v>
      </c>
      <c r="H83" s="215">
        <v>1566.5</v>
      </c>
      <c r="I83" s="216"/>
      <c r="J83" s="217">
        <f>ROUND(I83*H83,2)</f>
        <v>0</v>
      </c>
      <c r="K83" s="213" t="s">
        <v>126</v>
      </c>
      <c r="L83" s="69"/>
      <c r="M83" s="218" t="s">
        <v>22</v>
      </c>
      <c r="N83" s="219" t="s">
        <v>46</v>
      </c>
      <c r="O83" s="44"/>
      <c r="P83" s="220">
        <f>O83*H83</f>
        <v>0</v>
      </c>
      <c r="Q83" s="220">
        <v>0.00013</v>
      </c>
      <c r="R83" s="220">
        <f>Q83*H83</f>
        <v>0.203645</v>
      </c>
      <c r="S83" s="220">
        <v>0.256</v>
      </c>
      <c r="T83" s="221">
        <f>S83*H83</f>
        <v>401.024</v>
      </c>
      <c r="AR83" s="21" t="s">
        <v>127</v>
      </c>
      <c r="AT83" s="21" t="s">
        <v>122</v>
      </c>
      <c r="AU83" s="21" t="s">
        <v>86</v>
      </c>
      <c r="AY83" s="21" t="s">
        <v>119</v>
      </c>
      <c r="BE83" s="222">
        <f>IF(N83="základní",J83,0)</f>
        <v>0</v>
      </c>
      <c r="BF83" s="222">
        <f>IF(N83="snížená",J83,0)</f>
        <v>0</v>
      </c>
      <c r="BG83" s="222">
        <f>IF(N83="zákl. přenesená",J83,0)</f>
        <v>0</v>
      </c>
      <c r="BH83" s="222">
        <f>IF(N83="sníž. přenesená",J83,0)</f>
        <v>0</v>
      </c>
      <c r="BI83" s="222">
        <f>IF(N83="nulová",J83,0)</f>
        <v>0</v>
      </c>
      <c r="BJ83" s="21" t="s">
        <v>24</v>
      </c>
      <c r="BK83" s="222">
        <f>ROUND(I83*H83,2)</f>
        <v>0</v>
      </c>
      <c r="BL83" s="21" t="s">
        <v>127</v>
      </c>
      <c r="BM83" s="21" t="s">
        <v>128</v>
      </c>
    </row>
    <row r="84" spans="2:47" s="1" customFormat="1" ht="13.5">
      <c r="B84" s="43"/>
      <c r="C84" s="71"/>
      <c r="D84" s="223" t="s">
        <v>129</v>
      </c>
      <c r="E84" s="71"/>
      <c r="F84" s="224" t="s">
        <v>130</v>
      </c>
      <c r="G84" s="71"/>
      <c r="H84" s="71"/>
      <c r="I84" s="182"/>
      <c r="J84" s="71"/>
      <c r="K84" s="71"/>
      <c r="L84" s="69"/>
      <c r="M84" s="225"/>
      <c r="N84" s="44"/>
      <c r="O84" s="44"/>
      <c r="P84" s="44"/>
      <c r="Q84" s="44"/>
      <c r="R84" s="44"/>
      <c r="S84" s="44"/>
      <c r="T84" s="92"/>
      <c r="AT84" s="21" t="s">
        <v>129</v>
      </c>
      <c r="AU84" s="21" t="s">
        <v>86</v>
      </c>
    </row>
    <row r="85" spans="2:51" s="11" customFormat="1" ht="13.5">
      <c r="B85" s="226"/>
      <c r="C85" s="227"/>
      <c r="D85" s="223" t="s">
        <v>131</v>
      </c>
      <c r="E85" s="228" t="s">
        <v>22</v>
      </c>
      <c r="F85" s="229" t="s">
        <v>132</v>
      </c>
      <c r="G85" s="227"/>
      <c r="H85" s="230">
        <v>1566.5</v>
      </c>
      <c r="I85" s="231"/>
      <c r="J85" s="227"/>
      <c r="K85" s="227"/>
      <c r="L85" s="232"/>
      <c r="M85" s="233"/>
      <c r="N85" s="234"/>
      <c r="O85" s="234"/>
      <c r="P85" s="234"/>
      <c r="Q85" s="234"/>
      <c r="R85" s="234"/>
      <c r="S85" s="234"/>
      <c r="T85" s="235"/>
      <c r="AT85" s="236" t="s">
        <v>131</v>
      </c>
      <c r="AU85" s="236" t="s">
        <v>86</v>
      </c>
      <c r="AV85" s="11" t="s">
        <v>86</v>
      </c>
      <c r="AW85" s="11" t="s">
        <v>39</v>
      </c>
      <c r="AX85" s="11" t="s">
        <v>24</v>
      </c>
      <c r="AY85" s="236" t="s">
        <v>119</v>
      </c>
    </row>
    <row r="86" spans="2:65" s="1" customFormat="1" ht="38.25" customHeight="1">
      <c r="B86" s="43"/>
      <c r="C86" s="211" t="s">
        <v>24</v>
      </c>
      <c r="D86" s="211" t="s">
        <v>122</v>
      </c>
      <c r="E86" s="212" t="s">
        <v>133</v>
      </c>
      <c r="F86" s="213" t="s">
        <v>134</v>
      </c>
      <c r="G86" s="214" t="s">
        <v>125</v>
      </c>
      <c r="H86" s="215">
        <v>15665</v>
      </c>
      <c r="I86" s="216"/>
      <c r="J86" s="217">
        <f>ROUND(I86*H86,2)</f>
        <v>0</v>
      </c>
      <c r="K86" s="213" t="s">
        <v>135</v>
      </c>
      <c r="L86" s="69"/>
      <c r="M86" s="218" t="s">
        <v>22</v>
      </c>
      <c r="N86" s="219" t="s">
        <v>46</v>
      </c>
      <c r="O86" s="44"/>
      <c r="P86" s="220">
        <f>O86*H86</f>
        <v>0</v>
      </c>
      <c r="Q86" s="220">
        <v>0.00013</v>
      </c>
      <c r="R86" s="220">
        <f>Q86*H86</f>
        <v>2.03645</v>
      </c>
      <c r="S86" s="220">
        <v>0.256</v>
      </c>
      <c r="T86" s="221">
        <f>S86*H86</f>
        <v>4010.2400000000002</v>
      </c>
      <c r="AR86" s="21" t="s">
        <v>127</v>
      </c>
      <c r="AT86" s="21" t="s">
        <v>122</v>
      </c>
      <c r="AU86" s="21" t="s">
        <v>86</v>
      </c>
      <c r="AY86" s="21" t="s">
        <v>119</v>
      </c>
      <c r="BE86" s="222">
        <f>IF(N86="základní",J86,0)</f>
        <v>0</v>
      </c>
      <c r="BF86" s="222">
        <f>IF(N86="snížená",J86,0)</f>
        <v>0</v>
      </c>
      <c r="BG86" s="222">
        <f>IF(N86="zákl. přenesená",J86,0)</f>
        <v>0</v>
      </c>
      <c r="BH86" s="222">
        <f>IF(N86="sníž. přenesená",J86,0)</f>
        <v>0</v>
      </c>
      <c r="BI86" s="222">
        <f>IF(N86="nulová",J86,0)</f>
        <v>0</v>
      </c>
      <c r="BJ86" s="21" t="s">
        <v>24</v>
      </c>
      <c r="BK86" s="222">
        <f>ROUND(I86*H86,2)</f>
        <v>0</v>
      </c>
      <c r="BL86" s="21" t="s">
        <v>127</v>
      </c>
      <c r="BM86" s="21" t="s">
        <v>136</v>
      </c>
    </row>
    <row r="87" spans="2:47" s="1" customFormat="1" ht="13.5">
      <c r="B87" s="43"/>
      <c r="C87" s="71"/>
      <c r="D87" s="223" t="s">
        <v>129</v>
      </c>
      <c r="E87" s="71"/>
      <c r="F87" s="224" t="s">
        <v>137</v>
      </c>
      <c r="G87" s="71"/>
      <c r="H87" s="71"/>
      <c r="I87" s="182"/>
      <c r="J87" s="71"/>
      <c r="K87" s="71"/>
      <c r="L87" s="69"/>
      <c r="M87" s="225"/>
      <c r="N87" s="44"/>
      <c r="O87" s="44"/>
      <c r="P87" s="44"/>
      <c r="Q87" s="44"/>
      <c r="R87" s="44"/>
      <c r="S87" s="44"/>
      <c r="T87" s="92"/>
      <c r="AT87" s="21" t="s">
        <v>129</v>
      </c>
      <c r="AU87" s="21" t="s">
        <v>86</v>
      </c>
    </row>
    <row r="88" spans="2:65" s="1" customFormat="1" ht="16.5" customHeight="1">
      <c r="B88" s="43"/>
      <c r="C88" s="211" t="s">
        <v>138</v>
      </c>
      <c r="D88" s="211" t="s">
        <v>122</v>
      </c>
      <c r="E88" s="212" t="s">
        <v>139</v>
      </c>
      <c r="F88" s="213" t="s">
        <v>140</v>
      </c>
      <c r="G88" s="214" t="s">
        <v>141</v>
      </c>
      <c r="H88" s="215">
        <v>387</v>
      </c>
      <c r="I88" s="216"/>
      <c r="J88" s="217">
        <f>ROUND(I88*H88,2)</f>
        <v>0</v>
      </c>
      <c r="K88" s="213" t="s">
        <v>135</v>
      </c>
      <c r="L88" s="69"/>
      <c r="M88" s="218" t="s">
        <v>22</v>
      </c>
      <c r="N88" s="219" t="s">
        <v>46</v>
      </c>
      <c r="O88" s="44"/>
      <c r="P88" s="220">
        <f>O88*H88</f>
        <v>0</v>
      </c>
      <c r="Q88" s="220">
        <v>0</v>
      </c>
      <c r="R88" s="220">
        <f>Q88*H88</f>
        <v>0</v>
      </c>
      <c r="S88" s="220">
        <v>0</v>
      </c>
      <c r="T88" s="221">
        <f>S88*H88</f>
        <v>0</v>
      </c>
      <c r="AR88" s="21" t="s">
        <v>127</v>
      </c>
      <c r="AT88" s="21" t="s">
        <v>122</v>
      </c>
      <c r="AU88" s="21" t="s">
        <v>86</v>
      </c>
      <c r="AY88" s="21" t="s">
        <v>119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21" t="s">
        <v>24</v>
      </c>
      <c r="BK88" s="222">
        <f>ROUND(I88*H88,2)</f>
        <v>0</v>
      </c>
      <c r="BL88" s="21" t="s">
        <v>127</v>
      </c>
      <c r="BM88" s="21" t="s">
        <v>142</v>
      </c>
    </row>
    <row r="89" spans="2:47" s="1" customFormat="1" ht="13.5">
      <c r="B89" s="43"/>
      <c r="C89" s="71"/>
      <c r="D89" s="223" t="s">
        <v>129</v>
      </c>
      <c r="E89" s="71"/>
      <c r="F89" s="224" t="s">
        <v>143</v>
      </c>
      <c r="G89" s="71"/>
      <c r="H89" s="71"/>
      <c r="I89" s="182"/>
      <c r="J89" s="71"/>
      <c r="K89" s="71"/>
      <c r="L89" s="69"/>
      <c r="M89" s="225"/>
      <c r="N89" s="44"/>
      <c r="O89" s="44"/>
      <c r="P89" s="44"/>
      <c r="Q89" s="44"/>
      <c r="R89" s="44"/>
      <c r="S89" s="44"/>
      <c r="T89" s="92"/>
      <c r="AT89" s="21" t="s">
        <v>129</v>
      </c>
      <c r="AU89" s="21" t="s">
        <v>86</v>
      </c>
    </row>
    <row r="90" spans="2:63" s="10" customFormat="1" ht="29.85" customHeight="1">
      <c r="B90" s="195"/>
      <c r="C90" s="196"/>
      <c r="D90" s="197" t="s">
        <v>74</v>
      </c>
      <c r="E90" s="209" t="s">
        <v>144</v>
      </c>
      <c r="F90" s="209" t="s">
        <v>145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SUM(P91:P101)</f>
        <v>0</v>
      </c>
      <c r="Q90" s="203"/>
      <c r="R90" s="204">
        <f>SUM(R91:R101)</f>
        <v>426.82430000000005</v>
      </c>
      <c r="S90" s="203"/>
      <c r="T90" s="205">
        <f>SUM(T91:T101)</f>
        <v>0</v>
      </c>
      <c r="AR90" s="206" t="s">
        <v>24</v>
      </c>
      <c r="AT90" s="207" t="s">
        <v>74</v>
      </c>
      <c r="AU90" s="207" t="s">
        <v>24</v>
      </c>
      <c r="AY90" s="206" t="s">
        <v>119</v>
      </c>
      <c r="BK90" s="208">
        <f>SUM(BK91:BK101)</f>
        <v>0</v>
      </c>
    </row>
    <row r="91" spans="2:65" s="1" customFormat="1" ht="38.25" customHeight="1">
      <c r="B91" s="43"/>
      <c r="C91" s="211" t="s">
        <v>146</v>
      </c>
      <c r="D91" s="211" t="s">
        <v>122</v>
      </c>
      <c r="E91" s="212" t="s">
        <v>147</v>
      </c>
      <c r="F91" s="213" t="s">
        <v>148</v>
      </c>
      <c r="G91" s="214" t="s">
        <v>125</v>
      </c>
      <c r="H91" s="215">
        <v>1566.5</v>
      </c>
      <c r="I91" s="216"/>
      <c r="J91" s="217">
        <f>ROUND(I91*H91,2)</f>
        <v>0</v>
      </c>
      <c r="K91" s="213" t="s">
        <v>135</v>
      </c>
      <c r="L91" s="69"/>
      <c r="M91" s="218" t="s">
        <v>22</v>
      </c>
      <c r="N91" s="219" t="s">
        <v>46</v>
      </c>
      <c r="O91" s="44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AR91" s="21" t="s">
        <v>127</v>
      </c>
      <c r="AT91" s="21" t="s">
        <v>122</v>
      </c>
      <c r="AU91" s="21" t="s">
        <v>86</v>
      </c>
      <c r="AY91" s="21" t="s">
        <v>119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21" t="s">
        <v>24</v>
      </c>
      <c r="BK91" s="222">
        <f>ROUND(I91*H91,2)</f>
        <v>0</v>
      </c>
      <c r="BL91" s="21" t="s">
        <v>127</v>
      </c>
      <c r="BM91" s="21" t="s">
        <v>149</v>
      </c>
    </row>
    <row r="92" spans="2:47" s="1" customFormat="1" ht="13.5">
      <c r="B92" s="43"/>
      <c r="C92" s="71"/>
      <c r="D92" s="223" t="s">
        <v>129</v>
      </c>
      <c r="E92" s="71"/>
      <c r="F92" s="224" t="s">
        <v>150</v>
      </c>
      <c r="G92" s="71"/>
      <c r="H92" s="71"/>
      <c r="I92" s="182"/>
      <c r="J92" s="71"/>
      <c r="K92" s="71"/>
      <c r="L92" s="69"/>
      <c r="M92" s="225"/>
      <c r="N92" s="44"/>
      <c r="O92" s="44"/>
      <c r="P92" s="44"/>
      <c r="Q92" s="44"/>
      <c r="R92" s="44"/>
      <c r="S92" s="44"/>
      <c r="T92" s="92"/>
      <c r="AT92" s="21" t="s">
        <v>129</v>
      </c>
      <c r="AU92" s="21" t="s">
        <v>86</v>
      </c>
    </row>
    <row r="93" spans="2:51" s="11" customFormat="1" ht="13.5">
      <c r="B93" s="226"/>
      <c r="C93" s="227"/>
      <c r="D93" s="223" t="s">
        <v>131</v>
      </c>
      <c r="E93" s="228" t="s">
        <v>22</v>
      </c>
      <c r="F93" s="229" t="s">
        <v>132</v>
      </c>
      <c r="G93" s="227"/>
      <c r="H93" s="230">
        <v>1566.5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131</v>
      </c>
      <c r="AU93" s="236" t="s">
        <v>86</v>
      </c>
      <c r="AV93" s="11" t="s">
        <v>86</v>
      </c>
      <c r="AW93" s="11" t="s">
        <v>39</v>
      </c>
      <c r="AX93" s="11" t="s">
        <v>24</v>
      </c>
      <c r="AY93" s="236" t="s">
        <v>119</v>
      </c>
    </row>
    <row r="94" spans="2:65" s="1" customFormat="1" ht="25.5" customHeight="1">
      <c r="B94" s="43"/>
      <c r="C94" s="211" t="s">
        <v>86</v>
      </c>
      <c r="D94" s="211" t="s">
        <v>122</v>
      </c>
      <c r="E94" s="212" t="s">
        <v>151</v>
      </c>
      <c r="F94" s="213" t="s">
        <v>152</v>
      </c>
      <c r="G94" s="214" t="s">
        <v>125</v>
      </c>
      <c r="H94" s="215">
        <v>3065</v>
      </c>
      <c r="I94" s="216"/>
      <c r="J94" s="217">
        <f>ROUND(I94*H94,2)</f>
        <v>0</v>
      </c>
      <c r="K94" s="213" t="s">
        <v>135</v>
      </c>
      <c r="L94" s="69"/>
      <c r="M94" s="218" t="s">
        <v>22</v>
      </c>
      <c r="N94" s="219" t="s">
        <v>46</v>
      </c>
      <c r="O94" s="44"/>
      <c r="P94" s="220">
        <f>O94*H94</f>
        <v>0</v>
      </c>
      <c r="Q94" s="220">
        <v>0.132</v>
      </c>
      <c r="R94" s="220">
        <f>Q94*H94</f>
        <v>404.58000000000004</v>
      </c>
      <c r="S94" s="220">
        <v>0</v>
      </c>
      <c r="T94" s="221">
        <f>S94*H94</f>
        <v>0</v>
      </c>
      <c r="AR94" s="21" t="s">
        <v>127</v>
      </c>
      <c r="AT94" s="21" t="s">
        <v>122</v>
      </c>
      <c r="AU94" s="21" t="s">
        <v>86</v>
      </c>
      <c r="AY94" s="21" t="s">
        <v>119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21" t="s">
        <v>24</v>
      </c>
      <c r="BK94" s="222">
        <f>ROUND(I94*H94,2)</f>
        <v>0</v>
      </c>
      <c r="BL94" s="21" t="s">
        <v>127</v>
      </c>
      <c r="BM94" s="21" t="s">
        <v>153</v>
      </c>
    </row>
    <row r="95" spans="2:51" s="11" customFormat="1" ht="13.5">
      <c r="B95" s="226"/>
      <c r="C95" s="227"/>
      <c r="D95" s="223" t="s">
        <v>131</v>
      </c>
      <c r="E95" s="228" t="s">
        <v>22</v>
      </c>
      <c r="F95" s="229" t="s">
        <v>154</v>
      </c>
      <c r="G95" s="227"/>
      <c r="H95" s="230">
        <v>3065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AT95" s="236" t="s">
        <v>131</v>
      </c>
      <c r="AU95" s="236" t="s">
        <v>86</v>
      </c>
      <c r="AV95" s="11" t="s">
        <v>86</v>
      </c>
      <c r="AW95" s="11" t="s">
        <v>39</v>
      </c>
      <c r="AX95" s="11" t="s">
        <v>24</v>
      </c>
      <c r="AY95" s="236" t="s">
        <v>119</v>
      </c>
    </row>
    <row r="96" spans="2:65" s="1" customFormat="1" ht="25.5" customHeight="1">
      <c r="B96" s="43"/>
      <c r="C96" s="211" t="s">
        <v>155</v>
      </c>
      <c r="D96" s="211" t="s">
        <v>122</v>
      </c>
      <c r="E96" s="212" t="s">
        <v>156</v>
      </c>
      <c r="F96" s="213" t="s">
        <v>157</v>
      </c>
      <c r="G96" s="214" t="s">
        <v>125</v>
      </c>
      <c r="H96" s="215">
        <v>31330</v>
      </c>
      <c r="I96" s="216"/>
      <c r="J96" s="217">
        <f>ROUND(I96*H96,2)</f>
        <v>0</v>
      </c>
      <c r="K96" s="213" t="s">
        <v>135</v>
      </c>
      <c r="L96" s="69"/>
      <c r="M96" s="218" t="s">
        <v>22</v>
      </c>
      <c r="N96" s="219" t="s">
        <v>46</v>
      </c>
      <c r="O96" s="44"/>
      <c r="P96" s="220">
        <f>O96*H96</f>
        <v>0</v>
      </c>
      <c r="Q96" s="220">
        <v>0.00071</v>
      </c>
      <c r="R96" s="220">
        <f>Q96*H96</f>
        <v>22.2443</v>
      </c>
      <c r="S96" s="220">
        <v>0</v>
      </c>
      <c r="T96" s="221">
        <f>S96*H96</f>
        <v>0</v>
      </c>
      <c r="AR96" s="21" t="s">
        <v>127</v>
      </c>
      <c r="AT96" s="21" t="s">
        <v>122</v>
      </c>
      <c r="AU96" s="21" t="s">
        <v>86</v>
      </c>
      <c r="AY96" s="21" t="s">
        <v>119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21" t="s">
        <v>24</v>
      </c>
      <c r="BK96" s="222">
        <f>ROUND(I96*H96,2)</f>
        <v>0</v>
      </c>
      <c r="BL96" s="21" t="s">
        <v>127</v>
      </c>
      <c r="BM96" s="21" t="s">
        <v>158</v>
      </c>
    </row>
    <row r="97" spans="2:51" s="11" customFormat="1" ht="13.5">
      <c r="B97" s="226"/>
      <c r="C97" s="227"/>
      <c r="D97" s="223" t="s">
        <v>131</v>
      </c>
      <c r="E97" s="228" t="s">
        <v>22</v>
      </c>
      <c r="F97" s="229" t="s">
        <v>159</v>
      </c>
      <c r="G97" s="227"/>
      <c r="H97" s="230">
        <v>31330</v>
      </c>
      <c r="I97" s="231"/>
      <c r="J97" s="227"/>
      <c r="K97" s="227"/>
      <c r="L97" s="232"/>
      <c r="M97" s="233"/>
      <c r="N97" s="234"/>
      <c r="O97" s="234"/>
      <c r="P97" s="234"/>
      <c r="Q97" s="234"/>
      <c r="R97" s="234"/>
      <c r="S97" s="234"/>
      <c r="T97" s="235"/>
      <c r="AT97" s="236" t="s">
        <v>131</v>
      </c>
      <c r="AU97" s="236" t="s">
        <v>86</v>
      </c>
      <c r="AV97" s="11" t="s">
        <v>86</v>
      </c>
      <c r="AW97" s="11" t="s">
        <v>39</v>
      </c>
      <c r="AX97" s="11" t="s">
        <v>24</v>
      </c>
      <c r="AY97" s="236" t="s">
        <v>119</v>
      </c>
    </row>
    <row r="98" spans="2:65" s="1" customFormat="1" ht="25.5" customHeight="1">
      <c r="B98" s="43"/>
      <c r="C98" s="211" t="s">
        <v>9</v>
      </c>
      <c r="D98" s="211" t="s">
        <v>122</v>
      </c>
      <c r="E98" s="212" t="s">
        <v>160</v>
      </c>
      <c r="F98" s="213" t="s">
        <v>161</v>
      </c>
      <c r="G98" s="214" t="s">
        <v>125</v>
      </c>
      <c r="H98" s="215">
        <v>15665</v>
      </c>
      <c r="I98" s="216"/>
      <c r="J98" s="217">
        <f>ROUND(I98*H98,2)</f>
        <v>0</v>
      </c>
      <c r="K98" s="213" t="s">
        <v>135</v>
      </c>
      <c r="L98" s="69"/>
      <c r="M98" s="218" t="s">
        <v>22</v>
      </c>
      <c r="N98" s="219" t="s">
        <v>46</v>
      </c>
      <c r="O98" s="44"/>
      <c r="P98" s="220">
        <f>O98*H98</f>
        <v>0</v>
      </c>
      <c r="Q98" s="220">
        <v>0</v>
      </c>
      <c r="R98" s="220">
        <f>Q98*H98</f>
        <v>0</v>
      </c>
      <c r="S98" s="220">
        <v>0</v>
      </c>
      <c r="T98" s="221">
        <f>S98*H98</f>
        <v>0</v>
      </c>
      <c r="AR98" s="21" t="s">
        <v>127</v>
      </c>
      <c r="AT98" s="21" t="s">
        <v>122</v>
      </c>
      <c r="AU98" s="21" t="s">
        <v>86</v>
      </c>
      <c r="AY98" s="21" t="s">
        <v>119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21" t="s">
        <v>24</v>
      </c>
      <c r="BK98" s="222">
        <f>ROUND(I98*H98,2)</f>
        <v>0</v>
      </c>
      <c r="BL98" s="21" t="s">
        <v>127</v>
      </c>
      <c r="BM98" s="21" t="s">
        <v>162</v>
      </c>
    </row>
    <row r="99" spans="2:47" s="1" customFormat="1" ht="13.5">
      <c r="B99" s="43"/>
      <c r="C99" s="71"/>
      <c r="D99" s="223" t="s">
        <v>129</v>
      </c>
      <c r="E99" s="71"/>
      <c r="F99" s="224" t="s">
        <v>163</v>
      </c>
      <c r="G99" s="71"/>
      <c r="H99" s="71"/>
      <c r="I99" s="182"/>
      <c r="J99" s="71"/>
      <c r="K99" s="71"/>
      <c r="L99" s="69"/>
      <c r="M99" s="225"/>
      <c r="N99" s="44"/>
      <c r="O99" s="44"/>
      <c r="P99" s="44"/>
      <c r="Q99" s="44"/>
      <c r="R99" s="44"/>
      <c r="S99" s="44"/>
      <c r="T99" s="92"/>
      <c r="AT99" s="21" t="s">
        <v>129</v>
      </c>
      <c r="AU99" s="21" t="s">
        <v>86</v>
      </c>
    </row>
    <row r="100" spans="2:65" s="1" customFormat="1" ht="38.25" customHeight="1">
      <c r="B100" s="43"/>
      <c r="C100" s="211" t="s">
        <v>164</v>
      </c>
      <c r="D100" s="211" t="s">
        <v>122</v>
      </c>
      <c r="E100" s="212" t="s">
        <v>165</v>
      </c>
      <c r="F100" s="213" t="s">
        <v>166</v>
      </c>
      <c r="G100" s="214" t="s">
        <v>125</v>
      </c>
      <c r="H100" s="215">
        <v>15665</v>
      </c>
      <c r="I100" s="216"/>
      <c r="J100" s="217">
        <f>ROUND(I100*H100,2)</f>
        <v>0</v>
      </c>
      <c r="K100" s="213" t="s">
        <v>135</v>
      </c>
      <c r="L100" s="69"/>
      <c r="M100" s="218" t="s">
        <v>22</v>
      </c>
      <c r="N100" s="219" t="s">
        <v>46</v>
      </c>
      <c r="O100" s="44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AR100" s="21" t="s">
        <v>127</v>
      </c>
      <c r="AT100" s="21" t="s">
        <v>122</v>
      </c>
      <c r="AU100" s="21" t="s">
        <v>86</v>
      </c>
      <c r="AY100" s="21" t="s">
        <v>119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21" t="s">
        <v>24</v>
      </c>
      <c r="BK100" s="222">
        <f>ROUND(I100*H100,2)</f>
        <v>0</v>
      </c>
      <c r="BL100" s="21" t="s">
        <v>127</v>
      </c>
      <c r="BM100" s="21" t="s">
        <v>167</v>
      </c>
    </row>
    <row r="101" spans="2:47" s="1" customFormat="1" ht="13.5">
      <c r="B101" s="43"/>
      <c r="C101" s="71"/>
      <c r="D101" s="223" t="s">
        <v>129</v>
      </c>
      <c r="E101" s="71"/>
      <c r="F101" s="224" t="s">
        <v>163</v>
      </c>
      <c r="G101" s="71"/>
      <c r="H101" s="71"/>
      <c r="I101" s="182"/>
      <c r="J101" s="71"/>
      <c r="K101" s="71"/>
      <c r="L101" s="69"/>
      <c r="M101" s="225"/>
      <c r="N101" s="44"/>
      <c r="O101" s="44"/>
      <c r="P101" s="44"/>
      <c r="Q101" s="44"/>
      <c r="R101" s="44"/>
      <c r="S101" s="44"/>
      <c r="T101" s="92"/>
      <c r="AT101" s="21" t="s">
        <v>129</v>
      </c>
      <c r="AU101" s="21" t="s">
        <v>86</v>
      </c>
    </row>
    <row r="102" spans="2:63" s="10" customFormat="1" ht="29.85" customHeight="1">
      <c r="B102" s="195"/>
      <c r="C102" s="196"/>
      <c r="D102" s="197" t="s">
        <v>74</v>
      </c>
      <c r="E102" s="209" t="s">
        <v>168</v>
      </c>
      <c r="F102" s="209" t="s">
        <v>169</v>
      </c>
      <c r="G102" s="196"/>
      <c r="H102" s="196"/>
      <c r="I102" s="199"/>
      <c r="J102" s="210">
        <f>BK102</f>
        <v>0</v>
      </c>
      <c r="K102" s="196"/>
      <c r="L102" s="201"/>
      <c r="M102" s="202"/>
      <c r="N102" s="203"/>
      <c r="O102" s="203"/>
      <c r="P102" s="204">
        <f>SUM(P103:P118)</f>
        <v>0</v>
      </c>
      <c r="Q102" s="203"/>
      <c r="R102" s="204">
        <f>SUM(R103:R118)</f>
        <v>3.6000999999999994</v>
      </c>
      <c r="S102" s="203"/>
      <c r="T102" s="205">
        <f>SUM(T103:T118)</f>
        <v>386.19</v>
      </c>
      <c r="AR102" s="206" t="s">
        <v>24</v>
      </c>
      <c r="AT102" s="207" t="s">
        <v>74</v>
      </c>
      <c r="AU102" s="207" t="s">
        <v>24</v>
      </c>
      <c r="AY102" s="206" t="s">
        <v>119</v>
      </c>
      <c r="BK102" s="208">
        <f>SUM(BK103:BK118)</f>
        <v>0</v>
      </c>
    </row>
    <row r="103" spans="2:65" s="1" customFormat="1" ht="51" customHeight="1">
      <c r="B103" s="43"/>
      <c r="C103" s="211" t="s">
        <v>168</v>
      </c>
      <c r="D103" s="211" t="s">
        <v>122</v>
      </c>
      <c r="E103" s="212" t="s">
        <v>170</v>
      </c>
      <c r="F103" s="213" t="s">
        <v>171</v>
      </c>
      <c r="G103" s="214" t="s">
        <v>125</v>
      </c>
      <c r="H103" s="215">
        <v>1566.5</v>
      </c>
      <c r="I103" s="216"/>
      <c r="J103" s="217">
        <f>ROUND(I103*H103,2)</f>
        <v>0</v>
      </c>
      <c r="K103" s="213" t="s">
        <v>22</v>
      </c>
      <c r="L103" s="69"/>
      <c r="M103" s="218" t="s">
        <v>22</v>
      </c>
      <c r="N103" s="219" t="s">
        <v>46</v>
      </c>
      <c r="O103" s="44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AR103" s="21" t="s">
        <v>127</v>
      </c>
      <c r="AT103" s="21" t="s">
        <v>122</v>
      </c>
      <c r="AU103" s="21" t="s">
        <v>86</v>
      </c>
      <c r="AY103" s="21" t="s">
        <v>119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21" t="s">
        <v>24</v>
      </c>
      <c r="BK103" s="222">
        <f>ROUND(I103*H103,2)</f>
        <v>0</v>
      </c>
      <c r="BL103" s="21" t="s">
        <v>127</v>
      </c>
      <c r="BM103" s="21" t="s">
        <v>172</v>
      </c>
    </row>
    <row r="104" spans="2:51" s="11" customFormat="1" ht="13.5">
      <c r="B104" s="226"/>
      <c r="C104" s="227"/>
      <c r="D104" s="223" t="s">
        <v>131</v>
      </c>
      <c r="E104" s="228" t="s">
        <v>22</v>
      </c>
      <c r="F104" s="229" t="s">
        <v>132</v>
      </c>
      <c r="G104" s="227"/>
      <c r="H104" s="230">
        <v>1566.5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131</v>
      </c>
      <c r="AU104" s="236" t="s">
        <v>86</v>
      </c>
      <c r="AV104" s="11" t="s">
        <v>86</v>
      </c>
      <c r="AW104" s="11" t="s">
        <v>39</v>
      </c>
      <c r="AX104" s="11" t="s">
        <v>24</v>
      </c>
      <c r="AY104" s="236" t="s">
        <v>119</v>
      </c>
    </row>
    <row r="105" spans="2:65" s="1" customFormat="1" ht="16.5" customHeight="1">
      <c r="B105" s="43"/>
      <c r="C105" s="211" t="s">
        <v>173</v>
      </c>
      <c r="D105" s="211" t="s">
        <v>122</v>
      </c>
      <c r="E105" s="212" t="s">
        <v>174</v>
      </c>
      <c r="F105" s="213" t="s">
        <v>175</v>
      </c>
      <c r="G105" s="214" t="s">
        <v>176</v>
      </c>
      <c r="H105" s="215">
        <v>120</v>
      </c>
      <c r="I105" s="216"/>
      <c r="J105" s="217">
        <f>ROUND(I105*H105,2)</f>
        <v>0</v>
      </c>
      <c r="K105" s="213" t="s">
        <v>22</v>
      </c>
      <c r="L105" s="69"/>
      <c r="M105" s="218" t="s">
        <v>22</v>
      </c>
      <c r="N105" s="219" t="s">
        <v>46</v>
      </c>
      <c r="O105" s="44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AR105" s="21" t="s">
        <v>127</v>
      </c>
      <c r="AT105" s="21" t="s">
        <v>122</v>
      </c>
      <c r="AU105" s="21" t="s">
        <v>86</v>
      </c>
      <c r="AY105" s="21" t="s">
        <v>119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21" t="s">
        <v>24</v>
      </c>
      <c r="BK105" s="222">
        <f>ROUND(I105*H105,2)</f>
        <v>0</v>
      </c>
      <c r="BL105" s="21" t="s">
        <v>127</v>
      </c>
      <c r="BM105" s="21" t="s">
        <v>177</v>
      </c>
    </row>
    <row r="106" spans="2:65" s="1" customFormat="1" ht="16.5" customHeight="1">
      <c r="B106" s="43"/>
      <c r="C106" s="237" t="s">
        <v>178</v>
      </c>
      <c r="D106" s="237" t="s">
        <v>179</v>
      </c>
      <c r="E106" s="238" t="s">
        <v>180</v>
      </c>
      <c r="F106" s="239" t="s">
        <v>181</v>
      </c>
      <c r="G106" s="240" t="s">
        <v>176</v>
      </c>
      <c r="H106" s="241">
        <v>120</v>
      </c>
      <c r="I106" s="242"/>
      <c r="J106" s="243">
        <f>ROUND(I106*H106,2)</f>
        <v>0</v>
      </c>
      <c r="K106" s="239" t="s">
        <v>22</v>
      </c>
      <c r="L106" s="244"/>
      <c r="M106" s="245" t="s">
        <v>22</v>
      </c>
      <c r="N106" s="246" t="s">
        <v>46</v>
      </c>
      <c r="O106" s="44"/>
      <c r="P106" s="220">
        <f>O106*H106</f>
        <v>0</v>
      </c>
      <c r="Q106" s="220">
        <v>0.00145</v>
      </c>
      <c r="R106" s="220">
        <f>Q106*H106</f>
        <v>0.174</v>
      </c>
      <c r="S106" s="220">
        <v>0</v>
      </c>
      <c r="T106" s="221">
        <f>S106*H106</f>
        <v>0</v>
      </c>
      <c r="AR106" s="21" t="s">
        <v>182</v>
      </c>
      <c r="AT106" s="21" t="s">
        <v>179</v>
      </c>
      <c r="AU106" s="21" t="s">
        <v>86</v>
      </c>
      <c r="AY106" s="21" t="s">
        <v>119</v>
      </c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21" t="s">
        <v>24</v>
      </c>
      <c r="BK106" s="222">
        <f>ROUND(I106*H106,2)</f>
        <v>0</v>
      </c>
      <c r="BL106" s="21" t="s">
        <v>127</v>
      </c>
      <c r="BM106" s="21" t="s">
        <v>183</v>
      </c>
    </row>
    <row r="107" spans="2:65" s="1" customFormat="1" ht="25.5" customHeight="1">
      <c r="B107" s="43"/>
      <c r="C107" s="211" t="s">
        <v>184</v>
      </c>
      <c r="D107" s="211" t="s">
        <v>122</v>
      </c>
      <c r="E107" s="212" t="s">
        <v>185</v>
      </c>
      <c r="F107" s="213" t="s">
        <v>186</v>
      </c>
      <c r="G107" s="214" t="s">
        <v>187</v>
      </c>
      <c r="H107" s="215">
        <v>1241</v>
      </c>
      <c r="I107" s="216"/>
      <c r="J107" s="217">
        <f>ROUND(I107*H107,2)</f>
        <v>0</v>
      </c>
      <c r="K107" s="213" t="s">
        <v>126</v>
      </c>
      <c r="L107" s="69"/>
      <c r="M107" s="218" t="s">
        <v>22</v>
      </c>
      <c r="N107" s="219" t="s">
        <v>46</v>
      </c>
      <c r="O107" s="44"/>
      <c r="P107" s="220">
        <f>O107*H107</f>
        <v>0</v>
      </c>
      <c r="Q107" s="220">
        <v>0.00033</v>
      </c>
      <c r="R107" s="220">
        <f>Q107*H107</f>
        <v>0.40953</v>
      </c>
      <c r="S107" s="220">
        <v>0</v>
      </c>
      <c r="T107" s="221">
        <f>S107*H107</f>
        <v>0</v>
      </c>
      <c r="AR107" s="21" t="s">
        <v>127</v>
      </c>
      <c r="AT107" s="21" t="s">
        <v>122</v>
      </c>
      <c r="AU107" s="21" t="s">
        <v>86</v>
      </c>
      <c r="AY107" s="21" t="s">
        <v>119</v>
      </c>
      <c r="BE107" s="222">
        <f>IF(N107="základní",J107,0)</f>
        <v>0</v>
      </c>
      <c r="BF107" s="222">
        <f>IF(N107="snížená",J107,0)</f>
        <v>0</v>
      </c>
      <c r="BG107" s="222">
        <f>IF(N107="zákl. přenesená",J107,0)</f>
        <v>0</v>
      </c>
      <c r="BH107" s="222">
        <f>IF(N107="sníž. přenesená",J107,0)</f>
        <v>0</v>
      </c>
      <c r="BI107" s="222">
        <f>IF(N107="nulová",J107,0)</f>
        <v>0</v>
      </c>
      <c r="BJ107" s="21" t="s">
        <v>24</v>
      </c>
      <c r="BK107" s="222">
        <f>ROUND(I107*H107,2)</f>
        <v>0</v>
      </c>
      <c r="BL107" s="21" t="s">
        <v>127</v>
      </c>
      <c r="BM107" s="21" t="s">
        <v>188</v>
      </c>
    </row>
    <row r="108" spans="2:65" s="1" customFormat="1" ht="25.5" customHeight="1">
      <c r="B108" s="43"/>
      <c r="C108" s="211" t="s">
        <v>189</v>
      </c>
      <c r="D108" s="211" t="s">
        <v>122</v>
      </c>
      <c r="E108" s="212" t="s">
        <v>190</v>
      </c>
      <c r="F108" s="213" t="s">
        <v>191</v>
      </c>
      <c r="G108" s="214" t="s">
        <v>187</v>
      </c>
      <c r="H108" s="215">
        <v>1081</v>
      </c>
      <c r="I108" s="216"/>
      <c r="J108" s="217">
        <f>ROUND(I108*H108,2)</f>
        <v>0</v>
      </c>
      <c r="K108" s="213" t="s">
        <v>126</v>
      </c>
      <c r="L108" s="69"/>
      <c r="M108" s="218" t="s">
        <v>22</v>
      </c>
      <c r="N108" s="219" t="s">
        <v>46</v>
      </c>
      <c r="O108" s="44"/>
      <c r="P108" s="220">
        <f>O108*H108</f>
        <v>0</v>
      </c>
      <c r="Q108" s="220">
        <v>0.00011</v>
      </c>
      <c r="R108" s="220">
        <f>Q108*H108</f>
        <v>0.11891</v>
      </c>
      <c r="S108" s="220">
        <v>0</v>
      </c>
      <c r="T108" s="221">
        <f>S108*H108</f>
        <v>0</v>
      </c>
      <c r="AR108" s="21" t="s">
        <v>127</v>
      </c>
      <c r="AT108" s="21" t="s">
        <v>122</v>
      </c>
      <c r="AU108" s="21" t="s">
        <v>86</v>
      </c>
      <c r="AY108" s="21" t="s">
        <v>119</v>
      </c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21" t="s">
        <v>24</v>
      </c>
      <c r="BK108" s="222">
        <f>ROUND(I108*H108,2)</f>
        <v>0</v>
      </c>
      <c r="BL108" s="21" t="s">
        <v>127</v>
      </c>
      <c r="BM108" s="21" t="s">
        <v>192</v>
      </c>
    </row>
    <row r="109" spans="2:65" s="1" customFormat="1" ht="25.5" customHeight="1">
      <c r="B109" s="43"/>
      <c r="C109" s="211" t="s">
        <v>127</v>
      </c>
      <c r="D109" s="211" t="s">
        <v>122</v>
      </c>
      <c r="E109" s="212" t="s">
        <v>193</v>
      </c>
      <c r="F109" s="213" t="s">
        <v>194</v>
      </c>
      <c r="G109" s="214" t="s">
        <v>187</v>
      </c>
      <c r="H109" s="215">
        <v>4400</v>
      </c>
      <c r="I109" s="216"/>
      <c r="J109" s="217">
        <f>ROUND(I109*H109,2)</f>
        <v>0</v>
      </c>
      <c r="K109" s="213" t="s">
        <v>135</v>
      </c>
      <c r="L109" s="69"/>
      <c r="M109" s="218" t="s">
        <v>22</v>
      </c>
      <c r="N109" s="219" t="s">
        <v>46</v>
      </c>
      <c r="O109" s="44"/>
      <c r="P109" s="220">
        <f>O109*H109</f>
        <v>0</v>
      </c>
      <c r="Q109" s="220">
        <v>0.00065</v>
      </c>
      <c r="R109" s="220">
        <f>Q109*H109</f>
        <v>2.86</v>
      </c>
      <c r="S109" s="220">
        <v>0</v>
      </c>
      <c r="T109" s="221">
        <f>S109*H109</f>
        <v>0</v>
      </c>
      <c r="AR109" s="21" t="s">
        <v>127</v>
      </c>
      <c r="AT109" s="21" t="s">
        <v>122</v>
      </c>
      <c r="AU109" s="21" t="s">
        <v>86</v>
      </c>
      <c r="AY109" s="21" t="s">
        <v>119</v>
      </c>
      <c r="BE109" s="222">
        <f>IF(N109="základní",J109,0)</f>
        <v>0</v>
      </c>
      <c r="BF109" s="222">
        <f>IF(N109="snížená",J109,0)</f>
        <v>0</v>
      </c>
      <c r="BG109" s="222">
        <f>IF(N109="zákl. přenesená",J109,0)</f>
        <v>0</v>
      </c>
      <c r="BH109" s="222">
        <f>IF(N109="sníž. přenesená",J109,0)</f>
        <v>0</v>
      </c>
      <c r="BI109" s="222">
        <f>IF(N109="nulová",J109,0)</f>
        <v>0</v>
      </c>
      <c r="BJ109" s="21" t="s">
        <v>24</v>
      </c>
      <c r="BK109" s="222">
        <f>ROUND(I109*H109,2)</f>
        <v>0</v>
      </c>
      <c r="BL109" s="21" t="s">
        <v>127</v>
      </c>
      <c r="BM109" s="21" t="s">
        <v>195</v>
      </c>
    </row>
    <row r="110" spans="2:51" s="11" customFormat="1" ht="13.5">
      <c r="B110" s="226"/>
      <c r="C110" s="227"/>
      <c r="D110" s="223" t="s">
        <v>131</v>
      </c>
      <c r="E110" s="228" t="s">
        <v>22</v>
      </c>
      <c r="F110" s="229" t="s">
        <v>196</v>
      </c>
      <c r="G110" s="227"/>
      <c r="H110" s="230">
        <v>4400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131</v>
      </c>
      <c r="AU110" s="236" t="s">
        <v>86</v>
      </c>
      <c r="AV110" s="11" t="s">
        <v>86</v>
      </c>
      <c r="AW110" s="11" t="s">
        <v>39</v>
      </c>
      <c r="AX110" s="11" t="s">
        <v>24</v>
      </c>
      <c r="AY110" s="236" t="s">
        <v>119</v>
      </c>
    </row>
    <row r="111" spans="2:65" s="1" customFormat="1" ht="25.5" customHeight="1">
      <c r="B111" s="43"/>
      <c r="C111" s="211" t="s">
        <v>144</v>
      </c>
      <c r="D111" s="211" t="s">
        <v>122</v>
      </c>
      <c r="E111" s="212" t="s">
        <v>197</v>
      </c>
      <c r="F111" s="213" t="s">
        <v>198</v>
      </c>
      <c r="G111" s="214" t="s">
        <v>187</v>
      </c>
      <c r="H111" s="215">
        <v>134.5</v>
      </c>
      <c r="I111" s="216"/>
      <c r="J111" s="217">
        <f>ROUND(I111*H111,2)</f>
        <v>0</v>
      </c>
      <c r="K111" s="213" t="s">
        <v>135</v>
      </c>
      <c r="L111" s="69"/>
      <c r="M111" s="218" t="s">
        <v>22</v>
      </c>
      <c r="N111" s="219" t="s">
        <v>46</v>
      </c>
      <c r="O111" s="44"/>
      <c r="P111" s="220">
        <f>O111*H111</f>
        <v>0</v>
      </c>
      <c r="Q111" s="220">
        <v>0</v>
      </c>
      <c r="R111" s="220">
        <f>Q111*H111</f>
        <v>0</v>
      </c>
      <c r="S111" s="220">
        <v>0</v>
      </c>
      <c r="T111" s="221">
        <f>S111*H111</f>
        <v>0</v>
      </c>
      <c r="AR111" s="21" t="s">
        <v>127</v>
      </c>
      <c r="AT111" s="21" t="s">
        <v>122</v>
      </c>
      <c r="AU111" s="21" t="s">
        <v>86</v>
      </c>
      <c r="AY111" s="21" t="s">
        <v>119</v>
      </c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21" t="s">
        <v>24</v>
      </c>
      <c r="BK111" s="222">
        <f>ROUND(I111*H111,2)</f>
        <v>0</v>
      </c>
      <c r="BL111" s="21" t="s">
        <v>127</v>
      </c>
      <c r="BM111" s="21" t="s">
        <v>199</v>
      </c>
    </row>
    <row r="112" spans="2:51" s="11" customFormat="1" ht="13.5">
      <c r="B112" s="226"/>
      <c r="C112" s="227"/>
      <c r="D112" s="223" t="s">
        <v>131</v>
      </c>
      <c r="E112" s="228" t="s">
        <v>22</v>
      </c>
      <c r="F112" s="229" t="s">
        <v>200</v>
      </c>
      <c r="G112" s="227"/>
      <c r="H112" s="230">
        <v>134.5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131</v>
      </c>
      <c r="AU112" s="236" t="s">
        <v>86</v>
      </c>
      <c r="AV112" s="11" t="s">
        <v>86</v>
      </c>
      <c r="AW112" s="11" t="s">
        <v>39</v>
      </c>
      <c r="AX112" s="11" t="s">
        <v>24</v>
      </c>
      <c r="AY112" s="236" t="s">
        <v>119</v>
      </c>
    </row>
    <row r="113" spans="2:65" s="1" customFormat="1" ht="38.25" customHeight="1">
      <c r="B113" s="43"/>
      <c r="C113" s="211" t="s">
        <v>201</v>
      </c>
      <c r="D113" s="211" t="s">
        <v>122</v>
      </c>
      <c r="E113" s="212" t="s">
        <v>202</v>
      </c>
      <c r="F113" s="213" t="s">
        <v>203</v>
      </c>
      <c r="G113" s="214" t="s">
        <v>187</v>
      </c>
      <c r="H113" s="215">
        <v>134.5</v>
      </c>
      <c r="I113" s="216"/>
      <c r="J113" s="217">
        <f>ROUND(I113*H113,2)</f>
        <v>0</v>
      </c>
      <c r="K113" s="213" t="s">
        <v>135</v>
      </c>
      <c r="L113" s="69"/>
      <c r="M113" s="218" t="s">
        <v>22</v>
      </c>
      <c r="N113" s="219" t="s">
        <v>46</v>
      </c>
      <c r="O113" s="44"/>
      <c r="P113" s="220">
        <f>O113*H113</f>
        <v>0</v>
      </c>
      <c r="Q113" s="220">
        <v>0.00028</v>
      </c>
      <c r="R113" s="220">
        <f>Q113*H113</f>
        <v>0.03766</v>
      </c>
      <c r="S113" s="220">
        <v>0</v>
      </c>
      <c r="T113" s="221">
        <f>S113*H113</f>
        <v>0</v>
      </c>
      <c r="AR113" s="21" t="s">
        <v>127</v>
      </c>
      <c r="AT113" s="21" t="s">
        <v>122</v>
      </c>
      <c r="AU113" s="21" t="s">
        <v>86</v>
      </c>
      <c r="AY113" s="21" t="s">
        <v>119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21" t="s">
        <v>24</v>
      </c>
      <c r="BK113" s="222">
        <f>ROUND(I113*H113,2)</f>
        <v>0</v>
      </c>
      <c r="BL113" s="21" t="s">
        <v>127</v>
      </c>
      <c r="BM113" s="21" t="s">
        <v>204</v>
      </c>
    </row>
    <row r="114" spans="2:51" s="11" customFormat="1" ht="13.5">
      <c r="B114" s="226"/>
      <c r="C114" s="227"/>
      <c r="D114" s="223" t="s">
        <v>131</v>
      </c>
      <c r="E114" s="228" t="s">
        <v>22</v>
      </c>
      <c r="F114" s="229" t="s">
        <v>200</v>
      </c>
      <c r="G114" s="227"/>
      <c r="H114" s="230">
        <v>134.5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131</v>
      </c>
      <c r="AU114" s="236" t="s">
        <v>86</v>
      </c>
      <c r="AV114" s="11" t="s">
        <v>86</v>
      </c>
      <c r="AW114" s="11" t="s">
        <v>39</v>
      </c>
      <c r="AX114" s="11" t="s">
        <v>24</v>
      </c>
      <c r="AY114" s="236" t="s">
        <v>119</v>
      </c>
    </row>
    <row r="115" spans="2:65" s="1" customFormat="1" ht="25.5" customHeight="1">
      <c r="B115" s="43"/>
      <c r="C115" s="211" t="s">
        <v>205</v>
      </c>
      <c r="D115" s="211" t="s">
        <v>122</v>
      </c>
      <c r="E115" s="212" t="s">
        <v>206</v>
      </c>
      <c r="F115" s="213" t="s">
        <v>207</v>
      </c>
      <c r="G115" s="214" t="s">
        <v>187</v>
      </c>
      <c r="H115" s="215">
        <v>134.5</v>
      </c>
      <c r="I115" s="216"/>
      <c r="J115" s="217">
        <f>ROUND(I115*H115,2)</f>
        <v>0</v>
      </c>
      <c r="K115" s="213" t="s">
        <v>135</v>
      </c>
      <c r="L115" s="69"/>
      <c r="M115" s="218" t="s">
        <v>22</v>
      </c>
      <c r="N115" s="219" t="s">
        <v>46</v>
      </c>
      <c r="O115" s="44"/>
      <c r="P115" s="220">
        <f>O115*H115</f>
        <v>0</v>
      </c>
      <c r="Q115" s="220">
        <v>0</v>
      </c>
      <c r="R115" s="220">
        <f>Q115*H115</f>
        <v>0</v>
      </c>
      <c r="S115" s="220">
        <v>0</v>
      </c>
      <c r="T115" s="221">
        <f>S115*H115</f>
        <v>0</v>
      </c>
      <c r="AR115" s="21" t="s">
        <v>127</v>
      </c>
      <c r="AT115" s="21" t="s">
        <v>122</v>
      </c>
      <c r="AU115" s="21" t="s">
        <v>86</v>
      </c>
      <c r="AY115" s="21" t="s">
        <v>119</v>
      </c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21" t="s">
        <v>24</v>
      </c>
      <c r="BK115" s="222">
        <f>ROUND(I115*H115,2)</f>
        <v>0</v>
      </c>
      <c r="BL115" s="21" t="s">
        <v>127</v>
      </c>
      <c r="BM115" s="21" t="s">
        <v>208</v>
      </c>
    </row>
    <row r="116" spans="2:51" s="11" customFormat="1" ht="13.5">
      <c r="B116" s="226"/>
      <c r="C116" s="227"/>
      <c r="D116" s="223" t="s">
        <v>131</v>
      </c>
      <c r="E116" s="228" t="s">
        <v>22</v>
      </c>
      <c r="F116" s="229" t="s">
        <v>200</v>
      </c>
      <c r="G116" s="227"/>
      <c r="H116" s="230">
        <v>134.5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131</v>
      </c>
      <c r="AU116" s="236" t="s">
        <v>86</v>
      </c>
      <c r="AV116" s="11" t="s">
        <v>86</v>
      </c>
      <c r="AW116" s="11" t="s">
        <v>39</v>
      </c>
      <c r="AX116" s="11" t="s">
        <v>24</v>
      </c>
      <c r="AY116" s="236" t="s">
        <v>119</v>
      </c>
    </row>
    <row r="117" spans="2:65" s="1" customFormat="1" ht="51" customHeight="1">
      <c r="B117" s="43"/>
      <c r="C117" s="211" t="s">
        <v>182</v>
      </c>
      <c r="D117" s="211" t="s">
        <v>122</v>
      </c>
      <c r="E117" s="212" t="s">
        <v>209</v>
      </c>
      <c r="F117" s="213" t="s">
        <v>210</v>
      </c>
      <c r="G117" s="214" t="s">
        <v>125</v>
      </c>
      <c r="H117" s="215">
        <v>3065</v>
      </c>
      <c r="I117" s="216"/>
      <c r="J117" s="217">
        <f>ROUND(I117*H117,2)</f>
        <v>0</v>
      </c>
      <c r="K117" s="213" t="s">
        <v>135</v>
      </c>
      <c r="L117" s="69"/>
      <c r="M117" s="218" t="s">
        <v>22</v>
      </c>
      <c r="N117" s="219" t="s">
        <v>46</v>
      </c>
      <c r="O117" s="44"/>
      <c r="P117" s="220">
        <f>O117*H117</f>
        <v>0</v>
      </c>
      <c r="Q117" s="220">
        <v>0</v>
      </c>
      <c r="R117" s="220">
        <f>Q117*H117</f>
        <v>0</v>
      </c>
      <c r="S117" s="220">
        <v>0.126</v>
      </c>
      <c r="T117" s="221">
        <f>S117*H117</f>
        <v>386.19</v>
      </c>
      <c r="AR117" s="21" t="s">
        <v>127</v>
      </c>
      <c r="AT117" s="21" t="s">
        <v>122</v>
      </c>
      <c r="AU117" s="21" t="s">
        <v>86</v>
      </c>
      <c r="AY117" s="21" t="s">
        <v>119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21" t="s">
        <v>24</v>
      </c>
      <c r="BK117" s="222">
        <f>ROUND(I117*H117,2)</f>
        <v>0</v>
      </c>
      <c r="BL117" s="21" t="s">
        <v>127</v>
      </c>
      <c r="BM117" s="21" t="s">
        <v>211</v>
      </c>
    </row>
    <row r="118" spans="2:51" s="11" customFormat="1" ht="13.5">
      <c r="B118" s="226"/>
      <c r="C118" s="227"/>
      <c r="D118" s="223" t="s">
        <v>131</v>
      </c>
      <c r="E118" s="228" t="s">
        <v>22</v>
      </c>
      <c r="F118" s="229" t="s">
        <v>154</v>
      </c>
      <c r="G118" s="227"/>
      <c r="H118" s="230">
        <v>3065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131</v>
      </c>
      <c r="AU118" s="236" t="s">
        <v>86</v>
      </c>
      <c r="AV118" s="11" t="s">
        <v>86</v>
      </c>
      <c r="AW118" s="11" t="s">
        <v>39</v>
      </c>
      <c r="AX118" s="11" t="s">
        <v>24</v>
      </c>
      <c r="AY118" s="236" t="s">
        <v>119</v>
      </c>
    </row>
    <row r="119" spans="2:63" s="10" customFormat="1" ht="29.85" customHeight="1">
      <c r="B119" s="195"/>
      <c r="C119" s="196"/>
      <c r="D119" s="197" t="s">
        <v>74</v>
      </c>
      <c r="E119" s="209" t="s">
        <v>212</v>
      </c>
      <c r="F119" s="209" t="s">
        <v>213</v>
      </c>
      <c r="G119" s="196"/>
      <c r="H119" s="196"/>
      <c r="I119" s="199"/>
      <c r="J119" s="210">
        <f>BK119</f>
        <v>0</v>
      </c>
      <c r="K119" s="196"/>
      <c r="L119" s="201"/>
      <c r="M119" s="202"/>
      <c r="N119" s="203"/>
      <c r="O119" s="203"/>
      <c r="P119" s="204">
        <f>SUM(P120:P123)</f>
        <v>0</v>
      </c>
      <c r="Q119" s="203"/>
      <c r="R119" s="204">
        <f>SUM(R120:R123)</f>
        <v>0</v>
      </c>
      <c r="S119" s="203"/>
      <c r="T119" s="205">
        <f>SUM(T120:T123)</f>
        <v>0</v>
      </c>
      <c r="AR119" s="206" t="s">
        <v>24</v>
      </c>
      <c r="AT119" s="207" t="s">
        <v>74</v>
      </c>
      <c r="AU119" s="207" t="s">
        <v>24</v>
      </c>
      <c r="AY119" s="206" t="s">
        <v>119</v>
      </c>
      <c r="BK119" s="208">
        <f>SUM(BK120:BK123)</f>
        <v>0</v>
      </c>
    </row>
    <row r="120" spans="2:65" s="1" customFormat="1" ht="25.5" customHeight="1">
      <c r="B120" s="43"/>
      <c r="C120" s="211" t="s">
        <v>29</v>
      </c>
      <c r="D120" s="211" t="s">
        <v>122</v>
      </c>
      <c r="E120" s="212" t="s">
        <v>214</v>
      </c>
      <c r="F120" s="213" t="s">
        <v>215</v>
      </c>
      <c r="G120" s="214" t="s">
        <v>141</v>
      </c>
      <c r="H120" s="215">
        <v>387</v>
      </c>
      <c r="I120" s="216"/>
      <c r="J120" s="217">
        <f>ROUND(I120*H120,2)</f>
        <v>0</v>
      </c>
      <c r="K120" s="213" t="s">
        <v>135</v>
      </c>
      <c r="L120" s="69"/>
      <c r="M120" s="218" t="s">
        <v>22</v>
      </c>
      <c r="N120" s="219" t="s">
        <v>46</v>
      </c>
      <c r="O120" s="44"/>
      <c r="P120" s="220">
        <f>O120*H120</f>
        <v>0</v>
      </c>
      <c r="Q120" s="220">
        <v>0</v>
      </c>
      <c r="R120" s="220">
        <f>Q120*H120</f>
        <v>0</v>
      </c>
      <c r="S120" s="220">
        <v>0</v>
      </c>
      <c r="T120" s="221">
        <f>S120*H120</f>
        <v>0</v>
      </c>
      <c r="AR120" s="21" t="s">
        <v>127</v>
      </c>
      <c r="AT120" s="21" t="s">
        <v>122</v>
      </c>
      <c r="AU120" s="21" t="s">
        <v>86</v>
      </c>
      <c r="AY120" s="21" t="s">
        <v>119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21" t="s">
        <v>24</v>
      </c>
      <c r="BK120" s="222">
        <f>ROUND(I120*H120,2)</f>
        <v>0</v>
      </c>
      <c r="BL120" s="21" t="s">
        <v>127</v>
      </c>
      <c r="BM120" s="21" t="s">
        <v>216</v>
      </c>
    </row>
    <row r="121" spans="2:47" s="1" customFormat="1" ht="13.5">
      <c r="B121" s="43"/>
      <c r="C121" s="71"/>
      <c r="D121" s="223" t="s">
        <v>129</v>
      </c>
      <c r="E121" s="71"/>
      <c r="F121" s="224" t="s">
        <v>217</v>
      </c>
      <c r="G121" s="71"/>
      <c r="H121" s="71"/>
      <c r="I121" s="182"/>
      <c r="J121" s="71"/>
      <c r="K121" s="71"/>
      <c r="L121" s="69"/>
      <c r="M121" s="225"/>
      <c r="N121" s="44"/>
      <c r="O121" s="44"/>
      <c r="P121" s="44"/>
      <c r="Q121" s="44"/>
      <c r="R121" s="44"/>
      <c r="S121" s="44"/>
      <c r="T121" s="92"/>
      <c r="AT121" s="21" t="s">
        <v>129</v>
      </c>
      <c r="AU121" s="21" t="s">
        <v>86</v>
      </c>
    </row>
    <row r="122" spans="2:65" s="1" customFormat="1" ht="38.25" customHeight="1">
      <c r="B122" s="43"/>
      <c r="C122" s="211" t="s">
        <v>218</v>
      </c>
      <c r="D122" s="211" t="s">
        <v>122</v>
      </c>
      <c r="E122" s="212" t="s">
        <v>219</v>
      </c>
      <c r="F122" s="213" t="s">
        <v>220</v>
      </c>
      <c r="G122" s="214" t="s">
        <v>141</v>
      </c>
      <c r="H122" s="215">
        <v>4644</v>
      </c>
      <c r="I122" s="216"/>
      <c r="J122" s="217">
        <f>ROUND(I122*H122,2)</f>
        <v>0</v>
      </c>
      <c r="K122" s="213" t="s">
        <v>135</v>
      </c>
      <c r="L122" s="69"/>
      <c r="M122" s="218" t="s">
        <v>22</v>
      </c>
      <c r="N122" s="219" t="s">
        <v>46</v>
      </c>
      <c r="O122" s="44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AR122" s="21" t="s">
        <v>127</v>
      </c>
      <c r="AT122" s="21" t="s">
        <v>122</v>
      </c>
      <c r="AU122" s="21" t="s">
        <v>86</v>
      </c>
      <c r="AY122" s="21" t="s">
        <v>119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21" t="s">
        <v>24</v>
      </c>
      <c r="BK122" s="222">
        <f>ROUND(I122*H122,2)</f>
        <v>0</v>
      </c>
      <c r="BL122" s="21" t="s">
        <v>127</v>
      </c>
      <c r="BM122" s="21" t="s">
        <v>221</v>
      </c>
    </row>
    <row r="123" spans="2:51" s="11" customFormat="1" ht="13.5">
      <c r="B123" s="226"/>
      <c r="C123" s="227"/>
      <c r="D123" s="223" t="s">
        <v>131</v>
      </c>
      <c r="E123" s="227"/>
      <c r="F123" s="229" t="s">
        <v>222</v>
      </c>
      <c r="G123" s="227"/>
      <c r="H123" s="230">
        <v>4644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131</v>
      </c>
      <c r="AU123" s="236" t="s">
        <v>86</v>
      </c>
      <c r="AV123" s="11" t="s">
        <v>86</v>
      </c>
      <c r="AW123" s="11" t="s">
        <v>6</v>
      </c>
      <c r="AX123" s="11" t="s">
        <v>24</v>
      </c>
      <c r="AY123" s="236" t="s">
        <v>119</v>
      </c>
    </row>
    <row r="124" spans="2:63" s="10" customFormat="1" ht="29.85" customHeight="1">
      <c r="B124" s="195"/>
      <c r="C124" s="196"/>
      <c r="D124" s="197" t="s">
        <v>74</v>
      </c>
      <c r="E124" s="209" t="s">
        <v>223</v>
      </c>
      <c r="F124" s="209" t="s">
        <v>224</v>
      </c>
      <c r="G124" s="196"/>
      <c r="H124" s="196"/>
      <c r="I124" s="199"/>
      <c r="J124" s="210">
        <f>BK124</f>
        <v>0</v>
      </c>
      <c r="K124" s="196"/>
      <c r="L124" s="201"/>
      <c r="M124" s="202"/>
      <c r="N124" s="203"/>
      <c r="O124" s="203"/>
      <c r="P124" s="204">
        <f>P125</f>
        <v>0</v>
      </c>
      <c r="Q124" s="203"/>
      <c r="R124" s="204">
        <f>R125</f>
        <v>0</v>
      </c>
      <c r="S124" s="203"/>
      <c r="T124" s="205">
        <f>T125</f>
        <v>0</v>
      </c>
      <c r="AR124" s="206" t="s">
        <v>24</v>
      </c>
      <c r="AT124" s="207" t="s">
        <v>74</v>
      </c>
      <c r="AU124" s="207" t="s">
        <v>24</v>
      </c>
      <c r="AY124" s="206" t="s">
        <v>119</v>
      </c>
      <c r="BK124" s="208">
        <f>BK125</f>
        <v>0</v>
      </c>
    </row>
    <row r="125" spans="2:65" s="1" customFormat="1" ht="25.5" customHeight="1">
      <c r="B125" s="43"/>
      <c r="C125" s="211" t="s">
        <v>225</v>
      </c>
      <c r="D125" s="211" t="s">
        <v>122</v>
      </c>
      <c r="E125" s="212" t="s">
        <v>226</v>
      </c>
      <c r="F125" s="213" t="s">
        <v>227</v>
      </c>
      <c r="G125" s="214" t="s">
        <v>141</v>
      </c>
      <c r="H125" s="215">
        <v>432.664</v>
      </c>
      <c r="I125" s="216"/>
      <c r="J125" s="217">
        <f>ROUND(I125*H125,2)</f>
        <v>0</v>
      </c>
      <c r="K125" s="213" t="s">
        <v>135</v>
      </c>
      <c r="L125" s="69"/>
      <c r="M125" s="218" t="s">
        <v>22</v>
      </c>
      <c r="N125" s="219" t="s">
        <v>46</v>
      </c>
      <c r="O125" s="44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AR125" s="21" t="s">
        <v>127</v>
      </c>
      <c r="AT125" s="21" t="s">
        <v>122</v>
      </c>
      <c r="AU125" s="21" t="s">
        <v>86</v>
      </c>
      <c r="AY125" s="21" t="s">
        <v>119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21" t="s">
        <v>24</v>
      </c>
      <c r="BK125" s="222">
        <f>ROUND(I125*H125,2)</f>
        <v>0</v>
      </c>
      <c r="BL125" s="21" t="s">
        <v>127</v>
      </c>
      <c r="BM125" s="21" t="s">
        <v>228</v>
      </c>
    </row>
    <row r="126" spans="2:63" s="10" customFormat="1" ht="37.4" customHeight="1">
      <c r="B126" s="195"/>
      <c r="C126" s="196"/>
      <c r="D126" s="197" t="s">
        <v>74</v>
      </c>
      <c r="E126" s="198" t="s">
        <v>229</v>
      </c>
      <c r="F126" s="198" t="s">
        <v>230</v>
      </c>
      <c r="G126" s="196"/>
      <c r="H126" s="196"/>
      <c r="I126" s="199"/>
      <c r="J126" s="200">
        <f>BK126</f>
        <v>0</v>
      </c>
      <c r="K126" s="196"/>
      <c r="L126" s="201"/>
      <c r="M126" s="202"/>
      <c r="N126" s="203"/>
      <c r="O126" s="203"/>
      <c r="P126" s="204">
        <f>P127+P131+P134</f>
        <v>0</v>
      </c>
      <c r="Q126" s="203"/>
      <c r="R126" s="204">
        <f>R127+R131+R134</f>
        <v>0</v>
      </c>
      <c r="S126" s="203"/>
      <c r="T126" s="205">
        <f>T127+T131+T134</f>
        <v>0</v>
      </c>
      <c r="AR126" s="206" t="s">
        <v>144</v>
      </c>
      <c r="AT126" s="207" t="s">
        <v>74</v>
      </c>
      <c r="AU126" s="207" t="s">
        <v>75</v>
      </c>
      <c r="AY126" s="206" t="s">
        <v>119</v>
      </c>
      <c r="BK126" s="208">
        <f>BK127+BK131+BK134</f>
        <v>0</v>
      </c>
    </row>
    <row r="127" spans="2:63" s="10" customFormat="1" ht="19.9" customHeight="1">
      <c r="B127" s="195"/>
      <c r="C127" s="196"/>
      <c r="D127" s="197" t="s">
        <v>74</v>
      </c>
      <c r="E127" s="209" t="s">
        <v>231</v>
      </c>
      <c r="F127" s="209" t="s">
        <v>232</v>
      </c>
      <c r="G127" s="196"/>
      <c r="H127" s="196"/>
      <c r="I127" s="199"/>
      <c r="J127" s="210">
        <f>BK127</f>
        <v>0</v>
      </c>
      <c r="K127" s="196"/>
      <c r="L127" s="201"/>
      <c r="M127" s="202"/>
      <c r="N127" s="203"/>
      <c r="O127" s="203"/>
      <c r="P127" s="204">
        <f>SUM(P128:P130)</f>
        <v>0</v>
      </c>
      <c r="Q127" s="203"/>
      <c r="R127" s="204">
        <f>SUM(R128:R130)</f>
        <v>0</v>
      </c>
      <c r="S127" s="203"/>
      <c r="T127" s="205">
        <f>SUM(T128:T130)</f>
        <v>0</v>
      </c>
      <c r="AR127" s="206" t="s">
        <v>144</v>
      </c>
      <c r="AT127" s="207" t="s">
        <v>74</v>
      </c>
      <c r="AU127" s="207" t="s">
        <v>24</v>
      </c>
      <c r="AY127" s="206" t="s">
        <v>119</v>
      </c>
      <c r="BK127" s="208">
        <f>SUM(BK128:BK130)</f>
        <v>0</v>
      </c>
    </row>
    <row r="128" spans="2:65" s="1" customFormat="1" ht="25.5" customHeight="1">
      <c r="B128" s="43"/>
      <c r="C128" s="211" t="s">
        <v>233</v>
      </c>
      <c r="D128" s="211" t="s">
        <v>122</v>
      </c>
      <c r="E128" s="212" t="s">
        <v>234</v>
      </c>
      <c r="F128" s="213" t="s">
        <v>235</v>
      </c>
      <c r="G128" s="214" t="s">
        <v>236</v>
      </c>
      <c r="H128" s="215">
        <v>1</v>
      </c>
      <c r="I128" s="216"/>
      <c r="J128" s="217">
        <f>ROUND(I128*H128,2)</f>
        <v>0</v>
      </c>
      <c r="K128" s="213" t="s">
        <v>135</v>
      </c>
      <c r="L128" s="69"/>
      <c r="M128" s="218" t="s">
        <v>22</v>
      </c>
      <c r="N128" s="219" t="s">
        <v>46</v>
      </c>
      <c r="O128" s="44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AR128" s="21" t="s">
        <v>237</v>
      </c>
      <c r="AT128" s="21" t="s">
        <v>122</v>
      </c>
      <c r="AU128" s="21" t="s">
        <v>86</v>
      </c>
      <c r="AY128" s="21" t="s">
        <v>119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21" t="s">
        <v>24</v>
      </c>
      <c r="BK128" s="222">
        <f>ROUND(I128*H128,2)</f>
        <v>0</v>
      </c>
      <c r="BL128" s="21" t="s">
        <v>237</v>
      </c>
      <c r="BM128" s="21" t="s">
        <v>238</v>
      </c>
    </row>
    <row r="129" spans="2:65" s="1" customFormat="1" ht="16.5" customHeight="1">
      <c r="B129" s="43"/>
      <c r="C129" s="211" t="s">
        <v>239</v>
      </c>
      <c r="D129" s="211" t="s">
        <v>122</v>
      </c>
      <c r="E129" s="212" t="s">
        <v>240</v>
      </c>
      <c r="F129" s="213" t="s">
        <v>241</v>
      </c>
      <c r="G129" s="214" t="s">
        <v>236</v>
      </c>
      <c r="H129" s="215">
        <v>1</v>
      </c>
      <c r="I129" s="216"/>
      <c r="J129" s="217">
        <f>ROUND(I129*H129,2)</f>
        <v>0</v>
      </c>
      <c r="K129" s="213" t="s">
        <v>135</v>
      </c>
      <c r="L129" s="69"/>
      <c r="M129" s="218" t="s">
        <v>22</v>
      </c>
      <c r="N129" s="219" t="s">
        <v>46</v>
      </c>
      <c r="O129" s="44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AR129" s="21" t="s">
        <v>237</v>
      </c>
      <c r="AT129" s="21" t="s">
        <v>122</v>
      </c>
      <c r="AU129" s="21" t="s">
        <v>86</v>
      </c>
      <c r="AY129" s="21" t="s">
        <v>119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21" t="s">
        <v>24</v>
      </c>
      <c r="BK129" s="222">
        <f>ROUND(I129*H129,2)</f>
        <v>0</v>
      </c>
      <c r="BL129" s="21" t="s">
        <v>237</v>
      </c>
      <c r="BM129" s="21" t="s">
        <v>242</v>
      </c>
    </row>
    <row r="130" spans="2:65" s="1" customFormat="1" ht="25.5" customHeight="1">
      <c r="B130" s="43"/>
      <c r="C130" s="211" t="s">
        <v>10</v>
      </c>
      <c r="D130" s="211" t="s">
        <v>122</v>
      </c>
      <c r="E130" s="212" t="s">
        <v>243</v>
      </c>
      <c r="F130" s="213" t="s">
        <v>244</v>
      </c>
      <c r="G130" s="214" t="s">
        <v>236</v>
      </c>
      <c r="H130" s="215">
        <v>1</v>
      </c>
      <c r="I130" s="216"/>
      <c r="J130" s="217">
        <f>ROUND(I130*H130,2)</f>
        <v>0</v>
      </c>
      <c r="K130" s="213" t="s">
        <v>135</v>
      </c>
      <c r="L130" s="69"/>
      <c r="M130" s="218" t="s">
        <v>22</v>
      </c>
      <c r="N130" s="219" t="s">
        <v>46</v>
      </c>
      <c r="O130" s="44"/>
      <c r="P130" s="220">
        <f>O130*H130</f>
        <v>0</v>
      </c>
      <c r="Q130" s="220">
        <v>0</v>
      </c>
      <c r="R130" s="220">
        <f>Q130*H130</f>
        <v>0</v>
      </c>
      <c r="S130" s="220">
        <v>0</v>
      </c>
      <c r="T130" s="221">
        <f>S130*H130</f>
        <v>0</v>
      </c>
      <c r="AR130" s="21" t="s">
        <v>237</v>
      </c>
      <c r="AT130" s="21" t="s">
        <v>122</v>
      </c>
      <c r="AU130" s="21" t="s">
        <v>86</v>
      </c>
      <c r="AY130" s="21" t="s">
        <v>119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21" t="s">
        <v>24</v>
      </c>
      <c r="BK130" s="222">
        <f>ROUND(I130*H130,2)</f>
        <v>0</v>
      </c>
      <c r="BL130" s="21" t="s">
        <v>237</v>
      </c>
      <c r="BM130" s="21" t="s">
        <v>245</v>
      </c>
    </row>
    <row r="131" spans="2:63" s="10" customFormat="1" ht="29.85" customHeight="1">
      <c r="B131" s="195"/>
      <c r="C131" s="196"/>
      <c r="D131" s="197" t="s">
        <v>74</v>
      </c>
      <c r="E131" s="209" t="s">
        <v>246</v>
      </c>
      <c r="F131" s="209" t="s">
        <v>247</v>
      </c>
      <c r="G131" s="196"/>
      <c r="H131" s="196"/>
      <c r="I131" s="199"/>
      <c r="J131" s="210">
        <f>BK131</f>
        <v>0</v>
      </c>
      <c r="K131" s="196"/>
      <c r="L131" s="201"/>
      <c r="M131" s="202"/>
      <c r="N131" s="203"/>
      <c r="O131" s="203"/>
      <c r="P131" s="204">
        <f>SUM(P132:P133)</f>
        <v>0</v>
      </c>
      <c r="Q131" s="203"/>
      <c r="R131" s="204">
        <f>SUM(R132:R133)</f>
        <v>0</v>
      </c>
      <c r="S131" s="203"/>
      <c r="T131" s="205">
        <f>SUM(T132:T133)</f>
        <v>0</v>
      </c>
      <c r="AR131" s="206" t="s">
        <v>144</v>
      </c>
      <c r="AT131" s="207" t="s">
        <v>74</v>
      </c>
      <c r="AU131" s="207" t="s">
        <v>24</v>
      </c>
      <c r="AY131" s="206" t="s">
        <v>119</v>
      </c>
      <c r="BK131" s="208">
        <f>SUM(BK132:BK133)</f>
        <v>0</v>
      </c>
    </row>
    <row r="132" spans="2:65" s="1" customFormat="1" ht="38.25" customHeight="1">
      <c r="B132" s="43"/>
      <c r="C132" s="211" t="s">
        <v>248</v>
      </c>
      <c r="D132" s="211" t="s">
        <v>122</v>
      </c>
      <c r="E132" s="212" t="s">
        <v>249</v>
      </c>
      <c r="F132" s="213" t="s">
        <v>250</v>
      </c>
      <c r="G132" s="214" t="s">
        <v>236</v>
      </c>
      <c r="H132" s="215">
        <v>1</v>
      </c>
      <c r="I132" s="216"/>
      <c r="J132" s="217">
        <f>ROUND(I132*H132,2)</f>
        <v>0</v>
      </c>
      <c r="K132" s="213" t="s">
        <v>135</v>
      </c>
      <c r="L132" s="69"/>
      <c r="M132" s="218" t="s">
        <v>22</v>
      </c>
      <c r="N132" s="219" t="s">
        <v>46</v>
      </c>
      <c r="O132" s="44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AR132" s="21" t="s">
        <v>237</v>
      </c>
      <c r="AT132" s="21" t="s">
        <v>122</v>
      </c>
      <c r="AU132" s="21" t="s">
        <v>86</v>
      </c>
      <c r="AY132" s="21" t="s">
        <v>119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21" t="s">
        <v>24</v>
      </c>
      <c r="BK132" s="222">
        <f>ROUND(I132*H132,2)</f>
        <v>0</v>
      </c>
      <c r="BL132" s="21" t="s">
        <v>237</v>
      </c>
      <c r="BM132" s="21" t="s">
        <v>251</v>
      </c>
    </row>
    <row r="133" spans="2:65" s="1" customFormat="1" ht="25.5" customHeight="1">
      <c r="B133" s="43"/>
      <c r="C133" s="211" t="s">
        <v>252</v>
      </c>
      <c r="D133" s="211" t="s">
        <v>122</v>
      </c>
      <c r="E133" s="212" t="s">
        <v>253</v>
      </c>
      <c r="F133" s="213" t="s">
        <v>254</v>
      </c>
      <c r="G133" s="214" t="s">
        <v>236</v>
      </c>
      <c r="H133" s="215">
        <v>1</v>
      </c>
      <c r="I133" s="216"/>
      <c r="J133" s="217">
        <f>ROUND(I133*H133,2)</f>
        <v>0</v>
      </c>
      <c r="K133" s="213" t="s">
        <v>135</v>
      </c>
      <c r="L133" s="69"/>
      <c r="M133" s="218" t="s">
        <v>22</v>
      </c>
      <c r="N133" s="219" t="s">
        <v>46</v>
      </c>
      <c r="O133" s="44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AR133" s="21" t="s">
        <v>237</v>
      </c>
      <c r="AT133" s="21" t="s">
        <v>122</v>
      </c>
      <c r="AU133" s="21" t="s">
        <v>86</v>
      </c>
      <c r="AY133" s="21" t="s">
        <v>119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21" t="s">
        <v>24</v>
      </c>
      <c r="BK133" s="222">
        <f>ROUND(I133*H133,2)</f>
        <v>0</v>
      </c>
      <c r="BL133" s="21" t="s">
        <v>237</v>
      </c>
      <c r="BM133" s="21" t="s">
        <v>255</v>
      </c>
    </row>
    <row r="134" spans="2:63" s="10" customFormat="1" ht="29.85" customHeight="1">
      <c r="B134" s="195"/>
      <c r="C134" s="196"/>
      <c r="D134" s="197" t="s">
        <v>74</v>
      </c>
      <c r="E134" s="209" t="s">
        <v>256</v>
      </c>
      <c r="F134" s="209" t="s">
        <v>257</v>
      </c>
      <c r="G134" s="196"/>
      <c r="H134" s="196"/>
      <c r="I134" s="199"/>
      <c r="J134" s="210">
        <f>BK134</f>
        <v>0</v>
      </c>
      <c r="K134" s="196"/>
      <c r="L134" s="201"/>
      <c r="M134" s="202"/>
      <c r="N134" s="203"/>
      <c r="O134" s="203"/>
      <c r="P134" s="204">
        <f>P135</f>
        <v>0</v>
      </c>
      <c r="Q134" s="203"/>
      <c r="R134" s="204">
        <f>R135</f>
        <v>0</v>
      </c>
      <c r="S134" s="203"/>
      <c r="T134" s="205">
        <f>T135</f>
        <v>0</v>
      </c>
      <c r="AR134" s="206" t="s">
        <v>144</v>
      </c>
      <c r="AT134" s="207" t="s">
        <v>74</v>
      </c>
      <c r="AU134" s="207" t="s">
        <v>24</v>
      </c>
      <c r="AY134" s="206" t="s">
        <v>119</v>
      </c>
      <c r="BK134" s="208">
        <f>BK135</f>
        <v>0</v>
      </c>
    </row>
    <row r="135" spans="2:65" s="1" customFormat="1" ht="25.5" customHeight="1">
      <c r="B135" s="43"/>
      <c r="C135" s="211" t="s">
        <v>258</v>
      </c>
      <c r="D135" s="211" t="s">
        <v>122</v>
      </c>
      <c r="E135" s="212" t="s">
        <v>259</v>
      </c>
      <c r="F135" s="213" t="s">
        <v>260</v>
      </c>
      <c r="G135" s="214" t="s">
        <v>236</v>
      </c>
      <c r="H135" s="215">
        <v>1</v>
      </c>
      <c r="I135" s="216"/>
      <c r="J135" s="217">
        <f>ROUND(I135*H135,2)</f>
        <v>0</v>
      </c>
      <c r="K135" s="213" t="s">
        <v>135</v>
      </c>
      <c r="L135" s="69"/>
      <c r="M135" s="218" t="s">
        <v>22</v>
      </c>
      <c r="N135" s="247" t="s">
        <v>46</v>
      </c>
      <c r="O135" s="24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AR135" s="21" t="s">
        <v>237</v>
      </c>
      <c r="AT135" s="21" t="s">
        <v>122</v>
      </c>
      <c r="AU135" s="21" t="s">
        <v>86</v>
      </c>
      <c r="AY135" s="21" t="s">
        <v>119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21" t="s">
        <v>24</v>
      </c>
      <c r="BK135" s="222">
        <f>ROUND(I135*H135,2)</f>
        <v>0</v>
      </c>
      <c r="BL135" s="21" t="s">
        <v>237</v>
      </c>
      <c r="BM135" s="21" t="s">
        <v>261</v>
      </c>
    </row>
    <row r="136" spans="2:12" s="1" customFormat="1" ht="6.95" customHeight="1">
      <c r="B136" s="64"/>
      <c r="C136" s="65"/>
      <c r="D136" s="65"/>
      <c r="E136" s="65"/>
      <c r="F136" s="65"/>
      <c r="G136" s="65"/>
      <c r="H136" s="65"/>
      <c r="I136" s="157"/>
      <c r="J136" s="65"/>
      <c r="K136" s="65"/>
      <c r="L136" s="69"/>
    </row>
  </sheetData>
  <sheetProtection password="CC35" sheet="1" objects="1" scenarios="1" formatColumns="0" formatRows="0" autoFilter="0"/>
  <autoFilter ref="C79:K135"/>
  <mergeCells count="7">
    <mergeCell ref="E7:H7"/>
    <mergeCell ref="E22:H22"/>
    <mergeCell ref="E43:H43"/>
    <mergeCell ref="J47:J48"/>
    <mergeCell ref="E72:H72"/>
    <mergeCell ref="G1:H1"/>
    <mergeCell ref="L2:V2"/>
  </mergeCells>
  <hyperlinks>
    <hyperlink ref="F1:G1" location="C2" display="1) Krycí list soupisu"/>
    <hyperlink ref="G1:H1" location="C50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1" customWidth="1"/>
    <col min="2" max="2" width="1.66796875" style="251" customWidth="1"/>
    <col min="3" max="4" width="5" style="251" customWidth="1"/>
    <col min="5" max="5" width="11.66015625" style="251" customWidth="1"/>
    <col min="6" max="6" width="9.16015625" style="251" customWidth="1"/>
    <col min="7" max="7" width="5" style="251" customWidth="1"/>
    <col min="8" max="8" width="77.83203125" style="251" customWidth="1"/>
    <col min="9" max="10" width="20" style="251" customWidth="1"/>
    <col min="11" max="11" width="1.66796875" style="251" customWidth="1"/>
  </cols>
  <sheetData>
    <row r="1" ht="37.5" customHeight="1"/>
    <row r="2" spans="2:1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2" customFormat="1" ht="45" customHeight="1">
      <c r="B3" s="255"/>
      <c r="C3" s="256" t="s">
        <v>262</v>
      </c>
      <c r="D3" s="256"/>
      <c r="E3" s="256"/>
      <c r="F3" s="256"/>
      <c r="G3" s="256"/>
      <c r="H3" s="256"/>
      <c r="I3" s="256"/>
      <c r="J3" s="256"/>
      <c r="K3" s="257"/>
    </row>
    <row r="4" spans="2:11" ht="25.5" customHeight="1">
      <c r="B4" s="258"/>
      <c r="C4" s="259" t="s">
        <v>263</v>
      </c>
      <c r="D4" s="259"/>
      <c r="E4" s="259"/>
      <c r="F4" s="259"/>
      <c r="G4" s="259"/>
      <c r="H4" s="259"/>
      <c r="I4" s="259"/>
      <c r="J4" s="259"/>
      <c r="K4" s="260"/>
    </row>
    <row r="5" spans="2:1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ht="15" customHeight="1">
      <c r="B6" s="258"/>
      <c r="C6" s="262" t="s">
        <v>264</v>
      </c>
      <c r="D6" s="262"/>
      <c r="E6" s="262"/>
      <c r="F6" s="262"/>
      <c r="G6" s="262"/>
      <c r="H6" s="262"/>
      <c r="I6" s="262"/>
      <c r="J6" s="262"/>
      <c r="K6" s="260"/>
    </row>
    <row r="7" spans="2:11" ht="15" customHeight="1">
      <c r="B7" s="263"/>
      <c r="C7" s="262" t="s">
        <v>265</v>
      </c>
      <c r="D7" s="262"/>
      <c r="E7" s="262"/>
      <c r="F7" s="262"/>
      <c r="G7" s="262"/>
      <c r="H7" s="262"/>
      <c r="I7" s="262"/>
      <c r="J7" s="262"/>
      <c r="K7" s="260"/>
    </row>
    <row r="8" spans="2:1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ht="15" customHeight="1">
      <c r="B9" s="263"/>
      <c r="C9" s="262" t="s">
        <v>266</v>
      </c>
      <c r="D9" s="262"/>
      <c r="E9" s="262"/>
      <c r="F9" s="262"/>
      <c r="G9" s="262"/>
      <c r="H9" s="262"/>
      <c r="I9" s="262"/>
      <c r="J9" s="262"/>
      <c r="K9" s="260"/>
    </row>
    <row r="10" spans="2:11" ht="15" customHeight="1">
      <c r="B10" s="263"/>
      <c r="C10" s="262"/>
      <c r="D10" s="262" t="s">
        <v>267</v>
      </c>
      <c r="E10" s="262"/>
      <c r="F10" s="262"/>
      <c r="G10" s="262"/>
      <c r="H10" s="262"/>
      <c r="I10" s="262"/>
      <c r="J10" s="262"/>
      <c r="K10" s="260"/>
    </row>
    <row r="11" spans="2:11" ht="15" customHeight="1">
      <c r="B11" s="263"/>
      <c r="C11" s="264"/>
      <c r="D11" s="262" t="s">
        <v>268</v>
      </c>
      <c r="E11" s="262"/>
      <c r="F11" s="262"/>
      <c r="G11" s="262"/>
      <c r="H11" s="262"/>
      <c r="I11" s="262"/>
      <c r="J11" s="262"/>
      <c r="K11" s="260"/>
    </row>
    <row r="12" spans="2:11" ht="12.75" customHeight="1">
      <c r="B12" s="263"/>
      <c r="C12" s="264"/>
      <c r="D12" s="264"/>
      <c r="E12" s="264"/>
      <c r="F12" s="264"/>
      <c r="G12" s="264"/>
      <c r="H12" s="264"/>
      <c r="I12" s="264"/>
      <c r="J12" s="264"/>
      <c r="K12" s="260"/>
    </row>
    <row r="13" spans="2:11" ht="15" customHeight="1">
      <c r="B13" s="263"/>
      <c r="C13" s="264"/>
      <c r="D13" s="262" t="s">
        <v>269</v>
      </c>
      <c r="E13" s="262"/>
      <c r="F13" s="262"/>
      <c r="G13" s="262"/>
      <c r="H13" s="262"/>
      <c r="I13" s="262"/>
      <c r="J13" s="262"/>
      <c r="K13" s="260"/>
    </row>
    <row r="14" spans="2:11" ht="15" customHeight="1">
      <c r="B14" s="263"/>
      <c r="C14" s="264"/>
      <c r="D14" s="262" t="s">
        <v>270</v>
      </c>
      <c r="E14" s="262"/>
      <c r="F14" s="262"/>
      <c r="G14" s="262"/>
      <c r="H14" s="262"/>
      <c r="I14" s="262"/>
      <c r="J14" s="262"/>
      <c r="K14" s="260"/>
    </row>
    <row r="15" spans="2:11" ht="15" customHeight="1">
      <c r="B15" s="263"/>
      <c r="C15" s="264"/>
      <c r="D15" s="262" t="s">
        <v>271</v>
      </c>
      <c r="E15" s="262"/>
      <c r="F15" s="262"/>
      <c r="G15" s="262"/>
      <c r="H15" s="262"/>
      <c r="I15" s="262"/>
      <c r="J15" s="262"/>
      <c r="K15" s="260"/>
    </row>
    <row r="16" spans="2:11" ht="15" customHeight="1">
      <c r="B16" s="263"/>
      <c r="C16" s="264"/>
      <c r="D16" s="264"/>
      <c r="E16" s="265" t="s">
        <v>79</v>
      </c>
      <c r="F16" s="262" t="s">
        <v>272</v>
      </c>
      <c r="G16" s="262"/>
      <c r="H16" s="262"/>
      <c r="I16" s="262"/>
      <c r="J16" s="262"/>
      <c r="K16" s="260"/>
    </row>
    <row r="17" spans="2:11" ht="15" customHeight="1">
      <c r="B17" s="263"/>
      <c r="C17" s="264"/>
      <c r="D17" s="264"/>
      <c r="E17" s="265" t="s">
        <v>273</v>
      </c>
      <c r="F17" s="262" t="s">
        <v>274</v>
      </c>
      <c r="G17" s="262"/>
      <c r="H17" s="262"/>
      <c r="I17" s="262"/>
      <c r="J17" s="262"/>
      <c r="K17" s="260"/>
    </row>
    <row r="18" spans="2:11" ht="15" customHeight="1">
      <c r="B18" s="263"/>
      <c r="C18" s="264"/>
      <c r="D18" s="264"/>
      <c r="E18" s="265" t="s">
        <v>275</v>
      </c>
      <c r="F18" s="262" t="s">
        <v>276</v>
      </c>
      <c r="G18" s="262"/>
      <c r="H18" s="262"/>
      <c r="I18" s="262"/>
      <c r="J18" s="262"/>
      <c r="K18" s="260"/>
    </row>
    <row r="19" spans="2:11" ht="15" customHeight="1">
      <c r="B19" s="263"/>
      <c r="C19" s="264"/>
      <c r="D19" s="264"/>
      <c r="E19" s="265" t="s">
        <v>277</v>
      </c>
      <c r="F19" s="262" t="s">
        <v>278</v>
      </c>
      <c r="G19" s="262"/>
      <c r="H19" s="262"/>
      <c r="I19" s="262"/>
      <c r="J19" s="262"/>
      <c r="K19" s="260"/>
    </row>
    <row r="20" spans="2:11" ht="15" customHeight="1">
      <c r="B20" s="263"/>
      <c r="C20" s="264"/>
      <c r="D20" s="264"/>
      <c r="E20" s="265" t="s">
        <v>279</v>
      </c>
      <c r="F20" s="262" t="s">
        <v>280</v>
      </c>
      <c r="G20" s="262"/>
      <c r="H20" s="262"/>
      <c r="I20" s="262"/>
      <c r="J20" s="262"/>
      <c r="K20" s="260"/>
    </row>
    <row r="21" spans="2:11" ht="15" customHeight="1">
      <c r="B21" s="263"/>
      <c r="C21" s="264"/>
      <c r="D21" s="264"/>
      <c r="E21" s="265" t="s">
        <v>281</v>
      </c>
      <c r="F21" s="262" t="s">
        <v>282</v>
      </c>
      <c r="G21" s="262"/>
      <c r="H21" s="262"/>
      <c r="I21" s="262"/>
      <c r="J21" s="262"/>
      <c r="K21" s="260"/>
    </row>
    <row r="22" spans="2:11" ht="12.75" customHeight="1">
      <c r="B22" s="263"/>
      <c r="C22" s="264"/>
      <c r="D22" s="264"/>
      <c r="E22" s="264"/>
      <c r="F22" s="264"/>
      <c r="G22" s="264"/>
      <c r="H22" s="264"/>
      <c r="I22" s="264"/>
      <c r="J22" s="264"/>
      <c r="K22" s="260"/>
    </row>
    <row r="23" spans="2:11" ht="15" customHeight="1">
      <c r="B23" s="263"/>
      <c r="C23" s="262" t="s">
        <v>283</v>
      </c>
      <c r="D23" s="262"/>
      <c r="E23" s="262"/>
      <c r="F23" s="262"/>
      <c r="G23" s="262"/>
      <c r="H23" s="262"/>
      <c r="I23" s="262"/>
      <c r="J23" s="262"/>
      <c r="K23" s="260"/>
    </row>
    <row r="24" spans="2:11" ht="15" customHeight="1">
      <c r="B24" s="263"/>
      <c r="C24" s="262" t="s">
        <v>284</v>
      </c>
      <c r="D24" s="262"/>
      <c r="E24" s="262"/>
      <c r="F24" s="262"/>
      <c r="G24" s="262"/>
      <c r="H24" s="262"/>
      <c r="I24" s="262"/>
      <c r="J24" s="262"/>
      <c r="K24" s="260"/>
    </row>
    <row r="25" spans="2:11" ht="15" customHeight="1">
      <c r="B25" s="263"/>
      <c r="C25" s="262"/>
      <c r="D25" s="262" t="s">
        <v>285</v>
      </c>
      <c r="E25" s="262"/>
      <c r="F25" s="262"/>
      <c r="G25" s="262"/>
      <c r="H25" s="262"/>
      <c r="I25" s="262"/>
      <c r="J25" s="262"/>
      <c r="K25" s="260"/>
    </row>
    <row r="26" spans="2:11" ht="15" customHeight="1">
      <c r="B26" s="263"/>
      <c r="C26" s="264"/>
      <c r="D26" s="262" t="s">
        <v>286</v>
      </c>
      <c r="E26" s="262"/>
      <c r="F26" s="262"/>
      <c r="G26" s="262"/>
      <c r="H26" s="262"/>
      <c r="I26" s="262"/>
      <c r="J26" s="262"/>
      <c r="K26" s="260"/>
    </row>
    <row r="27" spans="2:11" ht="12.75" customHeight="1">
      <c r="B27" s="263"/>
      <c r="C27" s="264"/>
      <c r="D27" s="264"/>
      <c r="E27" s="264"/>
      <c r="F27" s="264"/>
      <c r="G27" s="264"/>
      <c r="H27" s="264"/>
      <c r="I27" s="264"/>
      <c r="J27" s="264"/>
      <c r="K27" s="260"/>
    </row>
    <row r="28" spans="2:11" ht="15" customHeight="1">
      <c r="B28" s="263"/>
      <c r="C28" s="264"/>
      <c r="D28" s="262" t="s">
        <v>287</v>
      </c>
      <c r="E28" s="262"/>
      <c r="F28" s="262"/>
      <c r="G28" s="262"/>
      <c r="H28" s="262"/>
      <c r="I28" s="262"/>
      <c r="J28" s="262"/>
      <c r="K28" s="260"/>
    </row>
    <row r="29" spans="2:11" ht="15" customHeight="1">
      <c r="B29" s="263"/>
      <c r="C29" s="264"/>
      <c r="D29" s="262" t="s">
        <v>288</v>
      </c>
      <c r="E29" s="262"/>
      <c r="F29" s="262"/>
      <c r="G29" s="262"/>
      <c r="H29" s="262"/>
      <c r="I29" s="262"/>
      <c r="J29" s="262"/>
      <c r="K29" s="260"/>
    </row>
    <row r="30" spans="2:11" ht="12.75" customHeight="1">
      <c r="B30" s="263"/>
      <c r="C30" s="264"/>
      <c r="D30" s="264"/>
      <c r="E30" s="264"/>
      <c r="F30" s="264"/>
      <c r="G30" s="264"/>
      <c r="H30" s="264"/>
      <c r="I30" s="264"/>
      <c r="J30" s="264"/>
      <c r="K30" s="260"/>
    </row>
    <row r="31" spans="2:11" ht="15" customHeight="1">
      <c r="B31" s="263"/>
      <c r="C31" s="264"/>
      <c r="D31" s="262" t="s">
        <v>289</v>
      </c>
      <c r="E31" s="262"/>
      <c r="F31" s="262"/>
      <c r="G31" s="262"/>
      <c r="H31" s="262"/>
      <c r="I31" s="262"/>
      <c r="J31" s="262"/>
      <c r="K31" s="260"/>
    </row>
    <row r="32" spans="2:11" ht="15" customHeight="1">
      <c r="B32" s="263"/>
      <c r="C32" s="264"/>
      <c r="D32" s="262" t="s">
        <v>290</v>
      </c>
      <c r="E32" s="262"/>
      <c r="F32" s="262"/>
      <c r="G32" s="262"/>
      <c r="H32" s="262"/>
      <c r="I32" s="262"/>
      <c r="J32" s="262"/>
      <c r="K32" s="260"/>
    </row>
    <row r="33" spans="2:11" ht="15" customHeight="1">
      <c r="B33" s="263"/>
      <c r="C33" s="264"/>
      <c r="D33" s="262" t="s">
        <v>291</v>
      </c>
      <c r="E33" s="262"/>
      <c r="F33" s="262"/>
      <c r="G33" s="262"/>
      <c r="H33" s="262"/>
      <c r="I33" s="262"/>
      <c r="J33" s="262"/>
      <c r="K33" s="260"/>
    </row>
    <row r="34" spans="2:11" ht="15" customHeight="1">
      <c r="B34" s="263"/>
      <c r="C34" s="264"/>
      <c r="D34" s="262"/>
      <c r="E34" s="266" t="s">
        <v>104</v>
      </c>
      <c r="F34" s="262"/>
      <c r="G34" s="262" t="s">
        <v>292</v>
      </c>
      <c r="H34" s="262"/>
      <c r="I34" s="262"/>
      <c r="J34" s="262"/>
      <c r="K34" s="260"/>
    </row>
    <row r="35" spans="2:11" ht="30.75" customHeight="1">
      <c r="B35" s="263"/>
      <c r="C35" s="264"/>
      <c r="D35" s="262"/>
      <c r="E35" s="266" t="s">
        <v>293</v>
      </c>
      <c r="F35" s="262"/>
      <c r="G35" s="262" t="s">
        <v>294</v>
      </c>
      <c r="H35" s="262"/>
      <c r="I35" s="262"/>
      <c r="J35" s="262"/>
      <c r="K35" s="260"/>
    </row>
    <row r="36" spans="2:11" ht="15" customHeight="1">
      <c r="B36" s="263"/>
      <c r="C36" s="264"/>
      <c r="D36" s="262"/>
      <c r="E36" s="266" t="s">
        <v>56</v>
      </c>
      <c r="F36" s="262"/>
      <c r="G36" s="262" t="s">
        <v>295</v>
      </c>
      <c r="H36" s="262"/>
      <c r="I36" s="262"/>
      <c r="J36" s="262"/>
      <c r="K36" s="260"/>
    </row>
    <row r="37" spans="2:11" ht="15" customHeight="1">
      <c r="B37" s="263"/>
      <c r="C37" s="264"/>
      <c r="D37" s="262"/>
      <c r="E37" s="266" t="s">
        <v>105</v>
      </c>
      <c r="F37" s="262"/>
      <c r="G37" s="262" t="s">
        <v>296</v>
      </c>
      <c r="H37" s="262"/>
      <c r="I37" s="262"/>
      <c r="J37" s="262"/>
      <c r="K37" s="260"/>
    </row>
    <row r="38" spans="2:11" ht="15" customHeight="1">
      <c r="B38" s="263"/>
      <c r="C38" s="264"/>
      <c r="D38" s="262"/>
      <c r="E38" s="266" t="s">
        <v>106</v>
      </c>
      <c r="F38" s="262"/>
      <c r="G38" s="262" t="s">
        <v>297</v>
      </c>
      <c r="H38" s="262"/>
      <c r="I38" s="262"/>
      <c r="J38" s="262"/>
      <c r="K38" s="260"/>
    </row>
    <row r="39" spans="2:11" ht="15" customHeight="1">
      <c r="B39" s="263"/>
      <c r="C39" s="264"/>
      <c r="D39" s="262"/>
      <c r="E39" s="266" t="s">
        <v>107</v>
      </c>
      <c r="F39" s="262"/>
      <c r="G39" s="262" t="s">
        <v>298</v>
      </c>
      <c r="H39" s="262"/>
      <c r="I39" s="262"/>
      <c r="J39" s="262"/>
      <c r="K39" s="260"/>
    </row>
    <row r="40" spans="2:11" ht="15" customHeight="1">
      <c r="B40" s="263"/>
      <c r="C40" s="264"/>
      <c r="D40" s="262"/>
      <c r="E40" s="266" t="s">
        <v>299</v>
      </c>
      <c r="F40" s="262"/>
      <c r="G40" s="262" t="s">
        <v>300</v>
      </c>
      <c r="H40" s="262"/>
      <c r="I40" s="262"/>
      <c r="J40" s="262"/>
      <c r="K40" s="260"/>
    </row>
    <row r="41" spans="2:11" ht="15" customHeight="1">
      <c r="B41" s="263"/>
      <c r="C41" s="264"/>
      <c r="D41" s="262"/>
      <c r="E41" s="266"/>
      <c r="F41" s="262"/>
      <c r="G41" s="262" t="s">
        <v>301</v>
      </c>
      <c r="H41" s="262"/>
      <c r="I41" s="262"/>
      <c r="J41" s="262"/>
      <c r="K41" s="260"/>
    </row>
    <row r="42" spans="2:11" ht="15" customHeight="1">
      <c r="B42" s="263"/>
      <c r="C42" s="264"/>
      <c r="D42" s="262"/>
      <c r="E42" s="266" t="s">
        <v>302</v>
      </c>
      <c r="F42" s="262"/>
      <c r="G42" s="262" t="s">
        <v>303</v>
      </c>
      <c r="H42" s="262"/>
      <c r="I42" s="262"/>
      <c r="J42" s="262"/>
      <c r="K42" s="260"/>
    </row>
    <row r="43" spans="2:11" ht="15" customHeight="1">
      <c r="B43" s="263"/>
      <c r="C43" s="264"/>
      <c r="D43" s="262"/>
      <c r="E43" s="266" t="s">
        <v>109</v>
      </c>
      <c r="F43" s="262"/>
      <c r="G43" s="262" t="s">
        <v>304</v>
      </c>
      <c r="H43" s="262"/>
      <c r="I43" s="262"/>
      <c r="J43" s="262"/>
      <c r="K43" s="260"/>
    </row>
    <row r="44" spans="2:11" ht="12.75" customHeight="1">
      <c r="B44" s="263"/>
      <c r="C44" s="264"/>
      <c r="D44" s="262"/>
      <c r="E44" s="262"/>
      <c r="F44" s="262"/>
      <c r="G44" s="262"/>
      <c r="H44" s="262"/>
      <c r="I44" s="262"/>
      <c r="J44" s="262"/>
      <c r="K44" s="260"/>
    </row>
    <row r="45" spans="2:11" ht="15" customHeight="1">
      <c r="B45" s="263"/>
      <c r="C45" s="264"/>
      <c r="D45" s="262" t="s">
        <v>305</v>
      </c>
      <c r="E45" s="262"/>
      <c r="F45" s="262"/>
      <c r="G45" s="262"/>
      <c r="H45" s="262"/>
      <c r="I45" s="262"/>
      <c r="J45" s="262"/>
      <c r="K45" s="260"/>
    </row>
    <row r="46" spans="2:11" ht="15" customHeight="1">
      <c r="B46" s="263"/>
      <c r="C46" s="264"/>
      <c r="D46" s="264"/>
      <c r="E46" s="262" t="s">
        <v>306</v>
      </c>
      <c r="F46" s="262"/>
      <c r="G46" s="262"/>
      <c r="H46" s="262"/>
      <c r="I46" s="262"/>
      <c r="J46" s="262"/>
      <c r="K46" s="260"/>
    </row>
    <row r="47" spans="2:11" ht="15" customHeight="1">
      <c r="B47" s="263"/>
      <c r="C47" s="264"/>
      <c r="D47" s="264"/>
      <c r="E47" s="262" t="s">
        <v>307</v>
      </c>
      <c r="F47" s="262"/>
      <c r="G47" s="262"/>
      <c r="H47" s="262"/>
      <c r="I47" s="262"/>
      <c r="J47" s="262"/>
      <c r="K47" s="260"/>
    </row>
    <row r="48" spans="2:11" ht="15" customHeight="1">
      <c r="B48" s="263"/>
      <c r="C48" s="264"/>
      <c r="D48" s="264"/>
      <c r="E48" s="262" t="s">
        <v>308</v>
      </c>
      <c r="F48" s="262"/>
      <c r="G48" s="262"/>
      <c r="H48" s="262"/>
      <c r="I48" s="262"/>
      <c r="J48" s="262"/>
      <c r="K48" s="260"/>
    </row>
    <row r="49" spans="2:11" ht="15" customHeight="1">
      <c r="B49" s="263"/>
      <c r="C49" s="264"/>
      <c r="D49" s="262" t="s">
        <v>309</v>
      </c>
      <c r="E49" s="262"/>
      <c r="F49" s="262"/>
      <c r="G49" s="262"/>
      <c r="H49" s="262"/>
      <c r="I49" s="262"/>
      <c r="J49" s="262"/>
      <c r="K49" s="260"/>
    </row>
    <row r="50" spans="2:11" ht="25.5" customHeight="1">
      <c r="B50" s="258"/>
      <c r="C50" s="259" t="s">
        <v>310</v>
      </c>
      <c r="D50" s="259"/>
      <c r="E50" s="259"/>
      <c r="F50" s="259"/>
      <c r="G50" s="259"/>
      <c r="H50" s="259"/>
      <c r="I50" s="259"/>
      <c r="J50" s="259"/>
      <c r="K50" s="260"/>
    </row>
    <row r="51" spans="2:11" ht="5.25" customHeight="1">
      <c r="B51" s="258"/>
      <c r="C51" s="261"/>
      <c r="D51" s="261"/>
      <c r="E51" s="261"/>
      <c r="F51" s="261"/>
      <c r="G51" s="261"/>
      <c r="H51" s="261"/>
      <c r="I51" s="261"/>
      <c r="J51" s="261"/>
      <c r="K51" s="260"/>
    </row>
    <row r="52" spans="2:11" ht="15" customHeight="1">
      <c r="B52" s="258"/>
      <c r="C52" s="262" t="s">
        <v>311</v>
      </c>
      <c r="D52" s="262"/>
      <c r="E52" s="262"/>
      <c r="F52" s="262"/>
      <c r="G52" s="262"/>
      <c r="H52" s="262"/>
      <c r="I52" s="262"/>
      <c r="J52" s="262"/>
      <c r="K52" s="260"/>
    </row>
    <row r="53" spans="2:11" ht="15" customHeight="1">
      <c r="B53" s="258"/>
      <c r="C53" s="262" t="s">
        <v>312</v>
      </c>
      <c r="D53" s="262"/>
      <c r="E53" s="262"/>
      <c r="F53" s="262"/>
      <c r="G53" s="262"/>
      <c r="H53" s="262"/>
      <c r="I53" s="262"/>
      <c r="J53" s="262"/>
      <c r="K53" s="260"/>
    </row>
    <row r="54" spans="2:11" ht="12.75" customHeight="1">
      <c r="B54" s="258"/>
      <c r="C54" s="262"/>
      <c r="D54" s="262"/>
      <c r="E54" s="262"/>
      <c r="F54" s="262"/>
      <c r="G54" s="262"/>
      <c r="H54" s="262"/>
      <c r="I54" s="262"/>
      <c r="J54" s="262"/>
      <c r="K54" s="260"/>
    </row>
    <row r="55" spans="2:11" ht="15" customHeight="1">
      <c r="B55" s="258"/>
      <c r="C55" s="262" t="s">
        <v>313</v>
      </c>
      <c r="D55" s="262"/>
      <c r="E55" s="262"/>
      <c r="F55" s="262"/>
      <c r="G55" s="262"/>
      <c r="H55" s="262"/>
      <c r="I55" s="262"/>
      <c r="J55" s="262"/>
      <c r="K55" s="260"/>
    </row>
    <row r="56" spans="2:11" ht="15" customHeight="1">
      <c r="B56" s="258"/>
      <c r="C56" s="264"/>
      <c r="D56" s="262" t="s">
        <v>314</v>
      </c>
      <c r="E56" s="262"/>
      <c r="F56" s="262"/>
      <c r="G56" s="262"/>
      <c r="H56" s="262"/>
      <c r="I56" s="262"/>
      <c r="J56" s="262"/>
      <c r="K56" s="260"/>
    </row>
    <row r="57" spans="2:11" ht="15" customHeight="1">
      <c r="B57" s="258"/>
      <c r="C57" s="264"/>
      <c r="D57" s="262" t="s">
        <v>315</v>
      </c>
      <c r="E57" s="262"/>
      <c r="F57" s="262"/>
      <c r="G57" s="262"/>
      <c r="H57" s="262"/>
      <c r="I57" s="262"/>
      <c r="J57" s="262"/>
      <c r="K57" s="260"/>
    </row>
    <row r="58" spans="2:11" ht="15" customHeight="1">
      <c r="B58" s="258"/>
      <c r="C58" s="264"/>
      <c r="D58" s="262" t="s">
        <v>316</v>
      </c>
      <c r="E58" s="262"/>
      <c r="F58" s="262"/>
      <c r="G58" s="262"/>
      <c r="H58" s="262"/>
      <c r="I58" s="262"/>
      <c r="J58" s="262"/>
      <c r="K58" s="260"/>
    </row>
    <row r="59" spans="2:11" ht="15" customHeight="1">
      <c r="B59" s="258"/>
      <c r="C59" s="264"/>
      <c r="D59" s="262" t="s">
        <v>317</v>
      </c>
      <c r="E59" s="262"/>
      <c r="F59" s="262"/>
      <c r="G59" s="262"/>
      <c r="H59" s="262"/>
      <c r="I59" s="262"/>
      <c r="J59" s="262"/>
      <c r="K59" s="260"/>
    </row>
    <row r="60" spans="2:11" ht="15" customHeight="1">
      <c r="B60" s="258"/>
      <c r="C60" s="264"/>
      <c r="D60" s="267" t="s">
        <v>318</v>
      </c>
      <c r="E60" s="267"/>
      <c r="F60" s="267"/>
      <c r="G60" s="267"/>
      <c r="H60" s="267"/>
      <c r="I60" s="267"/>
      <c r="J60" s="267"/>
      <c r="K60" s="260"/>
    </row>
    <row r="61" spans="2:11" ht="15" customHeight="1">
      <c r="B61" s="258"/>
      <c r="C61" s="264"/>
      <c r="D61" s="262" t="s">
        <v>319</v>
      </c>
      <c r="E61" s="262"/>
      <c r="F61" s="262"/>
      <c r="G61" s="262"/>
      <c r="H61" s="262"/>
      <c r="I61" s="262"/>
      <c r="J61" s="262"/>
      <c r="K61" s="260"/>
    </row>
    <row r="62" spans="2:11" ht="12.75" customHeight="1">
      <c r="B62" s="258"/>
      <c r="C62" s="264"/>
      <c r="D62" s="264"/>
      <c r="E62" s="268"/>
      <c r="F62" s="264"/>
      <c r="G62" s="264"/>
      <c r="H62" s="264"/>
      <c r="I62" s="264"/>
      <c r="J62" s="264"/>
      <c r="K62" s="260"/>
    </row>
    <row r="63" spans="2:11" ht="15" customHeight="1">
      <c r="B63" s="258"/>
      <c r="C63" s="264"/>
      <c r="D63" s="262" t="s">
        <v>320</v>
      </c>
      <c r="E63" s="262"/>
      <c r="F63" s="262"/>
      <c r="G63" s="262"/>
      <c r="H63" s="262"/>
      <c r="I63" s="262"/>
      <c r="J63" s="262"/>
      <c r="K63" s="260"/>
    </row>
    <row r="64" spans="2:11" ht="15" customHeight="1">
      <c r="B64" s="258"/>
      <c r="C64" s="264"/>
      <c r="D64" s="267" t="s">
        <v>321</v>
      </c>
      <c r="E64" s="267"/>
      <c r="F64" s="267"/>
      <c r="G64" s="267"/>
      <c r="H64" s="267"/>
      <c r="I64" s="267"/>
      <c r="J64" s="267"/>
      <c r="K64" s="260"/>
    </row>
    <row r="65" spans="2:11" ht="15" customHeight="1">
      <c r="B65" s="258"/>
      <c r="C65" s="264"/>
      <c r="D65" s="262" t="s">
        <v>322</v>
      </c>
      <c r="E65" s="262"/>
      <c r="F65" s="262"/>
      <c r="G65" s="262"/>
      <c r="H65" s="262"/>
      <c r="I65" s="262"/>
      <c r="J65" s="262"/>
      <c r="K65" s="260"/>
    </row>
    <row r="66" spans="2:11" ht="15" customHeight="1">
      <c r="B66" s="258"/>
      <c r="C66" s="264"/>
      <c r="D66" s="262" t="s">
        <v>323</v>
      </c>
      <c r="E66" s="262"/>
      <c r="F66" s="262"/>
      <c r="G66" s="262"/>
      <c r="H66" s="262"/>
      <c r="I66" s="262"/>
      <c r="J66" s="262"/>
      <c r="K66" s="260"/>
    </row>
    <row r="67" spans="2:11" ht="15" customHeight="1">
      <c r="B67" s="258"/>
      <c r="C67" s="264"/>
      <c r="D67" s="262" t="s">
        <v>324</v>
      </c>
      <c r="E67" s="262"/>
      <c r="F67" s="262"/>
      <c r="G67" s="262"/>
      <c r="H67" s="262"/>
      <c r="I67" s="262"/>
      <c r="J67" s="262"/>
      <c r="K67" s="260"/>
    </row>
    <row r="68" spans="2:11" ht="15" customHeight="1">
      <c r="B68" s="258"/>
      <c r="C68" s="264"/>
      <c r="D68" s="262" t="s">
        <v>325</v>
      </c>
      <c r="E68" s="262"/>
      <c r="F68" s="262"/>
      <c r="G68" s="262"/>
      <c r="H68" s="262"/>
      <c r="I68" s="262"/>
      <c r="J68" s="262"/>
      <c r="K68" s="260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278" t="s">
        <v>85</v>
      </c>
      <c r="D73" s="278"/>
      <c r="E73" s="278"/>
      <c r="F73" s="278"/>
      <c r="G73" s="278"/>
      <c r="H73" s="278"/>
      <c r="I73" s="278"/>
      <c r="J73" s="278"/>
      <c r="K73" s="279"/>
    </row>
    <row r="74" spans="2:11" ht="17.25" customHeight="1">
      <c r="B74" s="277"/>
      <c r="C74" s="280" t="s">
        <v>326</v>
      </c>
      <c r="D74" s="280"/>
      <c r="E74" s="280"/>
      <c r="F74" s="280" t="s">
        <v>327</v>
      </c>
      <c r="G74" s="281"/>
      <c r="H74" s="280" t="s">
        <v>105</v>
      </c>
      <c r="I74" s="280" t="s">
        <v>60</v>
      </c>
      <c r="J74" s="280" t="s">
        <v>328</v>
      </c>
      <c r="K74" s="279"/>
    </row>
    <row r="75" spans="2:11" ht="17.25" customHeight="1">
      <c r="B75" s="277"/>
      <c r="C75" s="282" t="s">
        <v>329</v>
      </c>
      <c r="D75" s="282"/>
      <c r="E75" s="282"/>
      <c r="F75" s="283" t="s">
        <v>330</v>
      </c>
      <c r="G75" s="284"/>
      <c r="H75" s="282"/>
      <c r="I75" s="282"/>
      <c r="J75" s="282" t="s">
        <v>331</v>
      </c>
      <c r="K75" s="279"/>
    </row>
    <row r="76" spans="2:11" ht="5.25" customHeight="1">
      <c r="B76" s="277"/>
      <c r="C76" s="285"/>
      <c r="D76" s="285"/>
      <c r="E76" s="285"/>
      <c r="F76" s="285"/>
      <c r="G76" s="286"/>
      <c r="H76" s="285"/>
      <c r="I76" s="285"/>
      <c r="J76" s="285"/>
      <c r="K76" s="279"/>
    </row>
    <row r="77" spans="2:11" ht="15" customHeight="1">
      <c r="B77" s="277"/>
      <c r="C77" s="266" t="s">
        <v>56</v>
      </c>
      <c r="D77" s="285"/>
      <c r="E77" s="285"/>
      <c r="F77" s="287" t="s">
        <v>332</v>
      </c>
      <c r="G77" s="286"/>
      <c r="H77" s="266" t="s">
        <v>333</v>
      </c>
      <c r="I77" s="266" t="s">
        <v>334</v>
      </c>
      <c r="J77" s="266">
        <v>20</v>
      </c>
      <c r="K77" s="279"/>
    </row>
    <row r="78" spans="2:11" ht="15" customHeight="1">
      <c r="B78" s="277"/>
      <c r="C78" s="266" t="s">
        <v>335</v>
      </c>
      <c r="D78" s="266"/>
      <c r="E78" s="266"/>
      <c r="F78" s="287" t="s">
        <v>332</v>
      </c>
      <c r="G78" s="286"/>
      <c r="H78" s="266" t="s">
        <v>336</v>
      </c>
      <c r="I78" s="266" t="s">
        <v>334</v>
      </c>
      <c r="J78" s="266">
        <v>120</v>
      </c>
      <c r="K78" s="279"/>
    </row>
    <row r="79" spans="2:11" ht="15" customHeight="1">
      <c r="B79" s="288"/>
      <c r="C79" s="266" t="s">
        <v>337</v>
      </c>
      <c r="D79" s="266"/>
      <c r="E79" s="266"/>
      <c r="F79" s="287" t="s">
        <v>338</v>
      </c>
      <c r="G79" s="286"/>
      <c r="H79" s="266" t="s">
        <v>339</v>
      </c>
      <c r="I79" s="266" t="s">
        <v>334</v>
      </c>
      <c r="J79" s="266">
        <v>50</v>
      </c>
      <c r="K79" s="279"/>
    </row>
    <row r="80" spans="2:11" ht="15" customHeight="1">
      <c r="B80" s="288"/>
      <c r="C80" s="266" t="s">
        <v>340</v>
      </c>
      <c r="D80" s="266"/>
      <c r="E80" s="266"/>
      <c r="F80" s="287" t="s">
        <v>332</v>
      </c>
      <c r="G80" s="286"/>
      <c r="H80" s="266" t="s">
        <v>341</v>
      </c>
      <c r="I80" s="266" t="s">
        <v>342</v>
      </c>
      <c r="J80" s="266"/>
      <c r="K80" s="279"/>
    </row>
    <row r="81" spans="2:11" ht="15" customHeight="1">
      <c r="B81" s="288"/>
      <c r="C81" s="289" t="s">
        <v>343</v>
      </c>
      <c r="D81" s="289"/>
      <c r="E81" s="289"/>
      <c r="F81" s="290" t="s">
        <v>338</v>
      </c>
      <c r="G81" s="289"/>
      <c r="H81" s="289" t="s">
        <v>344</v>
      </c>
      <c r="I81" s="289" t="s">
        <v>334</v>
      </c>
      <c r="J81" s="289">
        <v>15</v>
      </c>
      <c r="K81" s="279"/>
    </row>
    <row r="82" spans="2:11" ht="15" customHeight="1">
      <c r="B82" s="288"/>
      <c r="C82" s="289" t="s">
        <v>345</v>
      </c>
      <c r="D82" s="289"/>
      <c r="E82" s="289"/>
      <c r="F82" s="290" t="s">
        <v>338</v>
      </c>
      <c r="G82" s="289"/>
      <c r="H82" s="289" t="s">
        <v>346</v>
      </c>
      <c r="I82" s="289" t="s">
        <v>334</v>
      </c>
      <c r="J82" s="289">
        <v>15</v>
      </c>
      <c r="K82" s="279"/>
    </row>
    <row r="83" spans="2:11" ht="15" customHeight="1">
      <c r="B83" s="288"/>
      <c r="C83" s="289" t="s">
        <v>347</v>
      </c>
      <c r="D83" s="289"/>
      <c r="E83" s="289"/>
      <c r="F83" s="290" t="s">
        <v>338</v>
      </c>
      <c r="G83" s="289"/>
      <c r="H83" s="289" t="s">
        <v>348</v>
      </c>
      <c r="I83" s="289" t="s">
        <v>334</v>
      </c>
      <c r="J83" s="289">
        <v>20</v>
      </c>
      <c r="K83" s="279"/>
    </row>
    <row r="84" spans="2:11" ht="15" customHeight="1">
      <c r="B84" s="288"/>
      <c r="C84" s="289" t="s">
        <v>349</v>
      </c>
      <c r="D84" s="289"/>
      <c r="E84" s="289"/>
      <c r="F84" s="290" t="s">
        <v>338</v>
      </c>
      <c r="G84" s="289"/>
      <c r="H84" s="289" t="s">
        <v>350</v>
      </c>
      <c r="I84" s="289" t="s">
        <v>334</v>
      </c>
      <c r="J84" s="289">
        <v>20</v>
      </c>
      <c r="K84" s="279"/>
    </row>
    <row r="85" spans="2:11" ht="15" customHeight="1">
      <c r="B85" s="288"/>
      <c r="C85" s="266" t="s">
        <v>351</v>
      </c>
      <c r="D85" s="266"/>
      <c r="E85" s="266"/>
      <c r="F85" s="287" t="s">
        <v>338</v>
      </c>
      <c r="G85" s="286"/>
      <c r="H85" s="266" t="s">
        <v>352</v>
      </c>
      <c r="I85" s="266" t="s">
        <v>334</v>
      </c>
      <c r="J85" s="266">
        <v>50</v>
      </c>
      <c r="K85" s="279"/>
    </row>
    <row r="86" spans="2:11" ht="15" customHeight="1">
      <c r="B86" s="288"/>
      <c r="C86" s="266" t="s">
        <v>353</v>
      </c>
      <c r="D86" s="266"/>
      <c r="E86" s="266"/>
      <c r="F86" s="287" t="s">
        <v>338</v>
      </c>
      <c r="G86" s="286"/>
      <c r="H86" s="266" t="s">
        <v>354</v>
      </c>
      <c r="I86" s="266" t="s">
        <v>334</v>
      </c>
      <c r="J86" s="266">
        <v>20</v>
      </c>
      <c r="K86" s="279"/>
    </row>
    <row r="87" spans="2:11" ht="15" customHeight="1">
      <c r="B87" s="288"/>
      <c r="C87" s="266" t="s">
        <v>355</v>
      </c>
      <c r="D87" s="266"/>
      <c r="E87" s="266"/>
      <c r="F87" s="287" t="s">
        <v>338</v>
      </c>
      <c r="G87" s="286"/>
      <c r="H87" s="266" t="s">
        <v>356</v>
      </c>
      <c r="I87" s="266" t="s">
        <v>334</v>
      </c>
      <c r="J87" s="266">
        <v>20</v>
      </c>
      <c r="K87" s="279"/>
    </row>
    <row r="88" spans="2:11" ht="15" customHeight="1">
      <c r="B88" s="288"/>
      <c r="C88" s="266" t="s">
        <v>357</v>
      </c>
      <c r="D88" s="266"/>
      <c r="E88" s="266"/>
      <c r="F88" s="287" t="s">
        <v>338</v>
      </c>
      <c r="G88" s="286"/>
      <c r="H88" s="266" t="s">
        <v>358</v>
      </c>
      <c r="I88" s="266" t="s">
        <v>334</v>
      </c>
      <c r="J88" s="266">
        <v>50</v>
      </c>
      <c r="K88" s="279"/>
    </row>
    <row r="89" spans="2:11" ht="15" customHeight="1">
      <c r="B89" s="288"/>
      <c r="C89" s="266" t="s">
        <v>359</v>
      </c>
      <c r="D89" s="266"/>
      <c r="E89" s="266"/>
      <c r="F89" s="287" t="s">
        <v>338</v>
      </c>
      <c r="G89" s="286"/>
      <c r="H89" s="266" t="s">
        <v>359</v>
      </c>
      <c r="I89" s="266" t="s">
        <v>334</v>
      </c>
      <c r="J89" s="266">
        <v>50</v>
      </c>
      <c r="K89" s="279"/>
    </row>
    <row r="90" spans="2:11" ht="15" customHeight="1">
      <c r="B90" s="288"/>
      <c r="C90" s="266" t="s">
        <v>110</v>
      </c>
      <c r="D90" s="266"/>
      <c r="E90" s="266"/>
      <c r="F90" s="287" t="s">
        <v>338</v>
      </c>
      <c r="G90" s="286"/>
      <c r="H90" s="266" t="s">
        <v>360</v>
      </c>
      <c r="I90" s="266" t="s">
        <v>334</v>
      </c>
      <c r="J90" s="266">
        <v>255</v>
      </c>
      <c r="K90" s="279"/>
    </row>
    <row r="91" spans="2:11" ht="15" customHeight="1">
      <c r="B91" s="288"/>
      <c r="C91" s="266" t="s">
        <v>361</v>
      </c>
      <c r="D91" s="266"/>
      <c r="E91" s="266"/>
      <c r="F91" s="287" t="s">
        <v>332</v>
      </c>
      <c r="G91" s="286"/>
      <c r="H91" s="266" t="s">
        <v>362</v>
      </c>
      <c r="I91" s="266" t="s">
        <v>363</v>
      </c>
      <c r="J91" s="266"/>
      <c r="K91" s="279"/>
    </row>
    <row r="92" spans="2:11" ht="15" customHeight="1">
      <c r="B92" s="288"/>
      <c r="C92" s="266" t="s">
        <v>364</v>
      </c>
      <c r="D92" s="266"/>
      <c r="E92" s="266"/>
      <c r="F92" s="287" t="s">
        <v>332</v>
      </c>
      <c r="G92" s="286"/>
      <c r="H92" s="266" t="s">
        <v>365</v>
      </c>
      <c r="I92" s="266" t="s">
        <v>366</v>
      </c>
      <c r="J92" s="266"/>
      <c r="K92" s="279"/>
    </row>
    <row r="93" spans="2:11" ht="15" customHeight="1">
      <c r="B93" s="288"/>
      <c r="C93" s="266" t="s">
        <v>367</v>
      </c>
      <c r="D93" s="266"/>
      <c r="E93" s="266"/>
      <c r="F93" s="287" t="s">
        <v>332</v>
      </c>
      <c r="G93" s="286"/>
      <c r="H93" s="266" t="s">
        <v>367</v>
      </c>
      <c r="I93" s="266" t="s">
        <v>366</v>
      </c>
      <c r="J93" s="266"/>
      <c r="K93" s="279"/>
    </row>
    <row r="94" spans="2:11" ht="15" customHeight="1">
      <c r="B94" s="288"/>
      <c r="C94" s="266" t="s">
        <v>41</v>
      </c>
      <c r="D94" s="266"/>
      <c r="E94" s="266"/>
      <c r="F94" s="287" t="s">
        <v>332</v>
      </c>
      <c r="G94" s="286"/>
      <c r="H94" s="266" t="s">
        <v>368</v>
      </c>
      <c r="I94" s="266" t="s">
        <v>366</v>
      </c>
      <c r="J94" s="266"/>
      <c r="K94" s="279"/>
    </row>
    <row r="95" spans="2:11" ht="15" customHeight="1">
      <c r="B95" s="288"/>
      <c r="C95" s="266" t="s">
        <v>51</v>
      </c>
      <c r="D95" s="266"/>
      <c r="E95" s="266"/>
      <c r="F95" s="287" t="s">
        <v>332</v>
      </c>
      <c r="G95" s="286"/>
      <c r="H95" s="266" t="s">
        <v>369</v>
      </c>
      <c r="I95" s="266" t="s">
        <v>366</v>
      </c>
      <c r="J95" s="266"/>
      <c r="K95" s="279"/>
    </row>
    <row r="96" spans="2:11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spans="2:11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278" t="s">
        <v>370</v>
      </c>
      <c r="D100" s="278"/>
      <c r="E100" s="278"/>
      <c r="F100" s="278"/>
      <c r="G100" s="278"/>
      <c r="H100" s="278"/>
      <c r="I100" s="278"/>
      <c r="J100" s="278"/>
      <c r="K100" s="279"/>
    </row>
    <row r="101" spans="2:11" ht="17.25" customHeight="1">
      <c r="B101" s="277"/>
      <c r="C101" s="280" t="s">
        <v>326</v>
      </c>
      <c r="D101" s="280"/>
      <c r="E101" s="280"/>
      <c r="F101" s="280" t="s">
        <v>327</v>
      </c>
      <c r="G101" s="281"/>
      <c r="H101" s="280" t="s">
        <v>105</v>
      </c>
      <c r="I101" s="280" t="s">
        <v>60</v>
      </c>
      <c r="J101" s="280" t="s">
        <v>328</v>
      </c>
      <c r="K101" s="279"/>
    </row>
    <row r="102" spans="2:11" ht="17.25" customHeight="1">
      <c r="B102" s="277"/>
      <c r="C102" s="282" t="s">
        <v>329</v>
      </c>
      <c r="D102" s="282"/>
      <c r="E102" s="282"/>
      <c r="F102" s="283" t="s">
        <v>330</v>
      </c>
      <c r="G102" s="284"/>
      <c r="H102" s="282"/>
      <c r="I102" s="282"/>
      <c r="J102" s="282" t="s">
        <v>331</v>
      </c>
      <c r="K102" s="279"/>
    </row>
    <row r="103" spans="2:11" ht="5.25" customHeight="1">
      <c r="B103" s="277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spans="2:11" ht="15" customHeight="1">
      <c r="B104" s="277"/>
      <c r="C104" s="266" t="s">
        <v>56</v>
      </c>
      <c r="D104" s="285"/>
      <c r="E104" s="285"/>
      <c r="F104" s="287" t="s">
        <v>332</v>
      </c>
      <c r="G104" s="296"/>
      <c r="H104" s="266" t="s">
        <v>371</v>
      </c>
      <c r="I104" s="266" t="s">
        <v>334</v>
      </c>
      <c r="J104" s="266">
        <v>20</v>
      </c>
      <c r="K104" s="279"/>
    </row>
    <row r="105" spans="2:11" ht="15" customHeight="1">
      <c r="B105" s="277"/>
      <c r="C105" s="266" t="s">
        <v>335</v>
      </c>
      <c r="D105" s="266"/>
      <c r="E105" s="266"/>
      <c r="F105" s="287" t="s">
        <v>332</v>
      </c>
      <c r="G105" s="266"/>
      <c r="H105" s="266" t="s">
        <v>371</v>
      </c>
      <c r="I105" s="266" t="s">
        <v>334</v>
      </c>
      <c r="J105" s="266">
        <v>120</v>
      </c>
      <c r="K105" s="279"/>
    </row>
    <row r="106" spans="2:11" ht="15" customHeight="1">
      <c r="B106" s="288"/>
      <c r="C106" s="266" t="s">
        <v>337</v>
      </c>
      <c r="D106" s="266"/>
      <c r="E106" s="266"/>
      <c r="F106" s="287" t="s">
        <v>338</v>
      </c>
      <c r="G106" s="266"/>
      <c r="H106" s="266" t="s">
        <v>371</v>
      </c>
      <c r="I106" s="266" t="s">
        <v>334</v>
      </c>
      <c r="J106" s="266">
        <v>50</v>
      </c>
      <c r="K106" s="279"/>
    </row>
    <row r="107" spans="2:11" ht="15" customHeight="1">
      <c r="B107" s="288"/>
      <c r="C107" s="266" t="s">
        <v>340</v>
      </c>
      <c r="D107" s="266"/>
      <c r="E107" s="266"/>
      <c r="F107" s="287" t="s">
        <v>332</v>
      </c>
      <c r="G107" s="266"/>
      <c r="H107" s="266" t="s">
        <v>371</v>
      </c>
      <c r="I107" s="266" t="s">
        <v>342</v>
      </c>
      <c r="J107" s="266"/>
      <c r="K107" s="279"/>
    </row>
    <row r="108" spans="2:11" ht="15" customHeight="1">
      <c r="B108" s="288"/>
      <c r="C108" s="266" t="s">
        <v>351</v>
      </c>
      <c r="D108" s="266"/>
      <c r="E108" s="266"/>
      <c r="F108" s="287" t="s">
        <v>338</v>
      </c>
      <c r="G108" s="266"/>
      <c r="H108" s="266" t="s">
        <v>371</v>
      </c>
      <c r="I108" s="266" t="s">
        <v>334</v>
      </c>
      <c r="J108" s="266">
        <v>50</v>
      </c>
      <c r="K108" s="279"/>
    </row>
    <row r="109" spans="2:11" ht="15" customHeight="1">
      <c r="B109" s="288"/>
      <c r="C109" s="266" t="s">
        <v>359</v>
      </c>
      <c r="D109" s="266"/>
      <c r="E109" s="266"/>
      <c r="F109" s="287" t="s">
        <v>338</v>
      </c>
      <c r="G109" s="266"/>
      <c r="H109" s="266" t="s">
        <v>371</v>
      </c>
      <c r="I109" s="266" t="s">
        <v>334</v>
      </c>
      <c r="J109" s="266">
        <v>50</v>
      </c>
      <c r="K109" s="279"/>
    </row>
    <row r="110" spans="2:11" ht="15" customHeight="1">
      <c r="B110" s="288"/>
      <c r="C110" s="266" t="s">
        <v>357</v>
      </c>
      <c r="D110" s="266"/>
      <c r="E110" s="266"/>
      <c r="F110" s="287" t="s">
        <v>338</v>
      </c>
      <c r="G110" s="266"/>
      <c r="H110" s="266" t="s">
        <v>371</v>
      </c>
      <c r="I110" s="266" t="s">
        <v>334</v>
      </c>
      <c r="J110" s="266">
        <v>50</v>
      </c>
      <c r="K110" s="279"/>
    </row>
    <row r="111" spans="2:11" ht="15" customHeight="1">
      <c r="B111" s="288"/>
      <c r="C111" s="266" t="s">
        <v>56</v>
      </c>
      <c r="D111" s="266"/>
      <c r="E111" s="266"/>
      <c r="F111" s="287" t="s">
        <v>332</v>
      </c>
      <c r="G111" s="266"/>
      <c r="H111" s="266" t="s">
        <v>372</v>
      </c>
      <c r="I111" s="266" t="s">
        <v>334</v>
      </c>
      <c r="J111" s="266">
        <v>20</v>
      </c>
      <c r="K111" s="279"/>
    </row>
    <row r="112" spans="2:11" ht="15" customHeight="1">
      <c r="B112" s="288"/>
      <c r="C112" s="266" t="s">
        <v>373</v>
      </c>
      <c r="D112" s="266"/>
      <c r="E112" s="266"/>
      <c r="F112" s="287" t="s">
        <v>332</v>
      </c>
      <c r="G112" s="266"/>
      <c r="H112" s="266" t="s">
        <v>374</v>
      </c>
      <c r="I112" s="266" t="s">
        <v>334</v>
      </c>
      <c r="J112" s="266">
        <v>120</v>
      </c>
      <c r="K112" s="279"/>
    </row>
    <row r="113" spans="2:11" ht="15" customHeight="1">
      <c r="B113" s="288"/>
      <c r="C113" s="266" t="s">
        <v>41</v>
      </c>
      <c r="D113" s="266"/>
      <c r="E113" s="266"/>
      <c r="F113" s="287" t="s">
        <v>332</v>
      </c>
      <c r="G113" s="266"/>
      <c r="H113" s="266" t="s">
        <v>375</v>
      </c>
      <c r="I113" s="266" t="s">
        <v>366</v>
      </c>
      <c r="J113" s="266"/>
      <c r="K113" s="279"/>
    </row>
    <row r="114" spans="2:11" ht="15" customHeight="1">
      <c r="B114" s="288"/>
      <c r="C114" s="266" t="s">
        <v>51</v>
      </c>
      <c r="D114" s="266"/>
      <c r="E114" s="266"/>
      <c r="F114" s="287" t="s">
        <v>332</v>
      </c>
      <c r="G114" s="266"/>
      <c r="H114" s="266" t="s">
        <v>376</v>
      </c>
      <c r="I114" s="266" t="s">
        <v>366</v>
      </c>
      <c r="J114" s="266"/>
      <c r="K114" s="279"/>
    </row>
    <row r="115" spans="2:11" ht="15" customHeight="1">
      <c r="B115" s="288"/>
      <c r="C115" s="266" t="s">
        <v>60</v>
      </c>
      <c r="D115" s="266"/>
      <c r="E115" s="266"/>
      <c r="F115" s="287" t="s">
        <v>332</v>
      </c>
      <c r="G115" s="266"/>
      <c r="H115" s="266" t="s">
        <v>377</v>
      </c>
      <c r="I115" s="266" t="s">
        <v>378</v>
      </c>
      <c r="J115" s="266"/>
      <c r="K115" s="279"/>
    </row>
    <row r="116" spans="2:11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spans="2:11" ht="18.75" customHeight="1">
      <c r="B117" s="298"/>
      <c r="C117" s="262"/>
      <c r="D117" s="262"/>
      <c r="E117" s="262"/>
      <c r="F117" s="299"/>
      <c r="G117" s="262"/>
      <c r="H117" s="262"/>
      <c r="I117" s="262"/>
      <c r="J117" s="262"/>
      <c r="K117" s="298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spans="2:11" ht="45" customHeight="1">
      <c r="B120" s="303"/>
      <c r="C120" s="256" t="s">
        <v>379</v>
      </c>
      <c r="D120" s="256"/>
      <c r="E120" s="256"/>
      <c r="F120" s="256"/>
      <c r="G120" s="256"/>
      <c r="H120" s="256"/>
      <c r="I120" s="256"/>
      <c r="J120" s="256"/>
      <c r="K120" s="304"/>
    </row>
    <row r="121" spans="2:11" ht="17.25" customHeight="1">
      <c r="B121" s="305"/>
      <c r="C121" s="280" t="s">
        <v>326</v>
      </c>
      <c r="D121" s="280"/>
      <c r="E121" s="280"/>
      <c r="F121" s="280" t="s">
        <v>327</v>
      </c>
      <c r="G121" s="281"/>
      <c r="H121" s="280" t="s">
        <v>105</v>
      </c>
      <c r="I121" s="280" t="s">
        <v>60</v>
      </c>
      <c r="J121" s="280" t="s">
        <v>328</v>
      </c>
      <c r="K121" s="306"/>
    </row>
    <row r="122" spans="2:11" ht="17.25" customHeight="1">
      <c r="B122" s="305"/>
      <c r="C122" s="282" t="s">
        <v>329</v>
      </c>
      <c r="D122" s="282"/>
      <c r="E122" s="282"/>
      <c r="F122" s="283" t="s">
        <v>330</v>
      </c>
      <c r="G122" s="284"/>
      <c r="H122" s="282"/>
      <c r="I122" s="282"/>
      <c r="J122" s="282" t="s">
        <v>331</v>
      </c>
      <c r="K122" s="306"/>
    </row>
    <row r="123" spans="2:11" ht="5.25" customHeight="1">
      <c r="B123" s="307"/>
      <c r="C123" s="285"/>
      <c r="D123" s="285"/>
      <c r="E123" s="285"/>
      <c r="F123" s="285"/>
      <c r="G123" s="266"/>
      <c r="H123" s="285"/>
      <c r="I123" s="285"/>
      <c r="J123" s="285"/>
      <c r="K123" s="308"/>
    </row>
    <row r="124" spans="2:11" ht="15" customHeight="1">
      <c r="B124" s="307"/>
      <c r="C124" s="266" t="s">
        <v>335</v>
      </c>
      <c r="D124" s="285"/>
      <c r="E124" s="285"/>
      <c r="F124" s="287" t="s">
        <v>332</v>
      </c>
      <c r="G124" s="266"/>
      <c r="H124" s="266" t="s">
        <v>371</v>
      </c>
      <c r="I124" s="266" t="s">
        <v>334</v>
      </c>
      <c r="J124" s="266">
        <v>120</v>
      </c>
      <c r="K124" s="309"/>
    </row>
    <row r="125" spans="2:11" ht="15" customHeight="1">
      <c r="B125" s="307"/>
      <c r="C125" s="266" t="s">
        <v>380</v>
      </c>
      <c r="D125" s="266"/>
      <c r="E125" s="266"/>
      <c r="F125" s="287" t="s">
        <v>332</v>
      </c>
      <c r="G125" s="266"/>
      <c r="H125" s="266" t="s">
        <v>381</v>
      </c>
      <c r="I125" s="266" t="s">
        <v>334</v>
      </c>
      <c r="J125" s="266" t="s">
        <v>382</v>
      </c>
      <c r="K125" s="309"/>
    </row>
    <row r="126" spans="2:11" ht="15" customHeight="1">
      <c r="B126" s="307"/>
      <c r="C126" s="266" t="s">
        <v>281</v>
      </c>
      <c r="D126" s="266"/>
      <c r="E126" s="266"/>
      <c r="F126" s="287" t="s">
        <v>332</v>
      </c>
      <c r="G126" s="266"/>
      <c r="H126" s="266" t="s">
        <v>383</v>
      </c>
      <c r="I126" s="266" t="s">
        <v>334</v>
      </c>
      <c r="J126" s="266" t="s">
        <v>382</v>
      </c>
      <c r="K126" s="309"/>
    </row>
    <row r="127" spans="2:11" ht="15" customHeight="1">
      <c r="B127" s="307"/>
      <c r="C127" s="266" t="s">
        <v>343</v>
      </c>
      <c r="D127" s="266"/>
      <c r="E127" s="266"/>
      <c r="F127" s="287" t="s">
        <v>338</v>
      </c>
      <c r="G127" s="266"/>
      <c r="H127" s="266" t="s">
        <v>344</v>
      </c>
      <c r="I127" s="266" t="s">
        <v>334</v>
      </c>
      <c r="J127" s="266">
        <v>15</v>
      </c>
      <c r="K127" s="309"/>
    </row>
    <row r="128" spans="2:11" ht="15" customHeight="1">
      <c r="B128" s="307"/>
      <c r="C128" s="289" t="s">
        <v>345</v>
      </c>
      <c r="D128" s="289"/>
      <c r="E128" s="289"/>
      <c r="F128" s="290" t="s">
        <v>338</v>
      </c>
      <c r="G128" s="289"/>
      <c r="H128" s="289" t="s">
        <v>346</v>
      </c>
      <c r="I128" s="289" t="s">
        <v>334</v>
      </c>
      <c r="J128" s="289">
        <v>15</v>
      </c>
      <c r="K128" s="309"/>
    </row>
    <row r="129" spans="2:11" ht="15" customHeight="1">
      <c r="B129" s="307"/>
      <c r="C129" s="289" t="s">
        <v>347</v>
      </c>
      <c r="D129" s="289"/>
      <c r="E129" s="289"/>
      <c r="F129" s="290" t="s">
        <v>338</v>
      </c>
      <c r="G129" s="289"/>
      <c r="H129" s="289" t="s">
        <v>348</v>
      </c>
      <c r="I129" s="289" t="s">
        <v>334</v>
      </c>
      <c r="J129" s="289">
        <v>20</v>
      </c>
      <c r="K129" s="309"/>
    </row>
    <row r="130" spans="2:11" ht="15" customHeight="1">
      <c r="B130" s="307"/>
      <c r="C130" s="289" t="s">
        <v>349</v>
      </c>
      <c r="D130" s="289"/>
      <c r="E130" s="289"/>
      <c r="F130" s="290" t="s">
        <v>338</v>
      </c>
      <c r="G130" s="289"/>
      <c r="H130" s="289" t="s">
        <v>350</v>
      </c>
      <c r="I130" s="289" t="s">
        <v>334</v>
      </c>
      <c r="J130" s="289">
        <v>20</v>
      </c>
      <c r="K130" s="309"/>
    </row>
    <row r="131" spans="2:11" ht="15" customHeight="1">
      <c r="B131" s="307"/>
      <c r="C131" s="266" t="s">
        <v>337</v>
      </c>
      <c r="D131" s="266"/>
      <c r="E131" s="266"/>
      <c r="F131" s="287" t="s">
        <v>338</v>
      </c>
      <c r="G131" s="266"/>
      <c r="H131" s="266" t="s">
        <v>371</v>
      </c>
      <c r="I131" s="266" t="s">
        <v>334</v>
      </c>
      <c r="J131" s="266">
        <v>50</v>
      </c>
      <c r="K131" s="309"/>
    </row>
    <row r="132" spans="2:11" ht="15" customHeight="1">
      <c r="B132" s="307"/>
      <c r="C132" s="266" t="s">
        <v>351</v>
      </c>
      <c r="D132" s="266"/>
      <c r="E132" s="266"/>
      <c r="F132" s="287" t="s">
        <v>338</v>
      </c>
      <c r="G132" s="266"/>
      <c r="H132" s="266" t="s">
        <v>371</v>
      </c>
      <c r="I132" s="266" t="s">
        <v>334</v>
      </c>
      <c r="J132" s="266">
        <v>50</v>
      </c>
      <c r="K132" s="309"/>
    </row>
    <row r="133" spans="2:11" ht="15" customHeight="1">
      <c r="B133" s="307"/>
      <c r="C133" s="266" t="s">
        <v>357</v>
      </c>
      <c r="D133" s="266"/>
      <c r="E133" s="266"/>
      <c r="F133" s="287" t="s">
        <v>338</v>
      </c>
      <c r="G133" s="266"/>
      <c r="H133" s="266" t="s">
        <v>371</v>
      </c>
      <c r="I133" s="266" t="s">
        <v>334</v>
      </c>
      <c r="J133" s="266">
        <v>50</v>
      </c>
      <c r="K133" s="309"/>
    </row>
    <row r="134" spans="2:11" ht="15" customHeight="1">
      <c r="B134" s="307"/>
      <c r="C134" s="266" t="s">
        <v>359</v>
      </c>
      <c r="D134" s="266"/>
      <c r="E134" s="266"/>
      <c r="F134" s="287" t="s">
        <v>338</v>
      </c>
      <c r="G134" s="266"/>
      <c r="H134" s="266" t="s">
        <v>371</v>
      </c>
      <c r="I134" s="266" t="s">
        <v>334</v>
      </c>
      <c r="J134" s="266">
        <v>50</v>
      </c>
      <c r="K134" s="309"/>
    </row>
    <row r="135" spans="2:11" ht="15" customHeight="1">
      <c r="B135" s="307"/>
      <c r="C135" s="266" t="s">
        <v>110</v>
      </c>
      <c r="D135" s="266"/>
      <c r="E135" s="266"/>
      <c r="F135" s="287" t="s">
        <v>338</v>
      </c>
      <c r="G135" s="266"/>
      <c r="H135" s="266" t="s">
        <v>384</v>
      </c>
      <c r="I135" s="266" t="s">
        <v>334</v>
      </c>
      <c r="J135" s="266">
        <v>255</v>
      </c>
      <c r="K135" s="309"/>
    </row>
    <row r="136" spans="2:11" ht="15" customHeight="1">
      <c r="B136" s="307"/>
      <c r="C136" s="266" t="s">
        <v>361</v>
      </c>
      <c r="D136" s="266"/>
      <c r="E136" s="266"/>
      <c r="F136" s="287" t="s">
        <v>332</v>
      </c>
      <c r="G136" s="266"/>
      <c r="H136" s="266" t="s">
        <v>385</v>
      </c>
      <c r="I136" s="266" t="s">
        <v>363</v>
      </c>
      <c r="J136" s="266"/>
      <c r="K136" s="309"/>
    </row>
    <row r="137" spans="2:11" ht="15" customHeight="1">
      <c r="B137" s="307"/>
      <c r="C137" s="266" t="s">
        <v>364</v>
      </c>
      <c r="D137" s="266"/>
      <c r="E137" s="266"/>
      <c r="F137" s="287" t="s">
        <v>332</v>
      </c>
      <c r="G137" s="266"/>
      <c r="H137" s="266" t="s">
        <v>386</v>
      </c>
      <c r="I137" s="266" t="s">
        <v>366</v>
      </c>
      <c r="J137" s="266"/>
      <c r="K137" s="309"/>
    </row>
    <row r="138" spans="2:11" ht="15" customHeight="1">
      <c r="B138" s="307"/>
      <c r="C138" s="266" t="s">
        <v>367</v>
      </c>
      <c r="D138" s="266"/>
      <c r="E138" s="266"/>
      <c r="F138" s="287" t="s">
        <v>332</v>
      </c>
      <c r="G138" s="266"/>
      <c r="H138" s="266" t="s">
        <v>367</v>
      </c>
      <c r="I138" s="266" t="s">
        <v>366</v>
      </c>
      <c r="J138" s="266"/>
      <c r="K138" s="309"/>
    </row>
    <row r="139" spans="2:11" ht="15" customHeight="1">
      <c r="B139" s="307"/>
      <c r="C139" s="266" t="s">
        <v>41</v>
      </c>
      <c r="D139" s="266"/>
      <c r="E139" s="266"/>
      <c r="F139" s="287" t="s">
        <v>332</v>
      </c>
      <c r="G139" s="266"/>
      <c r="H139" s="266" t="s">
        <v>387</v>
      </c>
      <c r="I139" s="266" t="s">
        <v>366</v>
      </c>
      <c r="J139" s="266"/>
      <c r="K139" s="309"/>
    </row>
    <row r="140" spans="2:11" ht="15" customHeight="1">
      <c r="B140" s="307"/>
      <c r="C140" s="266" t="s">
        <v>388</v>
      </c>
      <c r="D140" s="266"/>
      <c r="E140" s="266"/>
      <c r="F140" s="287" t="s">
        <v>332</v>
      </c>
      <c r="G140" s="266"/>
      <c r="H140" s="266" t="s">
        <v>389</v>
      </c>
      <c r="I140" s="266" t="s">
        <v>366</v>
      </c>
      <c r="J140" s="266"/>
      <c r="K140" s="309"/>
    </row>
    <row r="141" spans="2:1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spans="2:11" ht="18.75" customHeight="1">
      <c r="B142" s="262"/>
      <c r="C142" s="262"/>
      <c r="D142" s="262"/>
      <c r="E142" s="262"/>
      <c r="F142" s="299"/>
      <c r="G142" s="262"/>
      <c r="H142" s="262"/>
      <c r="I142" s="262"/>
      <c r="J142" s="262"/>
      <c r="K142" s="262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278" t="s">
        <v>390</v>
      </c>
      <c r="D145" s="278"/>
      <c r="E145" s="278"/>
      <c r="F145" s="278"/>
      <c r="G145" s="278"/>
      <c r="H145" s="278"/>
      <c r="I145" s="278"/>
      <c r="J145" s="278"/>
      <c r="K145" s="279"/>
    </row>
    <row r="146" spans="2:11" ht="17.25" customHeight="1">
      <c r="B146" s="277"/>
      <c r="C146" s="280" t="s">
        <v>326</v>
      </c>
      <c r="D146" s="280"/>
      <c r="E146" s="280"/>
      <c r="F146" s="280" t="s">
        <v>327</v>
      </c>
      <c r="G146" s="281"/>
      <c r="H146" s="280" t="s">
        <v>105</v>
      </c>
      <c r="I146" s="280" t="s">
        <v>60</v>
      </c>
      <c r="J146" s="280" t="s">
        <v>328</v>
      </c>
      <c r="K146" s="279"/>
    </row>
    <row r="147" spans="2:11" ht="17.25" customHeight="1">
      <c r="B147" s="277"/>
      <c r="C147" s="282" t="s">
        <v>329</v>
      </c>
      <c r="D147" s="282"/>
      <c r="E147" s="282"/>
      <c r="F147" s="283" t="s">
        <v>330</v>
      </c>
      <c r="G147" s="284"/>
      <c r="H147" s="282"/>
      <c r="I147" s="282"/>
      <c r="J147" s="282" t="s">
        <v>331</v>
      </c>
      <c r="K147" s="279"/>
    </row>
    <row r="148" spans="2:11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spans="2:11" ht="15" customHeight="1">
      <c r="B149" s="288"/>
      <c r="C149" s="313" t="s">
        <v>335</v>
      </c>
      <c r="D149" s="266"/>
      <c r="E149" s="266"/>
      <c r="F149" s="314" t="s">
        <v>332</v>
      </c>
      <c r="G149" s="266"/>
      <c r="H149" s="313" t="s">
        <v>371</v>
      </c>
      <c r="I149" s="313" t="s">
        <v>334</v>
      </c>
      <c r="J149" s="313">
        <v>120</v>
      </c>
      <c r="K149" s="309"/>
    </row>
    <row r="150" spans="2:11" ht="15" customHeight="1">
      <c r="B150" s="288"/>
      <c r="C150" s="313" t="s">
        <v>380</v>
      </c>
      <c r="D150" s="266"/>
      <c r="E150" s="266"/>
      <c r="F150" s="314" t="s">
        <v>332</v>
      </c>
      <c r="G150" s="266"/>
      <c r="H150" s="313" t="s">
        <v>391</v>
      </c>
      <c r="I150" s="313" t="s">
        <v>334</v>
      </c>
      <c r="J150" s="313" t="s">
        <v>382</v>
      </c>
      <c r="K150" s="309"/>
    </row>
    <row r="151" spans="2:11" ht="15" customHeight="1">
      <c r="B151" s="288"/>
      <c r="C151" s="313" t="s">
        <v>281</v>
      </c>
      <c r="D151" s="266"/>
      <c r="E151" s="266"/>
      <c r="F151" s="314" t="s">
        <v>332</v>
      </c>
      <c r="G151" s="266"/>
      <c r="H151" s="313" t="s">
        <v>392</v>
      </c>
      <c r="I151" s="313" t="s">
        <v>334</v>
      </c>
      <c r="J151" s="313" t="s">
        <v>382</v>
      </c>
      <c r="K151" s="309"/>
    </row>
    <row r="152" spans="2:11" ht="15" customHeight="1">
      <c r="B152" s="288"/>
      <c r="C152" s="313" t="s">
        <v>337</v>
      </c>
      <c r="D152" s="266"/>
      <c r="E152" s="266"/>
      <c r="F152" s="314" t="s">
        <v>338</v>
      </c>
      <c r="G152" s="266"/>
      <c r="H152" s="313" t="s">
        <v>371</v>
      </c>
      <c r="I152" s="313" t="s">
        <v>334</v>
      </c>
      <c r="J152" s="313">
        <v>50</v>
      </c>
      <c r="K152" s="309"/>
    </row>
    <row r="153" spans="2:11" ht="15" customHeight="1">
      <c r="B153" s="288"/>
      <c r="C153" s="313" t="s">
        <v>340</v>
      </c>
      <c r="D153" s="266"/>
      <c r="E153" s="266"/>
      <c r="F153" s="314" t="s">
        <v>332</v>
      </c>
      <c r="G153" s="266"/>
      <c r="H153" s="313" t="s">
        <v>371</v>
      </c>
      <c r="I153" s="313" t="s">
        <v>342</v>
      </c>
      <c r="J153" s="313"/>
      <c r="K153" s="309"/>
    </row>
    <row r="154" spans="2:11" ht="15" customHeight="1">
      <c r="B154" s="288"/>
      <c r="C154" s="313" t="s">
        <v>351</v>
      </c>
      <c r="D154" s="266"/>
      <c r="E154" s="266"/>
      <c r="F154" s="314" t="s">
        <v>338</v>
      </c>
      <c r="G154" s="266"/>
      <c r="H154" s="313" t="s">
        <v>371</v>
      </c>
      <c r="I154" s="313" t="s">
        <v>334</v>
      </c>
      <c r="J154" s="313">
        <v>50</v>
      </c>
      <c r="K154" s="309"/>
    </row>
    <row r="155" spans="2:11" ht="15" customHeight="1">
      <c r="B155" s="288"/>
      <c r="C155" s="313" t="s">
        <v>359</v>
      </c>
      <c r="D155" s="266"/>
      <c r="E155" s="266"/>
      <c r="F155" s="314" t="s">
        <v>338</v>
      </c>
      <c r="G155" s="266"/>
      <c r="H155" s="313" t="s">
        <v>371</v>
      </c>
      <c r="I155" s="313" t="s">
        <v>334</v>
      </c>
      <c r="J155" s="313">
        <v>50</v>
      </c>
      <c r="K155" s="309"/>
    </row>
    <row r="156" spans="2:11" ht="15" customHeight="1">
      <c r="B156" s="288"/>
      <c r="C156" s="313" t="s">
        <v>357</v>
      </c>
      <c r="D156" s="266"/>
      <c r="E156" s="266"/>
      <c r="F156" s="314" t="s">
        <v>338</v>
      </c>
      <c r="G156" s="266"/>
      <c r="H156" s="313" t="s">
        <v>371</v>
      </c>
      <c r="I156" s="313" t="s">
        <v>334</v>
      </c>
      <c r="J156" s="313">
        <v>50</v>
      </c>
      <c r="K156" s="309"/>
    </row>
    <row r="157" spans="2:11" ht="15" customHeight="1">
      <c r="B157" s="288"/>
      <c r="C157" s="313" t="s">
        <v>89</v>
      </c>
      <c r="D157" s="266"/>
      <c r="E157" s="266"/>
      <c r="F157" s="314" t="s">
        <v>332</v>
      </c>
      <c r="G157" s="266"/>
      <c r="H157" s="313" t="s">
        <v>393</v>
      </c>
      <c r="I157" s="313" t="s">
        <v>334</v>
      </c>
      <c r="J157" s="313" t="s">
        <v>394</v>
      </c>
      <c r="K157" s="309"/>
    </row>
    <row r="158" spans="2:11" ht="15" customHeight="1">
      <c r="B158" s="288"/>
      <c r="C158" s="313" t="s">
        <v>395</v>
      </c>
      <c r="D158" s="266"/>
      <c r="E158" s="266"/>
      <c r="F158" s="314" t="s">
        <v>332</v>
      </c>
      <c r="G158" s="266"/>
      <c r="H158" s="313" t="s">
        <v>396</v>
      </c>
      <c r="I158" s="313" t="s">
        <v>366</v>
      </c>
      <c r="J158" s="313"/>
      <c r="K158" s="309"/>
    </row>
    <row r="159" spans="2:11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spans="2:11" ht="18.75" customHeight="1">
      <c r="B160" s="262"/>
      <c r="C160" s="266"/>
      <c r="D160" s="266"/>
      <c r="E160" s="266"/>
      <c r="F160" s="287"/>
      <c r="G160" s="266"/>
      <c r="H160" s="266"/>
      <c r="I160" s="266"/>
      <c r="J160" s="266"/>
      <c r="K160" s="262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2"/>
      <c r="C162" s="253"/>
      <c r="D162" s="253"/>
      <c r="E162" s="253"/>
      <c r="F162" s="253"/>
      <c r="G162" s="253"/>
      <c r="H162" s="253"/>
      <c r="I162" s="253"/>
      <c r="J162" s="253"/>
      <c r="K162" s="254"/>
    </row>
    <row r="163" spans="2:11" ht="45" customHeight="1">
      <c r="B163" s="255"/>
      <c r="C163" s="256" t="s">
        <v>397</v>
      </c>
      <c r="D163" s="256"/>
      <c r="E163" s="256"/>
      <c r="F163" s="256"/>
      <c r="G163" s="256"/>
      <c r="H163" s="256"/>
      <c r="I163" s="256"/>
      <c r="J163" s="256"/>
      <c r="K163" s="257"/>
    </row>
    <row r="164" spans="2:11" ht="17.25" customHeight="1">
      <c r="B164" s="255"/>
      <c r="C164" s="280" t="s">
        <v>326</v>
      </c>
      <c r="D164" s="280"/>
      <c r="E164" s="280"/>
      <c r="F164" s="280" t="s">
        <v>327</v>
      </c>
      <c r="G164" s="317"/>
      <c r="H164" s="318" t="s">
        <v>105</v>
      </c>
      <c r="I164" s="318" t="s">
        <v>60</v>
      </c>
      <c r="J164" s="280" t="s">
        <v>328</v>
      </c>
      <c r="K164" s="257"/>
    </row>
    <row r="165" spans="2:11" ht="17.25" customHeight="1">
      <c r="B165" s="258"/>
      <c r="C165" s="282" t="s">
        <v>329</v>
      </c>
      <c r="D165" s="282"/>
      <c r="E165" s="282"/>
      <c r="F165" s="283" t="s">
        <v>330</v>
      </c>
      <c r="G165" s="319"/>
      <c r="H165" s="320"/>
      <c r="I165" s="320"/>
      <c r="J165" s="282" t="s">
        <v>331</v>
      </c>
      <c r="K165" s="260"/>
    </row>
    <row r="166" spans="2:11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spans="2:11" ht="15" customHeight="1">
      <c r="B167" s="288"/>
      <c r="C167" s="266" t="s">
        <v>335</v>
      </c>
      <c r="D167" s="266"/>
      <c r="E167" s="266"/>
      <c r="F167" s="287" t="s">
        <v>332</v>
      </c>
      <c r="G167" s="266"/>
      <c r="H167" s="266" t="s">
        <v>371</v>
      </c>
      <c r="I167" s="266" t="s">
        <v>334</v>
      </c>
      <c r="J167" s="266">
        <v>120</v>
      </c>
      <c r="K167" s="309"/>
    </row>
    <row r="168" spans="2:11" ht="15" customHeight="1">
      <c r="B168" s="288"/>
      <c r="C168" s="266" t="s">
        <v>380</v>
      </c>
      <c r="D168" s="266"/>
      <c r="E168" s="266"/>
      <c r="F168" s="287" t="s">
        <v>332</v>
      </c>
      <c r="G168" s="266"/>
      <c r="H168" s="266" t="s">
        <v>381</v>
      </c>
      <c r="I168" s="266" t="s">
        <v>334</v>
      </c>
      <c r="J168" s="266" t="s">
        <v>382</v>
      </c>
      <c r="K168" s="309"/>
    </row>
    <row r="169" spans="2:11" ht="15" customHeight="1">
      <c r="B169" s="288"/>
      <c r="C169" s="266" t="s">
        <v>281</v>
      </c>
      <c r="D169" s="266"/>
      <c r="E169" s="266"/>
      <c r="F169" s="287" t="s">
        <v>332</v>
      </c>
      <c r="G169" s="266"/>
      <c r="H169" s="266" t="s">
        <v>398</v>
      </c>
      <c r="I169" s="266" t="s">
        <v>334</v>
      </c>
      <c r="J169" s="266" t="s">
        <v>382</v>
      </c>
      <c r="K169" s="309"/>
    </row>
    <row r="170" spans="2:11" ht="15" customHeight="1">
      <c r="B170" s="288"/>
      <c r="C170" s="266" t="s">
        <v>337</v>
      </c>
      <c r="D170" s="266"/>
      <c r="E170" s="266"/>
      <c r="F170" s="287" t="s">
        <v>338</v>
      </c>
      <c r="G170" s="266"/>
      <c r="H170" s="266" t="s">
        <v>398</v>
      </c>
      <c r="I170" s="266" t="s">
        <v>334</v>
      </c>
      <c r="J170" s="266">
        <v>50</v>
      </c>
      <c r="K170" s="309"/>
    </row>
    <row r="171" spans="2:11" ht="15" customHeight="1">
      <c r="B171" s="288"/>
      <c r="C171" s="266" t="s">
        <v>340</v>
      </c>
      <c r="D171" s="266"/>
      <c r="E171" s="266"/>
      <c r="F171" s="287" t="s">
        <v>332</v>
      </c>
      <c r="G171" s="266"/>
      <c r="H171" s="266" t="s">
        <v>398</v>
      </c>
      <c r="I171" s="266" t="s">
        <v>342</v>
      </c>
      <c r="J171" s="266"/>
      <c r="K171" s="309"/>
    </row>
    <row r="172" spans="2:11" ht="15" customHeight="1">
      <c r="B172" s="288"/>
      <c r="C172" s="266" t="s">
        <v>351</v>
      </c>
      <c r="D172" s="266"/>
      <c r="E172" s="266"/>
      <c r="F172" s="287" t="s">
        <v>338</v>
      </c>
      <c r="G172" s="266"/>
      <c r="H172" s="266" t="s">
        <v>398</v>
      </c>
      <c r="I172" s="266" t="s">
        <v>334</v>
      </c>
      <c r="J172" s="266">
        <v>50</v>
      </c>
      <c r="K172" s="309"/>
    </row>
    <row r="173" spans="2:11" ht="15" customHeight="1">
      <c r="B173" s="288"/>
      <c r="C173" s="266" t="s">
        <v>359</v>
      </c>
      <c r="D173" s="266"/>
      <c r="E173" s="266"/>
      <c r="F173" s="287" t="s">
        <v>338</v>
      </c>
      <c r="G173" s="266"/>
      <c r="H173" s="266" t="s">
        <v>398</v>
      </c>
      <c r="I173" s="266" t="s">
        <v>334</v>
      </c>
      <c r="J173" s="266">
        <v>50</v>
      </c>
      <c r="K173" s="309"/>
    </row>
    <row r="174" spans="2:11" ht="15" customHeight="1">
      <c r="B174" s="288"/>
      <c r="C174" s="266" t="s">
        <v>357</v>
      </c>
      <c r="D174" s="266"/>
      <c r="E174" s="266"/>
      <c r="F174" s="287" t="s">
        <v>338</v>
      </c>
      <c r="G174" s="266"/>
      <c r="H174" s="266" t="s">
        <v>398</v>
      </c>
      <c r="I174" s="266" t="s">
        <v>334</v>
      </c>
      <c r="J174" s="266">
        <v>50</v>
      </c>
      <c r="K174" s="309"/>
    </row>
    <row r="175" spans="2:11" ht="15" customHeight="1">
      <c r="B175" s="288"/>
      <c r="C175" s="266" t="s">
        <v>104</v>
      </c>
      <c r="D175" s="266"/>
      <c r="E175" s="266"/>
      <c r="F175" s="287" t="s">
        <v>332</v>
      </c>
      <c r="G175" s="266"/>
      <c r="H175" s="266" t="s">
        <v>399</v>
      </c>
      <c r="I175" s="266" t="s">
        <v>400</v>
      </c>
      <c r="J175" s="266"/>
      <c r="K175" s="309"/>
    </row>
    <row r="176" spans="2:11" ht="15" customHeight="1">
      <c r="B176" s="288"/>
      <c r="C176" s="266" t="s">
        <v>60</v>
      </c>
      <c r="D176" s="266"/>
      <c r="E176" s="266"/>
      <c r="F176" s="287" t="s">
        <v>332</v>
      </c>
      <c r="G176" s="266"/>
      <c r="H176" s="266" t="s">
        <v>401</v>
      </c>
      <c r="I176" s="266" t="s">
        <v>402</v>
      </c>
      <c r="J176" s="266">
        <v>1</v>
      </c>
      <c r="K176" s="309"/>
    </row>
    <row r="177" spans="2:11" ht="15" customHeight="1">
      <c r="B177" s="288"/>
      <c r="C177" s="266" t="s">
        <v>56</v>
      </c>
      <c r="D177" s="266"/>
      <c r="E177" s="266"/>
      <c r="F177" s="287" t="s">
        <v>332</v>
      </c>
      <c r="G177" s="266"/>
      <c r="H177" s="266" t="s">
        <v>403</v>
      </c>
      <c r="I177" s="266" t="s">
        <v>334</v>
      </c>
      <c r="J177" s="266">
        <v>20</v>
      </c>
      <c r="K177" s="309"/>
    </row>
    <row r="178" spans="2:11" ht="15" customHeight="1">
      <c r="B178" s="288"/>
      <c r="C178" s="266" t="s">
        <v>105</v>
      </c>
      <c r="D178" s="266"/>
      <c r="E178" s="266"/>
      <c r="F178" s="287" t="s">
        <v>332</v>
      </c>
      <c r="G178" s="266"/>
      <c r="H178" s="266" t="s">
        <v>404</v>
      </c>
      <c r="I178" s="266" t="s">
        <v>334</v>
      </c>
      <c r="J178" s="266">
        <v>255</v>
      </c>
      <c r="K178" s="309"/>
    </row>
    <row r="179" spans="2:11" ht="15" customHeight="1">
      <c r="B179" s="288"/>
      <c r="C179" s="266" t="s">
        <v>106</v>
      </c>
      <c r="D179" s="266"/>
      <c r="E179" s="266"/>
      <c r="F179" s="287" t="s">
        <v>332</v>
      </c>
      <c r="G179" s="266"/>
      <c r="H179" s="266" t="s">
        <v>297</v>
      </c>
      <c r="I179" s="266" t="s">
        <v>334</v>
      </c>
      <c r="J179" s="266">
        <v>10</v>
      </c>
      <c r="K179" s="309"/>
    </row>
    <row r="180" spans="2:11" ht="15" customHeight="1">
      <c r="B180" s="288"/>
      <c r="C180" s="266" t="s">
        <v>107</v>
      </c>
      <c r="D180" s="266"/>
      <c r="E180" s="266"/>
      <c r="F180" s="287" t="s">
        <v>332</v>
      </c>
      <c r="G180" s="266"/>
      <c r="H180" s="266" t="s">
        <v>405</v>
      </c>
      <c r="I180" s="266" t="s">
        <v>366</v>
      </c>
      <c r="J180" s="266"/>
      <c r="K180" s="309"/>
    </row>
    <row r="181" spans="2:11" ht="15" customHeight="1">
      <c r="B181" s="288"/>
      <c r="C181" s="266" t="s">
        <v>406</v>
      </c>
      <c r="D181" s="266"/>
      <c r="E181" s="266"/>
      <c r="F181" s="287" t="s">
        <v>332</v>
      </c>
      <c r="G181" s="266"/>
      <c r="H181" s="266" t="s">
        <v>407</v>
      </c>
      <c r="I181" s="266" t="s">
        <v>366</v>
      </c>
      <c r="J181" s="266"/>
      <c r="K181" s="309"/>
    </row>
    <row r="182" spans="2:11" ht="15" customHeight="1">
      <c r="B182" s="288"/>
      <c r="C182" s="266" t="s">
        <v>395</v>
      </c>
      <c r="D182" s="266"/>
      <c r="E182" s="266"/>
      <c r="F182" s="287" t="s">
        <v>332</v>
      </c>
      <c r="G182" s="266"/>
      <c r="H182" s="266" t="s">
        <v>408</v>
      </c>
      <c r="I182" s="266" t="s">
        <v>366</v>
      </c>
      <c r="J182" s="266"/>
      <c r="K182" s="309"/>
    </row>
    <row r="183" spans="2:11" ht="15" customHeight="1">
      <c r="B183" s="288"/>
      <c r="C183" s="266" t="s">
        <v>109</v>
      </c>
      <c r="D183" s="266"/>
      <c r="E183" s="266"/>
      <c r="F183" s="287" t="s">
        <v>338</v>
      </c>
      <c r="G183" s="266"/>
      <c r="H183" s="266" t="s">
        <v>409</v>
      </c>
      <c r="I183" s="266" t="s">
        <v>334</v>
      </c>
      <c r="J183" s="266">
        <v>50</v>
      </c>
      <c r="K183" s="309"/>
    </row>
    <row r="184" spans="2:11" ht="15" customHeight="1">
      <c r="B184" s="288"/>
      <c r="C184" s="266" t="s">
        <v>410</v>
      </c>
      <c r="D184" s="266"/>
      <c r="E184" s="266"/>
      <c r="F184" s="287" t="s">
        <v>338</v>
      </c>
      <c r="G184" s="266"/>
      <c r="H184" s="266" t="s">
        <v>411</v>
      </c>
      <c r="I184" s="266" t="s">
        <v>412</v>
      </c>
      <c r="J184" s="266"/>
      <c r="K184" s="309"/>
    </row>
    <row r="185" spans="2:11" ht="15" customHeight="1">
      <c r="B185" s="288"/>
      <c r="C185" s="266" t="s">
        <v>413</v>
      </c>
      <c r="D185" s="266"/>
      <c r="E185" s="266"/>
      <c r="F185" s="287" t="s">
        <v>338</v>
      </c>
      <c r="G185" s="266"/>
      <c r="H185" s="266" t="s">
        <v>414</v>
      </c>
      <c r="I185" s="266" t="s">
        <v>412</v>
      </c>
      <c r="J185" s="266"/>
      <c r="K185" s="309"/>
    </row>
    <row r="186" spans="2:11" ht="15" customHeight="1">
      <c r="B186" s="288"/>
      <c r="C186" s="266" t="s">
        <v>415</v>
      </c>
      <c r="D186" s="266"/>
      <c r="E186" s="266"/>
      <c r="F186" s="287" t="s">
        <v>338</v>
      </c>
      <c r="G186" s="266"/>
      <c r="H186" s="266" t="s">
        <v>416</v>
      </c>
      <c r="I186" s="266" t="s">
        <v>412</v>
      </c>
      <c r="J186" s="266"/>
      <c r="K186" s="309"/>
    </row>
    <row r="187" spans="2:11" ht="15" customHeight="1">
      <c r="B187" s="288"/>
      <c r="C187" s="321" t="s">
        <v>417</v>
      </c>
      <c r="D187" s="266"/>
      <c r="E187" s="266"/>
      <c r="F187" s="287" t="s">
        <v>338</v>
      </c>
      <c r="G187" s="266"/>
      <c r="H187" s="266" t="s">
        <v>418</v>
      </c>
      <c r="I187" s="266" t="s">
        <v>419</v>
      </c>
      <c r="J187" s="322" t="s">
        <v>420</v>
      </c>
      <c r="K187" s="309"/>
    </row>
    <row r="188" spans="2:11" ht="15" customHeight="1">
      <c r="B188" s="288"/>
      <c r="C188" s="272" t="s">
        <v>45</v>
      </c>
      <c r="D188" s="266"/>
      <c r="E188" s="266"/>
      <c r="F188" s="287" t="s">
        <v>332</v>
      </c>
      <c r="G188" s="266"/>
      <c r="H188" s="262" t="s">
        <v>421</v>
      </c>
      <c r="I188" s="266" t="s">
        <v>422</v>
      </c>
      <c r="J188" s="266"/>
      <c r="K188" s="309"/>
    </row>
    <row r="189" spans="2:11" ht="15" customHeight="1">
      <c r="B189" s="288"/>
      <c r="C189" s="272" t="s">
        <v>423</v>
      </c>
      <c r="D189" s="266"/>
      <c r="E189" s="266"/>
      <c r="F189" s="287" t="s">
        <v>332</v>
      </c>
      <c r="G189" s="266"/>
      <c r="H189" s="266" t="s">
        <v>424</v>
      </c>
      <c r="I189" s="266" t="s">
        <v>366</v>
      </c>
      <c r="J189" s="266"/>
      <c r="K189" s="309"/>
    </row>
    <row r="190" spans="2:11" ht="15" customHeight="1">
      <c r="B190" s="288"/>
      <c r="C190" s="272" t="s">
        <v>425</v>
      </c>
      <c r="D190" s="266"/>
      <c r="E190" s="266"/>
      <c r="F190" s="287" t="s">
        <v>332</v>
      </c>
      <c r="G190" s="266"/>
      <c r="H190" s="266" t="s">
        <v>426</v>
      </c>
      <c r="I190" s="266" t="s">
        <v>366</v>
      </c>
      <c r="J190" s="266"/>
      <c r="K190" s="309"/>
    </row>
    <row r="191" spans="2:11" ht="15" customHeight="1">
      <c r="B191" s="288"/>
      <c r="C191" s="272" t="s">
        <v>427</v>
      </c>
      <c r="D191" s="266"/>
      <c r="E191" s="266"/>
      <c r="F191" s="287" t="s">
        <v>338</v>
      </c>
      <c r="G191" s="266"/>
      <c r="H191" s="266" t="s">
        <v>428</v>
      </c>
      <c r="I191" s="266" t="s">
        <v>366</v>
      </c>
      <c r="J191" s="266"/>
      <c r="K191" s="309"/>
    </row>
    <row r="192" spans="2:11" ht="15" customHeight="1">
      <c r="B192" s="315"/>
      <c r="C192" s="323"/>
      <c r="D192" s="297"/>
      <c r="E192" s="297"/>
      <c r="F192" s="297"/>
      <c r="G192" s="297"/>
      <c r="H192" s="297"/>
      <c r="I192" s="297"/>
      <c r="J192" s="297"/>
      <c r="K192" s="316"/>
    </row>
    <row r="193" spans="2:11" ht="18.75" customHeight="1">
      <c r="B193" s="262"/>
      <c r="C193" s="266"/>
      <c r="D193" s="266"/>
      <c r="E193" s="266"/>
      <c r="F193" s="287"/>
      <c r="G193" s="266"/>
      <c r="H193" s="266"/>
      <c r="I193" s="266"/>
      <c r="J193" s="266"/>
      <c r="K193" s="262"/>
    </row>
    <row r="194" spans="2:11" ht="18.75" customHeight="1">
      <c r="B194" s="262"/>
      <c r="C194" s="266"/>
      <c r="D194" s="266"/>
      <c r="E194" s="266"/>
      <c r="F194" s="287"/>
      <c r="G194" s="266"/>
      <c r="H194" s="266"/>
      <c r="I194" s="266"/>
      <c r="J194" s="266"/>
      <c r="K194" s="262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 ht="13.5">
      <c r="B196" s="252"/>
      <c r="C196" s="253"/>
      <c r="D196" s="253"/>
      <c r="E196" s="253"/>
      <c r="F196" s="253"/>
      <c r="G196" s="253"/>
      <c r="H196" s="253"/>
      <c r="I196" s="253"/>
      <c r="J196" s="253"/>
      <c r="K196" s="254"/>
    </row>
    <row r="197" spans="2:11" ht="21">
      <c r="B197" s="255"/>
      <c r="C197" s="256" t="s">
        <v>429</v>
      </c>
      <c r="D197" s="256"/>
      <c r="E197" s="256"/>
      <c r="F197" s="256"/>
      <c r="G197" s="256"/>
      <c r="H197" s="256"/>
      <c r="I197" s="256"/>
      <c r="J197" s="256"/>
      <c r="K197" s="257"/>
    </row>
    <row r="198" spans="2:11" ht="25.5" customHeight="1">
      <c r="B198" s="255"/>
      <c r="C198" s="324" t="s">
        <v>430</v>
      </c>
      <c r="D198" s="324"/>
      <c r="E198" s="324"/>
      <c r="F198" s="324" t="s">
        <v>431</v>
      </c>
      <c r="G198" s="325"/>
      <c r="H198" s="324" t="s">
        <v>432</v>
      </c>
      <c r="I198" s="324"/>
      <c r="J198" s="324"/>
      <c r="K198" s="257"/>
    </row>
    <row r="199" spans="2:11" ht="5.25" customHeight="1">
      <c r="B199" s="288"/>
      <c r="C199" s="285"/>
      <c r="D199" s="285"/>
      <c r="E199" s="285"/>
      <c r="F199" s="285"/>
      <c r="G199" s="266"/>
      <c r="H199" s="285"/>
      <c r="I199" s="285"/>
      <c r="J199" s="285"/>
      <c r="K199" s="309"/>
    </row>
    <row r="200" spans="2:11" ht="15" customHeight="1">
      <c r="B200" s="288"/>
      <c r="C200" s="266" t="s">
        <v>422</v>
      </c>
      <c r="D200" s="266"/>
      <c r="E200" s="266"/>
      <c r="F200" s="287" t="s">
        <v>46</v>
      </c>
      <c r="G200" s="266"/>
      <c r="H200" s="266" t="s">
        <v>433</v>
      </c>
      <c r="I200" s="266"/>
      <c r="J200" s="266"/>
      <c r="K200" s="309"/>
    </row>
    <row r="201" spans="2:11" ht="15" customHeight="1">
      <c r="B201" s="288"/>
      <c r="C201" s="294"/>
      <c r="D201" s="266"/>
      <c r="E201" s="266"/>
      <c r="F201" s="287" t="s">
        <v>47</v>
      </c>
      <c r="G201" s="266"/>
      <c r="H201" s="266" t="s">
        <v>434</v>
      </c>
      <c r="I201" s="266"/>
      <c r="J201" s="266"/>
      <c r="K201" s="309"/>
    </row>
    <row r="202" spans="2:11" ht="15" customHeight="1">
      <c r="B202" s="288"/>
      <c r="C202" s="294"/>
      <c r="D202" s="266"/>
      <c r="E202" s="266"/>
      <c r="F202" s="287" t="s">
        <v>50</v>
      </c>
      <c r="G202" s="266"/>
      <c r="H202" s="266" t="s">
        <v>435</v>
      </c>
      <c r="I202" s="266"/>
      <c r="J202" s="266"/>
      <c r="K202" s="309"/>
    </row>
    <row r="203" spans="2:11" ht="15" customHeight="1">
      <c r="B203" s="288"/>
      <c r="C203" s="266"/>
      <c r="D203" s="266"/>
      <c r="E203" s="266"/>
      <c r="F203" s="287" t="s">
        <v>48</v>
      </c>
      <c r="G203" s="266"/>
      <c r="H203" s="266" t="s">
        <v>436</v>
      </c>
      <c r="I203" s="266"/>
      <c r="J203" s="266"/>
      <c r="K203" s="309"/>
    </row>
    <row r="204" spans="2:11" ht="15" customHeight="1">
      <c r="B204" s="288"/>
      <c r="C204" s="266"/>
      <c r="D204" s="266"/>
      <c r="E204" s="266"/>
      <c r="F204" s="287" t="s">
        <v>49</v>
      </c>
      <c r="G204" s="266"/>
      <c r="H204" s="266" t="s">
        <v>437</v>
      </c>
      <c r="I204" s="266"/>
      <c r="J204" s="266"/>
      <c r="K204" s="309"/>
    </row>
    <row r="205" spans="2:11" ht="15" customHeight="1">
      <c r="B205" s="288"/>
      <c r="C205" s="266"/>
      <c r="D205" s="266"/>
      <c r="E205" s="266"/>
      <c r="F205" s="287"/>
      <c r="G205" s="266"/>
      <c r="H205" s="266"/>
      <c r="I205" s="266"/>
      <c r="J205" s="266"/>
      <c r="K205" s="309"/>
    </row>
    <row r="206" spans="2:11" ht="15" customHeight="1">
      <c r="B206" s="288"/>
      <c r="C206" s="266" t="s">
        <v>378</v>
      </c>
      <c r="D206" s="266"/>
      <c r="E206" s="266"/>
      <c r="F206" s="287" t="s">
        <v>79</v>
      </c>
      <c r="G206" s="266"/>
      <c r="H206" s="266" t="s">
        <v>438</v>
      </c>
      <c r="I206" s="266"/>
      <c r="J206" s="266"/>
      <c r="K206" s="309"/>
    </row>
    <row r="207" spans="2:11" ht="15" customHeight="1">
      <c r="B207" s="288"/>
      <c r="C207" s="294"/>
      <c r="D207" s="266"/>
      <c r="E207" s="266"/>
      <c r="F207" s="287" t="s">
        <v>275</v>
      </c>
      <c r="G207" s="266"/>
      <c r="H207" s="266" t="s">
        <v>276</v>
      </c>
      <c r="I207" s="266"/>
      <c r="J207" s="266"/>
      <c r="K207" s="309"/>
    </row>
    <row r="208" spans="2:11" ht="15" customHeight="1">
      <c r="B208" s="288"/>
      <c r="C208" s="266"/>
      <c r="D208" s="266"/>
      <c r="E208" s="266"/>
      <c r="F208" s="287" t="s">
        <v>273</v>
      </c>
      <c r="G208" s="266"/>
      <c r="H208" s="266" t="s">
        <v>439</v>
      </c>
      <c r="I208" s="266"/>
      <c r="J208" s="266"/>
      <c r="K208" s="309"/>
    </row>
    <row r="209" spans="2:11" ht="15" customHeight="1">
      <c r="B209" s="326"/>
      <c r="C209" s="294"/>
      <c r="D209" s="294"/>
      <c r="E209" s="294"/>
      <c r="F209" s="287" t="s">
        <v>277</v>
      </c>
      <c r="G209" s="272"/>
      <c r="H209" s="313" t="s">
        <v>278</v>
      </c>
      <c r="I209" s="313"/>
      <c r="J209" s="313"/>
      <c r="K209" s="327"/>
    </row>
    <row r="210" spans="2:11" ht="15" customHeight="1">
      <c r="B210" s="326"/>
      <c r="C210" s="294"/>
      <c r="D210" s="294"/>
      <c r="E210" s="294"/>
      <c r="F210" s="287" t="s">
        <v>279</v>
      </c>
      <c r="G210" s="272"/>
      <c r="H210" s="313" t="s">
        <v>440</v>
      </c>
      <c r="I210" s="313"/>
      <c r="J210" s="313"/>
      <c r="K210" s="327"/>
    </row>
    <row r="211" spans="2:11" ht="15" customHeight="1">
      <c r="B211" s="326"/>
      <c r="C211" s="294"/>
      <c r="D211" s="294"/>
      <c r="E211" s="294"/>
      <c r="F211" s="328"/>
      <c r="G211" s="272"/>
      <c r="H211" s="329"/>
      <c r="I211" s="329"/>
      <c r="J211" s="329"/>
      <c r="K211" s="327"/>
    </row>
    <row r="212" spans="2:11" ht="15" customHeight="1">
      <c r="B212" s="326"/>
      <c r="C212" s="266" t="s">
        <v>402</v>
      </c>
      <c r="D212" s="294"/>
      <c r="E212" s="294"/>
      <c r="F212" s="287">
        <v>1</v>
      </c>
      <c r="G212" s="272"/>
      <c r="H212" s="313" t="s">
        <v>441</v>
      </c>
      <c r="I212" s="313"/>
      <c r="J212" s="313"/>
      <c r="K212" s="327"/>
    </row>
    <row r="213" spans="2:11" ht="15" customHeight="1">
      <c r="B213" s="326"/>
      <c r="C213" s="294"/>
      <c r="D213" s="294"/>
      <c r="E213" s="294"/>
      <c r="F213" s="287">
        <v>2</v>
      </c>
      <c r="G213" s="272"/>
      <c r="H213" s="313" t="s">
        <v>442</v>
      </c>
      <c r="I213" s="313"/>
      <c r="J213" s="313"/>
      <c r="K213" s="327"/>
    </row>
    <row r="214" spans="2:11" ht="15" customHeight="1">
      <c r="B214" s="326"/>
      <c r="C214" s="294"/>
      <c r="D214" s="294"/>
      <c r="E214" s="294"/>
      <c r="F214" s="287">
        <v>3</v>
      </c>
      <c r="G214" s="272"/>
      <c r="H214" s="313" t="s">
        <v>443</v>
      </c>
      <c r="I214" s="313"/>
      <c r="J214" s="313"/>
      <c r="K214" s="327"/>
    </row>
    <row r="215" spans="2:11" ht="15" customHeight="1">
      <c r="B215" s="326"/>
      <c r="C215" s="294"/>
      <c r="D215" s="294"/>
      <c r="E215" s="294"/>
      <c r="F215" s="287">
        <v>4</v>
      </c>
      <c r="G215" s="272"/>
      <c r="H215" s="313" t="s">
        <v>444</v>
      </c>
      <c r="I215" s="313"/>
      <c r="J215" s="313"/>
      <c r="K215" s="327"/>
    </row>
    <row r="216" spans="2:11" ht="12.75" customHeight="1">
      <c r="B216" s="330"/>
      <c r="C216" s="331"/>
      <c r="D216" s="331"/>
      <c r="E216" s="331"/>
      <c r="F216" s="331"/>
      <c r="G216" s="331"/>
      <c r="H216" s="331"/>
      <c r="I216" s="331"/>
      <c r="J216" s="331"/>
      <c r="K216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Tomas-PC\Tomáš Macán</dc:creator>
  <cp:keywords/>
  <dc:description/>
  <cp:lastModifiedBy>Tomas-PC\Tomáš Macán</cp:lastModifiedBy>
  <dcterms:created xsi:type="dcterms:W3CDTF">2018-01-18T07:39:00Z</dcterms:created>
  <dcterms:modified xsi:type="dcterms:W3CDTF">2018-01-18T07:39:03Z</dcterms:modified>
  <cp:category/>
  <cp:version/>
  <cp:contentType/>
  <cp:contentStatus/>
</cp:coreProperties>
</file>