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Stavební úpravy prost..." sheetId="2" r:id="rId2"/>
    <sheet name="a - ZTI -zdravotně tech.i..." sheetId="3" r:id="rId3"/>
    <sheet name="c_a - Elektroinstalace - ..." sheetId="4" r:id="rId4"/>
    <sheet name="c_b - Elektroinstalace - ..." sheetId="5" r:id="rId5"/>
    <sheet name="VON - vedlejší a ostatní ..." sheetId="6" r:id="rId6"/>
    <sheet name="00 - Vedlejší a ostatní n..." sheetId="7" r:id="rId7"/>
    <sheet name="01 - Architektonické a st..." sheetId="8" r:id="rId8"/>
    <sheet name="02 - Vytápění" sheetId="9" r:id="rId9"/>
    <sheet name="03 - Vzduchotechnika" sheetId="10" r:id="rId10"/>
    <sheet name="04 - Přeložka MaR" sheetId="11" r:id="rId11"/>
    <sheet name="05 - Přeložka horkovodu" sheetId="12" r:id="rId12"/>
    <sheet name="06 - ZTI, rozvody vody a ..." sheetId="13" r:id="rId13"/>
    <sheet name="07 - Elektroinstalace sil..." sheetId="14" r:id="rId14"/>
    <sheet name="Pokyny pro vyplnění" sheetId="15" r:id="rId15"/>
  </sheets>
  <definedNames>
    <definedName name="_xlnm.Print_Area" localSheetId="0">'Rekapitulace stavby'!$D$4:$AO$33,'Rekapitulace stavby'!$C$39:$AQ$69</definedName>
    <definedName name="_xlnm._FilterDatabase" localSheetId="1" hidden="1">'1 - Stavební úpravy prost...'!$C$95:$K$382</definedName>
    <definedName name="_xlnm.Print_Area" localSheetId="1">'1 - Stavební úpravy prost...'!$C$4:$J$38,'1 - Stavební úpravy prost...'!$C$44:$J$75,'1 - Stavební úpravy prost...'!$C$81:$K$382</definedName>
    <definedName name="_xlnm._FilterDatabase" localSheetId="2" hidden="1">'a - ZTI -zdravotně tech.i...'!$C$95:$K$172</definedName>
    <definedName name="_xlnm.Print_Area" localSheetId="2">'a - ZTI -zdravotně tech.i...'!$C$4:$J$40,'a - ZTI -zdravotně tech.i...'!$C$46:$J$73,'a - ZTI -zdravotně tech.i...'!$C$79:$K$172</definedName>
    <definedName name="_xlnm._FilterDatabase" localSheetId="3" hidden="1">'c_a - Elektroinstalace - ...'!$C$96:$K$152</definedName>
    <definedName name="_xlnm.Print_Area" localSheetId="3">'c_a - Elektroinstalace - ...'!$C$4:$J$40,'c_a - Elektroinstalace - ...'!$C$46:$J$74,'c_a - Elektroinstalace - ...'!$C$80:$K$152</definedName>
    <definedName name="_xlnm._FilterDatabase" localSheetId="4" hidden="1">'c_b - Elektroinstalace - ...'!$C$97:$K$153</definedName>
    <definedName name="_xlnm.Print_Area" localSheetId="4">'c_b - Elektroinstalace - ...'!$C$4:$J$40,'c_b - Elektroinstalace - ...'!$C$46:$J$75,'c_b - Elektroinstalace - ...'!$C$81:$K$153</definedName>
    <definedName name="_xlnm._FilterDatabase" localSheetId="5" hidden="1">'VON - vedlejší a ostatní ...'!$C$82:$K$87</definedName>
    <definedName name="_xlnm.Print_Area" localSheetId="5">'VON - vedlejší a ostatní ...'!$C$4:$J$38,'VON - vedlejší a ostatní ...'!$C$44:$J$62,'VON - vedlejší a ostatní ...'!$C$68:$K$87</definedName>
    <definedName name="_xlnm._FilterDatabase" localSheetId="6" hidden="1">'00 - Vedlejší a ostatní n...'!$C$83:$K$100</definedName>
    <definedName name="_xlnm.Print_Area" localSheetId="6">'00 - Vedlejší a ostatní n...'!$C$4:$J$38,'00 - Vedlejší a ostatní n...'!$C$44:$J$63,'00 - Vedlejší a ostatní n...'!$C$69:$K$100</definedName>
    <definedName name="_xlnm._FilterDatabase" localSheetId="7" hidden="1">'01 - Architektonické a st...'!$C$118:$K$1355</definedName>
    <definedName name="_xlnm.Print_Area" localSheetId="7">'01 - Architektonické a st...'!$C$4:$J$38,'01 - Architektonické a st...'!$C$44:$J$98,'01 - Architektonické a st...'!$C$104:$K$1355</definedName>
    <definedName name="_xlnm._FilterDatabase" localSheetId="8" hidden="1">'02 - Vytápění'!$C$85:$K$180</definedName>
    <definedName name="_xlnm.Print_Area" localSheetId="8">'02 - Vytápění'!$C$4:$J$38,'02 - Vytápění'!$C$44:$J$65,'02 - Vytápění'!$C$71:$K$180</definedName>
    <definedName name="_xlnm._FilterDatabase" localSheetId="9" hidden="1">'03 - Vzduchotechnika'!$C$82:$K$116</definedName>
    <definedName name="_xlnm.Print_Area" localSheetId="9">'03 - Vzduchotechnika'!$C$4:$J$38,'03 - Vzduchotechnika'!$C$44:$J$62,'03 - Vzduchotechnika'!$C$68:$K$116</definedName>
    <definedName name="_xlnm._FilterDatabase" localSheetId="10" hidden="1">'04 - Přeložka MaR'!$C$82:$K$108</definedName>
    <definedName name="_xlnm.Print_Area" localSheetId="10">'04 - Přeložka MaR'!$C$4:$J$38,'04 - Přeložka MaR'!$C$44:$J$62,'04 - Přeložka MaR'!$C$68:$K$108</definedName>
    <definedName name="_xlnm._FilterDatabase" localSheetId="11" hidden="1">'05 - Přeložka horkovodu'!$C$85:$K$119</definedName>
    <definedName name="_xlnm.Print_Area" localSheetId="11">'05 - Přeložka horkovodu'!$C$4:$J$38,'05 - Přeložka horkovodu'!$C$44:$J$65,'05 - Přeložka horkovodu'!$C$71:$K$119</definedName>
    <definedName name="_xlnm._FilterDatabase" localSheetId="12" hidden="1">'06 - ZTI, rozvody vody a ...'!$C$94:$K$291</definedName>
    <definedName name="_xlnm.Print_Area" localSheetId="12">'06 - ZTI, rozvody vody a ...'!$C$4:$J$38,'06 - ZTI, rozvody vody a ...'!$C$44:$J$74,'06 - ZTI, rozvody vody a ...'!$C$80:$K$291</definedName>
    <definedName name="_xlnm._FilterDatabase" localSheetId="13" hidden="1">'07 - Elektroinstalace sil...'!$C$87:$K$312</definedName>
    <definedName name="_xlnm.Print_Area" localSheetId="13">'07 - Elektroinstalace sil...'!$C$4:$J$38,'07 - Elektroinstalace sil...'!$C$44:$J$67,'07 - Elektroinstalace sil...'!$C$73:$K$312</definedName>
    <definedName name="_xlnm.Print_Area" localSheetId="14">'Pokyny pro vyplnění'!$B$2:$K$69,'Pokyny pro vyplnění'!$B$72:$K$116,'Pokyny pro vyplnění'!$B$119:$K$188,'Pokyny pro vyplnění'!$B$196:$K$216</definedName>
  </definedNames>
  <calcPr fullCalcOnLoad="1"/>
</workbook>
</file>

<file path=xl/sharedStrings.xml><?xml version="1.0" encoding="utf-8"?>
<sst xmlns="http://schemas.openxmlformats.org/spreadsheetml/2006/main" count="28914" uniqueCount="4524">
  <si>
    <t>Export VZ</t>
  </si>
  <si>
    <t>List obsahuje:</t>
  </si>
  <si>
    <t>1) Rekapitulace stavby</t>
  </si>
  <si>
    <t>2) Rekapitulace objektů stavby a soupisů prací</t>
  </si>
  <si>
    <t>3.0</t>
  </si>
  <si>
    <t/>
  </si>
  <si>
    <t>False</t>
  </si>
  <si>
    <t>{7a12e2e9-06a6-4dec-8e41-b0204bb087e6}</t>
  </si>
  <si>
    <t>&gt;&gt;  skryté sloupce  &lt;&lt;</t>
  </si>
  <si>
    <t>0,01</t>
  </si>
  <si>
    <t>21</t>
  </si>
  <si>
    <t>15</t>
  </si>
  <si>
    <t>REKAPITULACE STAVBY</t>
  </si>
  <si>
    <t>v ---  níže se nacházejí doplnkové a pomocné údaje k sestavám  --- v</t>
  </si>
  <si>
    <t>Návod na vyplnění</t>
  </si>
  <si>
    <t>0,001</t>
  </si>
  <si>
    <t>Kód:</t>
  </si>
  <si>
    <t>_18102iuplat</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</si>
  <si>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</si>
  <si>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</si>
  <si>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prostor chemie, bezbariérové úpravy - přístavba výtahu a sociálního zařízení</t>
  </si>
  <si>
    <t>KSO:</t>
  </si>
  <si>
    <t>CC-CZ:</t>
  </si>
  <si>
    <t>Místo:</t>
  </si>
  <si>
    <t>Gymnázium Luďka Pika, Opavská 823/21, 312 00 Plzeň</t>
  </si>
  <si>
    <t>Datum:</t>
  </si>
  <si>
    <t>11. 1. 2018</t>
  </si>
  <si>
    <t>Zadavatel:</t>
  </si>
  <si>
    <t>IČ:</t>
  </si>
  <si>
    <t>Gymnázium Luďka Pika,Opavská 21,Plzeň</t>
  </si>
  <si>
    <t>DIČ:</t>
  </si>
  <si>
    <t>Uchazeč:</t>
  </si>
  <si>
    <t>Vyplň údaj</t>
  </si>
  <si>
    <t>Projektant:</t>
  </si>
  <si>
    <t>HBH atelier s.r.o.,Letkovská 5,326 00 Plzeň</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</si>
  <si>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</si>
  <si>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</si>
  <si>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</si>
  <si>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</si>
  <si>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</si>
  <si>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</si>
  <si>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</si>
  <si>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</si>
  <si>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</si>
  <si>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</si>
  <si>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</si>
  <si>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</si>
  <si>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</si>
  <si>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</si>
  <si>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</si>
  <si>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</si>
  <si>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</si>
  <si>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</si>
  <si>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</si>
  <si>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</si>
  <si>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</si>
  <si>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</si>
  <si>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</si>
  <si>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</si>
  <si>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</si>
  <si>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</si>
  <si>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</si>
  <si>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</si>
  <si>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</si>
  <si>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</si>
  <si>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</si>
  <si>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</si>
  <si>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</si>
  <si>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</si>
  <si>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</si>
  <si>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</si>
  <si>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</si>
  <si>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</si>
  <si>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</si>
  <si>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</si>
  <si>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</si>
  <si>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</si>
  <si>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Stavební úpravy prostor chemie</t>
  </si>
  <si>
    <t>STA</t>
  </si>
  <si>
    <t>1</t>
  </si>
  <si>
    <t>{41dab65b-5c06-48ea-93b9-00910b9dfea4}</t>
  </si>
  <si>
    <t>2</t>
  </si>
  <si>
    <t>Soupis</t>
  </si>
  <si>
    <t>{cc183047-83af-4473-931c-490f6970f117}</t>
  </si>
  <si>
    <t>/</t>
  </si>
  <si>
    <t>3</t>
  </si>
  <si>
    <t>###NOINSERT###</t>
  </si>
  <si>
    <t>a</t>
  </si>
  <si>
    <t xml:space="preserve">ZTI -zdravotně tech.instalace </t>
  </si>
  <si>
    <t>{66168be1-a166-463e-9cd9-14f5b3398277}</t>
  </si>
  <si>
    <t>Elektro montáž a materiál</t>
  </si>
  <si>
    <t>{bd6e3d8e-8791-4d96-873f-152c20205055}</t>
  </si>
  <si>
    <t>c_a</t>
  </si>
  <si>
    <t>Elektroinstalace - materiál</t>
  </si>
  <si>
    <t>{e2e374e1-9925-4d92-b38b-b40c6be58b52}</t>
  </si>
  <si>
    <t>c_b</t>
  </si>
  <si>
    <t>Elektroinstalace - konstrukce</t>
  </si>
  <si>
    <t>{89b11ab2-8c3d-4fb3-9da7-3c1f3dbdcf53}</t>
  </si>
  <si>
    <t>VON</t>
  </si>
  <si>
    <t>vedlejší a ostatní náklady</t>
  </si>
  <si>
    <t>{dc70e8d2-0822-4c64-bd78-7ccb26edbf5a}</t>
  </si>
  <si>
    <t>SO 02</t>
  </si>
  <si>
    <t>Bezbariérové úpravy - přístavba výtahu a sociálního zařízení</t>
  </si>
  <si>
    <t>{6e24a9e0-41b9-424d-8309-7c517407c7ff}</t>
  </si>
  <si>
    <t>00</t>
  </si>
  <si>
    <t>Vedlejší a ostatní náklady</t>
  </si>
  <si>
    <t>{5c618f6c-4c57-44b8-a0d6-64894c29d508}</t>
  </si>
  <si>
    <t>01</t>
  </si>
  <si>
    <t>Architektonické a stavební řešení</t>
  </si>
  <si>
    <t>{af1c6463-8654-4367-a18b-edf657e9493e}</t>
  </si>
  <si>
    <t>02</t>
  </si>
  <si>
    <t>Vytápění</t>
  </si>
  <si>
    <t>{ed6df395-130d-4d82-8081-9513f53c2673}</t>
  </si>
  <si>
    <t>03</t>
  </si>
  <si>
    <t>Vzduchotechnika</t>
  </si>
  <si>
    <t>{1d41b51a-670e-432f-9436-9cc352522bf6}</t>
  </si>
  <si>
    <t>04</t>
  </si>
  <si>
    <t>Přeložka MaR</t>
  </si>
  <si>
    <t>{e79e69b2-46bf-4123-acf3-fd957cf171d4}</t>
  </si>
  <si>
    <t>05</t>
  </si>
  <si>
    <t>Přeložka horkovodu</t>
  </si>
  <si>
    <t>{fbc2968b-dd2c-41ea-9422-8e1b4a986df4}</t>
  </si>
  <si>
    <t>06</t>
  </si>
  <si>
    <t>ZTI, rozvody vody a kanalizace</t>
  </si>
  <si>
    <t>{df1c7723-b959-4a01-923d-4065590b3b71}</t>
  </si>
  <si>
    <t>07</t>
  </si>
  <si>
    <t>Elektroinstalace silnoproudé a slaboproudé</t>
  </si>
  <si>
    <t>{0452b294-00a2-44a7-af52-5aae3db6c89b}</t>
  </si>
  <si>
    <t>1) Krycí list soupisu</t>
  </si>
  <si>
    <t>2) Rekapitulace</t>
  </si>
  <si>
    <t>3) Soupis prací</t>
  </si>
  <si>
    <t>Zpět na list:</t>
  </si>
  <si>
    <t>Rekapitulace stavby</t>
  </si>
  <si>
    <t>KRYCÍ LIST SOUPISU</t>
  </si>
  <si>
    <t>Objekt:</t>
  </si>
  <si>
    <t>SO 01 - Stavební úpravy prostor chemie</t>
  </si>
  <si>
    <t>Soupis:</t>
  </si>
  <si>
    <t>1 - Stavební úpravy prostor chemie</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</si>
  <si>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</si>
  <si>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</si>
  <si>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</si>
  <si>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</si>
  <si>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</si>
  <si>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</si>
  <si>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</si>
  <si>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</si>
  <si>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998 - Přesun hmot</t>
  </si>
  <si>
    <t>PSV - Práce a dodávky PSV</t>
  </si>
  <si>
    <t xml:space="preserve">    723 - Zdravotechnika - vnitřní plynovod</t>
  </si>
  <si>
    <t xml:space="preserve">    751 - Vzduchotechnika</t>
  </si>
  <si>
    <t xml:space="preserve">    762 - Konstrukce tesařské</t>
  </si>
  <si>
    <t xml:space="preserve">    766 - Konstrukce truhlářské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</si>
  <si>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</si>
  <si>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</si>
  <si>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</si>
  <si>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</si>
  <si>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</si>
  <si>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</si>
  <si>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</si>
  <si>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</si>
  <si>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</si>
  <si>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</si>
  <si>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</si>
  <si>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</si>
  <si>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</si>
  <si>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</si>
  <si>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</si>
  <si>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</si>
  <si>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</si>
  <si>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</si>
  <si>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</si>
  <si>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</si>
  <si>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</si>
  <si>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</si>
  <si>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</si>
  <si>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</si>
  <si>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</si>
  <si>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611325421</t>
  </si>
  <si>
    <t>Oprava vápenocementové nebo vápenné omítky vnitřních ploch štukové dvouvrstvé, tloušťky do 20 mm stropů, v rozsahu opravované plochy do 10%</t>
  </si>
  <si>
    <t>m2</t>
  </si>
  <si>
    <t>CS ÚRS 2017 01</t>
  </si>
  <si>
    <t>4</t>
  </si>
  <si>
    <t>1881047</t>
  </si>
  <si>
    <t>VV</t>
  </si>
  <si>
    <t>29.84+24.17+63.18+64.04</t>
  </si>
  <si>
    <t xml:space="preserve">63.18*0.5 "strop suteren" </t>
  </si>
  <si>
    <t>Součet</t>
  </si>
  <si>
    <t>611311131</t>
  </si>
  <si>
    <t>Potažení vnitřních ploch štukem tloušťky do 3 mm vodorovných konstrukcí stropů rovných</t>
  </si>
  <si>
    <t>2003035515</t>
  </si>
  <si>
    <t xml:space="preserve">29.84+24.17+63.18+64.04 "1.01-1.03+1.05" </t>
  </si>
  <si>
    <t>612311131</t>
  </si>
  <si>
    <t>Potažení vnitřních ploch štukem tloušťky do 3 mm svislých konstrukcí stěn</t>
  </si>
  <si>
    <t>-2041702605</t>
  </si>
  <si>
    <t>324.45</t>
  </si>
  <si>
    <t>612325421</t>
  </si>
  <si>
    <t>Oprava vápenocementové nebo vápenné omítky vnitřních ploch štukové dvouvrstvé, tloušťky do 20 mm stěn, v rozsahu opravované plochy do 10%</t>
  </si>
  <si>
    <t>2032799782</t>
  </si>
  <si>
    <t>24.19*3.9-(1.0+0.9)*2.02-1.2*1.94 "1.01"</t>
  </si>
  <si>
    <t>21.5*3.82-(1.0+0.9)*2.02 "1.02"</t>
  </si>
  <si>
    <t xml:space="preserve">33.2*3.82-(1.0*2+0.9)*2.02 "1.03" </t>
  </si>
  <si>
    <t>33.55*3.82-(1.0+0.9)*2.02 "1.05</t>
  </si>
  <si>
    <t>-(4.45*2.8*4+2.95*2.8*2)</t>
  </si>
  <si>
    <t>Mezisoučet</t>
  </si>
  <si>
    <t xml:space="preserve">-16.4 "obklad" </t>
  </si>
  <si>
    <t xml:space="preserve">-14.0 "opr.soklu" </t>
  </si>
  <si>
    <t>315*1.03</t>
  </si>
  <si>
    <t>5</t>
  </si>
  <si>
    <t>612321141</t>
  </si>
  <si>
    <t>Omítka vápenocementová vnitřních ploch nanášená ručně dvouvrstvá, tloušťky jádrové omítky do 10 mm a tloušťky štuku do 3 mm štuková svislých konstrukcí stěn</t>
  </si>
  <si>
    <t>-1771004327</t>
  </si>
  <si>
    <t>104*0.13*1.03</t>
  </si>
  <si>
    <t>14</t>
  </si>
  <si>
    <t>612331121</t>
  </si>
  <si>
    <t>Omítka cementová vnitřních ploch nanášená ručně jednovrstvá, tloušťky do 10 mm hladká svislých konstrukcí stěn</t>
  </si>
  <si>
    <t>1718779360</t>
  </si>
  <si>
    <t>16.4</t>
  </si>
  <si>
    <t>7</t>
  </si>
  <si>
    <t>6121351R</t>
  </si>
  <si>
    <t>Hrubá výplň rýh maltou jakékoli šířky rýhy ve stěnách</t>
  </si>
  <si>
    <t>soubor</t>
  </si>
  <si>
    <t>1422314112</t>
  </si>
  <si>
    <t>8</t>
  </si>
  <si>
    <t>629991011</t>
  </si>
  <si>
    <t>Zakrytí vnějších-vnitrnich ploch před znečištěním včetně pozdějšího odkrytí výplní otvorů a svislých ploch fólií přilepenou lepící páskou</t>
  </si>
  <si>
    <t>-566096741</t>
  </si>
  <si>
    <t>(4.45*2.8*4+2.95*2.8*2)*1.05</t>
  </si>
  <si>
    <t>(1.0*5+0.9*4)*2.02*1.05</t>
  </si>
  <si>
    <t>1.2*1.94*1.05</t>
  </si>
  <si>
    <t>90.4</t>
  </si>
  <si>
    <t>9</t>
  </si>
  <si>
    <t>Ostatní konstrukce a práce, bourání</t>
  </si>
  <si>
    <t>94910111R</t>
  </si>
  <si>
    <t>Lešení pomocné pracovní pro objekty pozemních staveb pro zatížení do 150 kg/m2, o výšce lešeňové podlahy přes 1,9 do 3,5 m</t>
  </si>
  <si>
    <t>-1768483288</t>
  </si>
  <si>
    <t>29.84+24.17+63.18+64.04 "1.01-1.03+1.05"</t>
  </si>
  <si>
    <t xml:space="preserve">63.18 "suteren" </t>
  </si>
  <si>
    <t>10</t>
  </si>
  <si>
    <t>95290111R</t>
  </si>
  <si>
    <t>Vyčištění budov bytové a občanské výstavby při výšce podlaží do 4 m</t>
  </si>
  <si>
    <t>-103194491</t>
  </si>
  <si>
    <t xml:space="preserve">63.18*0.5 "ssuteren" </t>
  </si>
  <si>
    <t>11</t>
  </si>
  <si>
    <t>95394311R</t>
  </si>
  <si>
    <t>Osazování -zpětná montáž stávajícího rozhlasu vč.ukotvení +demontáž +uskladnění po dobu oprav</t>
  </si>
  <si>
    <t>kus</t>
  </si>
  <si>
    <t>504211345</t>
  </si>
  <si>
    <t>12</t>
  </si>
  <si>
    <t>97205414R</t>
  </si>
  <si>
    <t>Vybourání otvorů v ŽB stropech pl do 0,0225 m2 tl do 250 mm vč odstr.násypu+vložení ocel. trubky-chranička plyn</t>
  </si>
  <si>
    <t>1967878594</t>
  </si>
  <si>
    <t>13</t>
  </si>
  <si>
    <t>97205415R</t>
  </si>
  <si>
    <t>Vybourání otvorů v ŽB stropech pl do 0,0225 m2 tl do 250 mm vč odstr.násypu+vložení ocelt. rubky-chranička voda</t>
  </si>
  <si>
    <t>-1705809805</t>
  </si>
  <si>
    <t>97205424R</t>
  </si>
  <si>
    <t>Vybourání otvorů v ŽB stropech pl do 0,09 m2 tl do 250 mm vč odstr.násypu+vložení ocelt. rubky-chranička kanal.</t>
  </si>
  <si>
    <t>-2092196201</t>
  </si>
  <si>
    <t>974031132</t>
  </si>
  <si>
    <t>Vysekání rýh ve zdivu cihelném na maltu vápennou nebo vápenocementovou do hl. 50 mm a šířky do 70 mm</t>
  </si>
  <si>
    <t>m</t>
  </si>
  <si>
    <t>1795306101</t>
  </si>
  <si>
    <t xml:space="preserve">0.6+1.0 "1.01+1.03 voda "  </t>
  </si>
  <si>
    <t>16</t>
  </si>
  <si>
    <t>974031153</t>
  </si>
  <si>
    <t>Vysekání rýh ve zdivu cihelném na maltu vápennou nebo vápenocementovou do hl. 100 mm a šířky do 100 mm</t>
  </si>
  <si>
    <t>2067140432</t>
  </si>
  <si>
    <t>3.85 "1.03 kanal."</t>
  </si>
  <si>
    <t>17</t>
  </si>
  <si>
    <t>978059541</t>
  </si>
  <si>
    <t>Odsekání obkladů stěn včetně otlučení podkladní omítky až na zdivo z obkládaček vnitřních, z jakýchkoliv materiálů, plochy přes 1 m2</t>
  </si>
  <si>
    <t>1543652568</t>
  </si>
  <si>
    <t>2.0*1.5*3 " 1.02+1.03+1.05"</t>
  </si>
  <si>
    <t>18</t>
  </si>
  <si>
    <t>997013111</t>
  </si>
  <si>
    <t>Vnitrostaveništní doprava suti a vybouraných hmot vodorovně do 50 m svisle s použitím mechanizace pro budovy a haly výšky do 6 m</t>
  </si>
  <si>
    <t>t</t>
  </si>
  <si>
    <t>339342201</t>
  </si>
  <si>
    <t>19</t>
  </si>
  <si>
    <t>997013501</t>
  </si>
  <si>
    <t>Odvoz suti a vybouraných hmot na skládku nebo meziskládku se složením, na vzdálenost do 1 km</t>
  </si>
  <si>
    <t>942775400</t>
  </si>
  <si>
    <t>20</t>
  </si>
  <si>
    <t>997013509</t>
  </si>
  <si>
    <t>Odvoz suti a vybouraných hmot na skládku nebo meziskládku se složením, na vzdálenost Příplatek k ceně za každý další i započatý 1 km přes 1 km</t>
  </si>
  <si>
    <t>1051812441</t>
  </si>
  <si>
    <t>3.424*9</t>
  </si>
  <si>
    <t>997013831</t>
  </si>
  <si>
    <t>Poplatek za uložení stavebního odpadu na skládce (skládkovné) směsného</t>
  </si>
  <si>
    <t>-1636138901</t>
  </si>
  <si>
    <t>3.424-0.985</t>
  </si>
  <si>
    <t>22</t>
  </si>
  <si>
    <t>997013813</t>
  </si>
  <si>
    <t>Poplatek za uložení stavebního odpadu na skládce (skládkovné) z plastických hmot</t>
  </si>
  <si>
    <t>996947791</t>
  </si>
  <si>
    <t xml:space="preserve">0.985 "PVC" </t>
  </si>
  <si>
    <t>998</t>
  </si>
  <si>
    <t>Přesun hmot</t>
  </si>
  <si>
    <t>23</t>
  </si>
  <si>
    <t>998011002</t>
  </si>
  <si>
    <t>Přesun hmot pro budovy občanské výstavby, bydlení, výrobu a služby s nosnou svislou konstrukcí zděnou z cihel, tvárnic nebo kamene vodorovná dopravní vzdálenost do 100 m pro budovy výšky přes 6 do 12 m</t>
  </si>
  <si>
    <t>1337344888</t>
  </si>
  <si>
    <t>PSV</t>
  </si>
  <si>
    <t>Práce a dodávky PSV</t>
  </si>
  <si>
    <t>723</t>
  </si>
  <si>
    <t>Zdravotechnika - vnitřní plynovod</t>
  </si>
  <si>
    <t>24</t>
  </si>
  <si>
    <t>7231208R</t>
  </si>
  <si>
    <t>Demontáž potrubí ocelové závitové svařované do DN 25 vč zaslepení+odvoz do šrotu</t>
  </si>
  <si>
    <t>-1560793274</t>
  </si>
  <si>
    <t xml:space="preserve">1 " cca 2,5m+19.5+78" </t>
  </si>
  <si>
    <t>751</t>
  </si>
  <si>
    <t>25</t>
  </si>
  <si>
    <t>751510R</t>
  </si>
  <si>
    <t>Vzduchotechnické zařízení demont+zpětná montáž--digestoř +vyčištění-revize+případná oprava poškozené části</t>
  </si>
  <si>
    <t>-1773383654</t>
  </si>
  <si>
    <t>1 " digestoř v suterénu"</t>
  </si>
  <si>
    <t>26</t>
  </si>
  <si>
    <t>751511R</t>
  </si>
  <si>
    <t>Demont stávající digestoře vč demont.potrubí +odvoz do šrotu</t>
  </si>
  <si>
    <t>-692701209</t>
  </si>
  <si>
    <t>1 " digestoř -přízemí"</t>
  </si>
  <si>
    <t>762</t>
  </si>
  <si>
    <t>Konstrukce tesařské</t>
  </si>
  <si>
    <t>27</t>
  </si>
  <si>
    <t>762511227</t>
  </si>
  <si>
    <t>Podlahové konstrukce podkladové z dřevoštěpkových desek jednovrstvých lepených na pero a drážku 25 mm nebroušených, tloušťky desky</t>
  </si>
  <si>
    <t>479978480</t>
  </si>
  <si>
    <t>3.07*2.06*1.08</t>
  </si>
  <si>
    <t>(3.07+2.06*2)*0.17*1.08</t>
  </si>
  <si>
    <t>8.2</t>
  </si>
  <si>
    <t>28</t>
  </si>
  <si>
    <t>76243900R</t>
  </si>
  <si>
    <t>Montáž podkladoveho roštu</t>
  </si>
  <si>
    <t>850051</t>
  </si>
  <si>
    <t>29</t>
  </si>
  <si>
    <t>M</t>
  </si>
  <si>
    <t>60512001R</t>
  </si>
  <si>
    <t>Řezivo jehličnaté hraněné, neopracované (hranolky, hranoly) jehličnaté - hranoly do 120 cm2 hranoly jakost I</t>
  </si>
  <si>
    <t>m3</t>
  </si>
  <si>
    <t>32</t>
  </si>
  <si>
    <t>687648877</t>
  </si>
  <si>
    <t>0.08*0.08*25*1.08</t>
  </si>
  <si>
    <t>0.17</t>
  </si>
  <si>
    <t>30</t>
  </si>
  <si>
    <t>762595001</t>
  </si>
  <si>
    <t>Spojovací prostředky podlah a podkladových konstrukcí hřebíky, vruty</t>
  </si>
  <si>
    <t>240794038</t>
  </si>
  <si>
    <t>8.2/1.08*2</t>
  </si>
  <si>
    <t>15.2</t>
  </si>
  <si>
    <t>31</t>
  </si>
  <si>
    <t>998762102</t>
  </si>
  <si>
    <t>Přesun hmot pro konstrukce tesařské stanovený z hmotnosti přesunovaného materiálu vodorovná dopravní vzdálenost do 50 m v objektech výšky přes 6 do 12 m</t>
  </si>
  <si>
    <t>-808454931</t>
  </si>
  <si>
    <t>766</t>
  </si>
  <si>
    <t>Konstrukce truhlářské</t>
  </si>
  <si>
    <t>766662811</t>
  </si>
  <si>
    <t>Demontáž dveřních konstrukcí prahů dveří jednokřídlových</t>
  </si>
  <si>
    <t>-881755754</t>
  </si>
  <si>
    <t>4+3</t>
  </si>
  <si>
    <t>33</t>
  </si>
  <si>
    <t>7666814R</t>
  </si>
  <si>
    <t>Truhlář.+zámečnická repase proskl. dvoukřídl. skříně roz. 1,2/1.94m +povrch,úprava dle TZ</t>
  </si>
  <si>
    <t>-1792502740</t>
  </si>
  <si>
    <t>1 "1.26x2.48."</t>
  </si>
  <si>
    <t>34</t>
  </si>
  <si>
    <t>766691914</t>
  </si>
  <si>
    <t>Ostatní práce vyvěšení nebo zavěšení křídel s případným uložením a opětovným zavěšením po provedení stavebních změn dřevěných dveřních, plochy do 2 m2</t>
  </si>
  <si>
    <t>-1256609265</t>
  </si>
  <si>
    <t>35</t>
  </si>
  <si>
    <t>766695213</t>
  </si>
  <si>
    <t>Montáž ostatních truhlářských konstrukcí prahů dveří jednokřídlových, šířky přes 100 mm</t>
  </si>
  <si>
    <t>830702511</t>
  </si>
  <si>
    <t>36</t>
  </si>
  <si>
    <t>611871610</t>
  </si>
  <si>
    <t>prah dveřní dřevěný dubový tl do 2 cm dl.82 cm š 15 cm</t>
  </si>
  <si>
    <t>-1465262907</t>
  </si>
  <si>
    <t>37</t>
  </si>
  <si>
    <t>611871810</t>
  </si>
  <si>
    <t>prah dveřní dřevěný dubový tl do 2 cm dl.92 cm š 15 cm</t>
  </si>
  <si>
    <t>1287261669</t>
  </si>
  <si>
    <t>38</t>
  </si>
  <si>
    <t>7668126R</t>
  </si>
  <si>
    <t>Přesun stávajících lavic č.m. 1,05 +uskladnění po dobu oprav +přesun zpět</t>
  </si>
  <si>
    <t>1549605038</t>
  </si>
  <si>
    <t xml:space="preserve">1 </t>
  </si>
  <si>
    <t>39</t>
  </si>
  <si>
    <t>7668127R</t>
  </si>
  <si>
    <t>Demontáž +zpětná montáž interaktívní tabule- připojení +uskladnění po dobu oprav</t>
  </si>
  <si>
    <t>-1053180917</t>
  </si>
  <si>
    <t>40</t>
  </si>
  <si>
    <t>7668128R</t>
  </si>
  <si>
    <t>Demontáž stávajícího nábytku vč.odvozu na skládku + poplatek</t>
  </si>
  <si>
    <t>-1642123268</t>
  </si>
  <si>
    <t xml:space="preserve">1 " 30hod." </t>
  </si>
  <si>
    <t>41</t>
  </si>
  <si>
    <t>7668129R</t>
  </si>
  <si>
    <t>Demontáž +zpětná montáž dřevěného vešáku +uchycení - připojení +uskladnění po dobu oprav</t>
  </si>
  <si>
    <t>-1723140015</t>
  </si>
  <si>
    <t>42</t>
  </si>
  <si>
    <t>998766102</t>
  </si>
  <si>
    <t>Přesun hmot pro konstrukce truhlářské stanovený z hmotnosti přesunovaného materiálu vodorovná dopravní vzdálenost do 50 m v objektech výšky přes 6 do 12 m</t>
  </si>
  <si>
    <t>-908373233</t>
  </si>
  <si>
    <t>771</t>
  </si>
  <si>
    <t>Podlahy z dlaždic</t>
  </si>
  <si>
    <t>43</t>
  </si>
  <si>
    <t>771471114</t>
  </si>
  <si>
    <t>Montáž soklíků z dlaždic keramických kladených do malty rovných výšky přes 120 do 150 mm</t>
  </si>
  <si>
    <t>-948875545</t>
  </si>
  <si>
    <t>(33.2-(1.0*2+0.9))</t>
  </si>
  <si>
    <t>44</t>
  </si>
  <si>
    <t>771471810</t>
  </si>
  <si>
    <t>Demontáž soklíků z dlaždic keramických kladených do malty rovných</t>
  </si>
  <si>
    <t>267920226</t>
  </si>
  <si>
    <t xml:space="preserve">(24.19-(1.0+0.9))+(21.5-(1.0+0.9))+(33.55-(1.0+0.9)) "1.01+1.02+1.05" </t>
  </si>
  <si>
    <t xml:space="preserve">(33.2-(1.0*2+0.9)) "1.03" </t>
  </si>
  <si>
    <t>104</t>
  </si>
  <si>
    <t>45</t>
  </si>
  <si>
    <t>771574131</t>
  </si>
  <si>
    <t>Montáž podlah z dlaždic keramických lepených flexibilním lepidlem režných nebo glazovaných protiskluzných nebo reliefovaných do 50 ks/ m2</t>
  </si>
  <si>
    <t>521450327</t>
  </si>
  <si>
    <t xml:space="preserve">63.18 </t>
  </si>
  <si>
    <t>46</t>
  </si>
  <si>
    <t>59761135R</t>
  </si>
  <si>
    <t>dlaždice keramické protiskluzne   R10  vel. 30 x 30 x 0,8 cm I. j. vč.soklíků</t>
  </si>
  <si>
    <t>1951910968</t>
  </si>
  <si>
    <t>63.18*1.1 " 1.03"</t>
  </si>
  <si>
    <t xml:space="preserve">30.3*0.15*1.02 " soklik" </t>
  </si>
  <si>
    <t>74.13</t>
  </si>
  <si>
    <t>47</t>
  </si>
  <si>
    <t>771591111</t>
  </si>
  <si>
    <t>Podlahy - ostatní práce penetrace podkladu</t>
  </si>
  <si>
    <t>-946936504</t>
  </si>
  <si>
    <t>63.18  " 1.03"</t>
  </si>
  <si>
    <t>48</t>
  </si>
  <si>
    <t>771990112</t>
  </si>
  <si>
    <t>Vyrovnání podkladní vrstvy samonivelační stěrkou tl. 4 mm, min. pevnosti 30 MPa</t>
  </si>
  <si>
    <t>-214085132</t>
  </si>
  <si>
    <t>63.18</t>
  </si>
  <si>
    <t>49</t>
  </si>
  <si>
    <t>998771102</t>
  </si>
  <si>
    <t>Přesun hmot pro podlahy z dlaždic stanovený z hmotnosti přesunovaného materiálu vodorovná dopravní vzdálenost do 50 m v objektech výšky přes 6 do 12 m</t>
  </si>
  <si>
    <t>1848429193</t>
  </si>
  <si>
    <t>776</t>
  </si>
  <si>
    <t>Podlahy povlakové</t>
  </si>
  <si>
    <t>50</t>
  </si>
  <si>
    <t>776111117</t>
  </si>
  <si>
    <t>Příprava podkladu broušení podlah stávajícího podkladu pro odstranění nerovností (diamantovým kotoučem)</t>
  </si>
  <si>
    <t>-1863102591</t>
  </si>
  <si>
    <t xml:space="preserve">29.84+24.17+63.18+64.04  "1.01-1.03+1.05-vc podl.-dlazba" </t>
  </si>
  <si>
    <t xml:space="preserve">-2.06*3.07 " odpoc. stupinku" </t>
  </si>
  <si>
    <t>175</t>
  </si>
  <si>
    <t>51</t>
  </si>
  <si>
    <t>776111311</t>
  </si>
  <si>
    <t>Příprava podkladu vysátí podlah</t>
  </si>
  <si>
    <t>-1537731809</t>
  </si>
  <si>
    <t>52</t>
  </si>
  <si>
    <t>77612111R</t>
  </si>
  <si>
    <t>Podlahy penetrace podkladu</t>
  </si>
  <si>
    <t>1306722928</t>
  </si>
  <si>
    <t xml:space="preserve">29.84+24.17+(64.04-3.07*2.06)  "1.01+1.02+1.05 odp.stup." </t>
  </si>
  <si>
    <t>112</t>
  </si>
  <si>
    <t>53</t>
  </si>
  <si>
    <t>776141122</t>
  </si>
  <si>
    <t>Příprava podkladu vyrovnání samonivelační stěrkou podlah min.pevnosti 30 MPa, tloušťky přes 3 do 5 mm</t>
  </si>
  <si>
    <t>297299801</t>
  </si>
  <si>
    <t>54</t>
  </si>
  <si>
    <t>776221111</t>
  </si>
  <si>
    <t>Montáž podlahovin z PVC lepením standardním lepidlem z pásů standardních</t>
  </si>
  <si>
    <t>989874015</t>
  </si>
  <si>
    <t xml:space="preserve">29.84+24.17+64.04  "1.01+1.02+1.05" </t>
  </si>
  <si>
    <t xml:space="preserve">(2.06*2+3.07)*0.17 "soklik -stupinek" </t>
  </si>
  <si>
    <t>119.3</t>
  </si>
  <si>
    <t>55</t>
  </si>
  <si>
    <t>284110R</t>
  </si>
  <si>
    <t>Podlahoviny z polyvinylchloridu bez podkladu heterogenní podlahová krytina pásy povlakové z PVC, role 2 m heterogenní akustické PVC , tl. 3,00 mm zátěžové/protiskluzný R10</t>
  </si>
  <si>
    <t>-2035562255</t>
  </si>
  <si>
    <t>119.3*1.1</t>
  </si>
  <si>
    <t>56</t>
  </si>
  <si>
    <t>776201811</t>
  </si>
  <si>
    <t>Demontáž povlakových podlahovin lepených ručně bez podložky</t>
  </si>
  <si>
    <t>317984159</t>
  </si>
  <si>
    <t>57</t>
  </si>
  <si>
    <t>776201814</t>
  </si>
  <si>
    <t>Demontáž povlakových podlahovin volně položených podlepených páskou</t>
  </si>
  <si>
    <t>1830907468</t>
  </si>
  <si>
    <t xml:space="preserve">29.84+24.17+63.18+64.04  "1.01-1.03+1.05" </t>
  </si>
  <si>
    <t>182.5</t>
  </si>
  <si>
    <t>58</t>
  </si>
  <si>
    <t>776421111</t>
  </si>
  <si>
    <t>Montáž lišt obvodových lepených</t>
  </si>
  <si>
    <t>-844276900</t>
  </si>
  <si>
    <t>(24.19-(1.0+0.9))+(21.5-(1.0+0.9))+(33.55-(1.0+0.9)) "1.01+1.02+1.05"</t>
  </si>
  <si>
    <t>59</t>
  </si>
  <si>
    <t>28411006R</t>
  </si>
  <si>
    <t>Podlahoviny z polyvinylchloridu bez podkladu speciální soklové lišty - lišty z měkkého PVC 10224    15 x 50 mm  role 50 m samolepící</t>
  </si>
  <si>
    <t>-80209596</t>
  </si>
  <si>
    <t>73.54*1.02</t>
  </si>
  <si>
    <t>75</t>
  </si>
  <si>
    <t>60</t>
  </si>
  <si>
    <t>77643121R</t>
  </si>
  <si>
    <t>Montáž a dodávka ukončující kovové lišt šroubovaných -stupínek</t>
  </si>
  <si>
    <t>457440316</t>
  </si>
  <si>
    <t>61</t>
  </si>
  <si>
    <t>776991811</t>
  </si>
  <si>
    <t>Ostatní práce odstranění přibité kovové pásky ze spoje</t>
  </si>
  <si>
    <t>-1069765804</t>
  </si>
  <si>
    <t xml:space="preserve">15 "dle proj." </t>
  </si>
  <si>
    <t>62</t>
  </si>
  <si>
    <t>998776102</t>
  </si>
  <si>
    <t>Přesun hmot pro podlahy povlakové stanovený z hmotnosti přesunovaného materiálu vodorovná dopravní vzdálenost do 50 m v objektech výšky přes 6 do 12 m</t>
  </si>
  <si>
    <t>-1395529156</t>
  </si>
  <si>
    <t>781</t>
  </si>
  <si>
    <t>Dokončovací práce - obklady</t>
  </si>
  <si>
    <t>63</t>
  </si>
  <si>
    <t>781414114</t>
  </si>
  <si>
    <t>Montáž obkladů vnitřních stěn z obkladaček a dekorů (listel) pórovinových lepených flexibilním lepidlem z obkladaček pravoúhlých přes 35 do 45 ks/m2</t>
  </si>
  <si>
    <t>564167955</t>
  </si>
  <si>
    <t>(2.35+2.0+5.35+2.0)*1.4</t>
  </si>
  <si>
    <t>64</t>
  </si>
  <si>
    <t>5976125R</t>
  </si>
  <si>
    <t>obkladačky keramické   (barevné) 15 x 15 x 0,6 cm I. j.</t>
  </si>
  <si>
    <t>-699551591</t>
  </si>
  <si>
    <t>16.4*1.1</t>
  </si>
  <si>
    <t>65</t>
  </si>
  <si>
    <t>781419191.</t>
  </si>
  <si>
    <t>Montáž obkladů vnitřních stěn z obkladaček a dekorů (listel) pórovinových Příplatek k cenám obkladaček za plochu do 10 m2 jednotlivě</t>
  </si>
  <si>
    <t>1985387723</t>
  </si>
  <si>
    <t>66</t>
  </si>
  <si>
    <t>78141919R</t>
  </si>
  <si>
    <t>Montáž obkladů vnitřních stěn z obkladaček a dekorů (listel) pórovinových Příplatek k cenám obkladaček za spárování silikonem</t>
  </si>
  <si>
    <t>-1607621292</t>
  </si>
  <si>
    <t>67</t>
  </si>
  <si>
    <t>781494111</t>
  </si>
  <si>
    <t>Ostatní prvky plastové profily ukončovací a dilatační lepené flexibilním lepidlem rohové</t>
  </si>
  <si>
    <t>-314840066</t>
  </si>
  <si>
    <t>1.4*2*1.05</t>
  </si>
  <si>
    <t>68</t>
  </si>
  <si>
    <t>781494511</t>
  </si>
  <si>
    <t>Ostatní prvky plastové profily ukončovací a dilatační lepené flexibilním lepidlem ukončovací</t>
  </si>
  <si>
    <t>-1146003888</t>
  </si>
  <si>
    <t>((2.35+2.0+5.35+2.0)+1.4*8)*1.05</t>
  </si>
  <si>
    <t>24.1</t>
  </si>
  <si>
    <t>69</t>
  </si>
  <si>
    <t>998781102</t>
  </si>
  <si>
    <t>Přesun hmot pro obklady keramické stanovený z hmotnosti přesunovaného materiálu vodorovná dopravní vzdálenost do 50 m v objektech výšky přes 6 do 12 m</t>
  </si>
  <si>
    <t>1211906618</t>
  </si>
  <si>
    <t>783</t>
  </si>
  <si>
    <t>Dokončovací práce - nátěry</t>
  </si>
  <si>
    <t>70</t>
  </si>
  <si>
    <t>783101403</t>
  </si>
  <si>
    <t>Příprava podkladu truhlářských konstrukcí před provedením nátěru broušení smirkovým papírem nebo plátnem oprášení-omytí</t>
  </si>
  <si>
    <t>2063354755</t>
  </si>
  <si>
    <t>0.85*2.0*2*3</t>
  </si>
  <si>
    <t>0.95*2.0*2*4</t>
  </si>
  <si>
    <t>71</t>
  </si>
  <si>
    <t>783114101</t>
  </si>
  <si>
    <t>Základní nátěr truhlářských konstrukcí jednonásobný syntetický</t>
  </si>
  <si>
    <t>1652519456</t>
  </si>
  <si>
    <t>25.4</t>
  </si>
  <si>
    <t>72</t>
  </si>
  <si>
    <t>783117101</t>
  </si>
  <si>
    <t>Krycí nátěr truhlářských konstrukcí jednonásobný syntetický 2x</t>
  </si>
  <si>
    <t>234823630</t>
  </si>
  <si>
    <t>25.4*2</t>
  </si>
  <si>
    <t>73</t>
  </si>
  <si>
    <t>783301311</t>
  </si>
  <si>
    <t>Příprava podkladu zámečnických konstrukcí před provedením nátěru odmaštění odmašťovačem vodou ředitelným</t>
  </si>
  <si>
    <t>1587704525</t>
  </si>
  <si>
    <t>(2*1.97+0.9)*(0.1+2*0.05)*4</t>
  </si>
  <si>
    <t>(2*1.97+0.8)*(0.1+2*0.05)*3</t>
  </si>
  <si>
    <t>Mezisoučet zarubne</t>
  </si>
  <si>
    <t>0.75*0.75*(2+1)</t>
  </si>
  <si>
    <t>Mezisoučet mrizky</t>
  </si>
  <si>
    <t>8.4</t>
  </si>
  <si>
    <t>74</t>
  </si>
  <si>
    <t>783314101</t>
  </si>
  <si>
    <t>Základní nátěr zámečnických konstrukcí jednonásobný syntetický</t>
  </si>
  <si>
    <t>449532945</t>
  </si>
  <si>
    <t>783317101</t>
  </si>
  <si>
    <t>Krycí nátěr (email) zámečnických konstrukcí jednonásobný syntetický standardní 2x</t>
  </si>
  <si>
    <t>-1138539474</t>
  </si>
  <si>
    <t>8.4*2</t>
  </si>
  <si>
    <t>76</t>
  </si>
  <si>
    <t>78360134R</t>
  </si>
  <si>
    <t>Odmaštění vč základního a krycího nátěru člankových otopných těles</t>
  </si>
  <si>
    <t>2038951031</t>
  </si>
  <si>
    <t xml:space="preserve">1 " 1.65/0.55+2.5/0.55+2.13*0.55*4" </t>
  </si>
  <si>
    <t>77</t>
  </si>
  <si>
    <t>783601713</t>
  </si>
  <si>
    <t>Příprava podkladu armatur a kovových potrubí před provedením nátěru potrubí do DN 50 mm odmaštěním, odmašťovačem vodou ředitelným</t>
  </si>
  <si>
    <t>-2049269017</t>
  </si>
  <si>
    <t>20.8</t>
  </si>
  <si>
    <t>78</t>
  </si>
  <si>
    <t>783614551</t>
  </si>
  <si>
    <t>Základní nátěr armatur a kovových potrubí jednonásobný potrubí do DN 50 mm syntetický</t>
  </si>
  <si>
    <t>787816374</t>
  </si>
  <si>
    <t>79</t>
  </si>
  <si>
    <t>783617601</t>
  </si>
  <si>
    <t>Krycí nátěr (email) armatur a kovových potrubí potrubí do DN 50 mm jednonásobný syntetický standardní 2x</t>
  </si>
  <si>
    <t>2036205190</t>
  </si>
  <si>
    <t>20.8*2</t>
  </si>
  <si>
    <t>80</t>
  </si>
  <si>
    <t>783806805</t>
  </si>
  <si>
    <t>Odstranění nátěrů z omítek opálením s obroušením</t>
  </si>
  <si>
    <t>622047312</t>
  </si>
  <si>
    <t xml:space="preserve">(21.5*1.4-(1.0+0.9)*1.4)-2.95*(1.4-1.01) "1.02" </t>
  </si>
  <si>
    <t xml:space="preserve">(33.55*1.4-(1.0+0.9)*1.4)-4.45*(1.4-1.01)*2 "1.05" </t>
  </si>
  <si>
    <t>67.13</t>
  </si>
  <si>
    <t>784</t>
  </si>
  <si>
    <t>Dokončovací práce - malby a tapety</t>
  </si>
  <si>
    <t>81</t>
  </si>
  <si>
    <t>784111013</t>
  </si>
  <si>
    <t>Obroušení podkladu omítky v místnostech výšky přes 3,80 do 5,00 m</t>
  </si>
  <si>
    <t>1169732770</t>
  </si>
  <si>
    <t>365.1 "steny"</t>
  </si>
  <si>
    <t xml:space="preserve">181.23 "strop" </t>
  </si>
  <si>
    <t>82</t>
  </si>
  <si>
    <t>784121003</t>
  </si>
  <si>
    <t>Oškrabání malby v místnostech výšky přes 3,80 do 5,00 m</t>
  </si>
  <si>
    <t>2106264271</t>
  </si>
  <si>
    <t xml:space="preserve">63.18 "strop v suterenu" </t>
  </si>
  <si>
    <t>24.19*3.9 "1.01"</t>
  </si>
  <si>
    <t>21.5*3.82 "1.02"</t>
  </si>
  <si>
    <t xml:space="preserve">33.2*3.82 "1.03" </t>
  </si>
  <si>
    <t>33.55*3.82 "1.04</t>
  </si>
  <si>
    <t xml:space="preserve">-67.13 "odpoc.-olej.nater" </t>
  </si>
  <si>
    <t>542.38</t>
  </si>
  <si>
    <t>83</t>
  </si>
  <si>
    <t>784221103</t>
  </si>
  <si>
    <t>Malby z malířských směsí otěruvzdorných za sucha dvojnásobné, bílé za sucha otěruvzdorné dobře v místnostech výšky přes 3,80 do 5,00 m</t>
  </si>
  <si>
    <t>-1386472110</t>
  </si>
  <si>
    <t xml:space="preserve">63.18 "strop v suterenu-kuchyn" </t>
  </si>
  <si>
    <t>24.19*(3.9-1.4) "1.01"</t>
  </si>
  <si>
    <t>21.5*(3.82-1.4) "1.02"</t>
  </si>
  <si>
    <t xml:space="preserve">33.2*(3.82-1.4) "1.03" </t>
  </si>
  <si>
    <t>33.55*(3.82-1.4) "1.04</t>
  </si>
  <si>
    <t>-(4.45*(2.8-0.39)*4+2.95*(2.8-0.39)*2)</t>
  </si>
  <si>
    <t>461.33*1.03</t>
  </si>
  <si>
    <t>84</t>
  </si>
  <si>
    <t>78422110R</t>
  </si>
  <si>
    <t>Malby z malířských směsí otěruvzdorných za sucha dvojnásobné, bílé za sucha otěruvzdorné omyvatelnych v místnostech výšky přes 3,80 do 5,00 m</t>
  </si>
  <si>
    <t>2062821888</t>
  </si>
  <si>
    <t>(24.19+21.5+33.2+33.55)*1.4</t>
  </si>
  <si>
    <t>-(4.45*(1.4-1.01)*4+2.95*(1.4-1.01)*2)</t>
  </si>
  <si>
    <t xml:space="preserve">-16.4 " obklad" </t>
  </si>
  <si>
    <t>131.77*1.03</t>
  </si>
  <si>
    <t>135.72</t>
  </si>
  <si>
    <t>Úroveň 3:</t>
  </si>
  <si>
    <t xml:space="preserve">a - ZTI -zdravotně tech.instalace </t>
  </si>
  <si>
    <t xml:space="preserve">    9 - Ostatní konstrukce a práce-bourání</t>
  </si>
  <si>
    <t xml:space="preserve">    997 - Přesun sutě</t>
  </si>
  <si>
    <t xml:space="preserve">    721 - Zdravotechnika - vnitřní kanalizace</t>
  </si>
  <si>
    <t xml:space="preserve">    722 - Zdravotechnika - vnitřní vodovod</t>
  </si>
  <si>
    <t xml:space="preserve">    725 - Zdravotechnika - zařizovací předměty</t>
  </si>
  <si>
    <t>Ostatní konstrukce a práce-bourání</t>
  </si>
  <si>
    <t>R 971033R</t>
  </si>
  <si>
    <t>Vybourání otvorů, prostupů, sekání drážek, nik, bourání, zazdívky, zához, podpůrné konstrukce, kotevení a pod.</t>
  </si>
  <si>
    <t>910979964</t>
  </si>
  <si>
    <t>997</t>
  </si>
  <si>
    <t>Přesun sutě</t>
  </si>
  <si>
    <t>-453492304</t>
  </si>
  <si>
    <t>-2124706262</t>
  </si>
  <si>
    <t>0,561*14 "dalších 14 km"</t>
  </si>
  <si>
    <t>784602994</t>
  </si>
  <si>
    <t>721</t>
  </si>
  <si>
    <t>Zdravotechnika - vnitřní kanalizace</t>
  </si>
  <si>
    <t>721140802</t>
  </si>
  <si>
    <t>Demontáž potrubí z litinových trub odpadních nebo dešťových do DN 100</t>
  </si>
  <si>
    <t>-1027079968</t>
  </si>
  <si>
    <t>721140903</t>
  </si>
  <si>
    <t>Opravy odpadního potrubí litinového vsazení odbočky do potrubí DN 75</t>
  </si>
  <si>
    <t>1662230913</t>
  </si>
  <si>
    <t>721140912</t>
  </si>
  <si>
    <t>Opravy odpadního potrubí litinového propojení dosavadního potrubí DN 50</t>
  </si>
  <si>
    <t>629056150</t>
  </si>
  <si>
    <t>721140913</t>
  </si>
  <si>
    <t>Opravy odpadního potrubí litinového propojení dosavadního potrubí DN 75</t>
  </si>
  <si>
    <t>824734071</t>
  </si>
  <si>
    <t>721171803</t>
  </si>
  <si>
    <t>Demontáž potrubí z novodurových trub odpadních nebo připojovacích do D 75</t>
  </si>
  <si>
    <t>485368763</t>
  </si>
  <si>
    <t>721174004</t>
  </si>
  <si>
    <t>Potrubí z plastových trub polypropylenové svodné (ležaté) DN 70</t>
  </si>
  <si>
    <t>-766339971</t>
  </si>
  <si>
    <t>721174024</t>
  </si>
  <si>
    <t>Potrubí z plastových trub polypropylenové odpadní (svislé) DN 70</t>
  </si>
  <si>
    <t>-1758611869</t>
  </si>
  <si>
    <t>721174043</t>
  </si>
  <si>
    <t>Potrubí z plastových trub polypropylenové připojovací DN 50</t>
  </si>
  <si>
    <t>1905940698</t>
  </si>
  <si>
    <t>721174044</t>
  </si>
  <si>
    <t>Potrubí z plastových trub polypropylenové připojovací DN 70</t>
  </si>
  <si>
    <t>-1058207158</t>
  </si>
  <si>
    <t>721194105</t>
  </si>
  <si>
    <t>Vyměření přípojek na potrubí vyvedení a upevnění odpadních výpustek DN 50</t>
  </si>
  <si>
    <t>1801594090</t>
  </si>
  <si>
    <t>721290123</t>
  </si>
  <si>
    <t>Zkouška těsnosti kanalizace v objektech kouřem do DN 300</t>
  </si>
  <si>
    <t>824300290</t>
  </si>
  <si>
    <t>721300912</t>
  </si>
  <si>
    <t>Pročištění svislých odpadů v jednom podlaží do DN 200</t>
  </si>
  <si>
    <t>-901195522</t>
  </si>
  <si>
    <t>998721102</t>
  </si>
  <si>
    <t>Přesun hmot pro vnitřní kanalizace stanovený z hmotnosti přesunovaného materiálu vodorovná dopravní vzdálenost do 50 m v objektech výšky přes 6 do 12 m</t>
  </si>
  <si>
    <t>1770124025</t>
  </si>
  <si>
    <t>998721181</t>
  </si>
  <si>
    <t>Přesun hmot pro vnitřní kanalizace stanovený z hmotnosti přesunovaného materiálu Příplatek k ceně za přesun prováděný bez použití mechanizace pro jakoukoliv výšku objektu</t>
  </si>
  <si>
    <t>1178032361</t>
  </si>
  <si>
    <t>R72129011</t>
  </si>
  <si>
    <t>kouřové patrony</t>
  </si>
  <si>
    <t>ks</t>
  </si>
  <si>
    <t>-1273563311</t>
  </si>
  <si>
    <t>721290822</t>
  </si>
  <si>
    <t>Vnitrostaveništní přemístění vybouraných (demontovaných) hmot vnitřní kanalizace vodorovně do 100 m v objektech výšky přes 6 do 12 m</t>
  </si>
  <si>
    <t>1386568714</t>
  </si>
  <si>
    <t>722</t>
  </si>
  <si>
    <t>Zdravotechnika - vnitřní vodovod</t>
  </si>
  <si>
    <t>722130801</t>
  </si>
  <si>
    <t>Demontáž potrubí z ocelových trubek pozinkovaných závitových do DN 25</t>
  </si>
  <si>
    <t>251856185</t>
  </si>
  <si>
    <t>722131933</t>
  </si>
  <si>
    <t>Potrubí pozinkované závitové zaslepení potrubí DN 25</t>
  </si>
  <si>
    <t>-1942144651</t>
  </si>
  <si>
    <t>722131945</t>
  </si>
  <si>
    <t>Opravy vodovodního potrubí z ocelových trubek pozinkovaných závitových propojení dosavadního potrubí svěrnými spojkami PN 16 DN potrubí / G odbočky DN 40 / G 5/4</t>
  </si>
  <si>
    <t>1155505747</t>
  </si>
  <si>
    <t>722170801</t>
  </si>
  <si>
    <t>Demontáž rozvodů vody z plastů do D 25 mm</t>
  </si>
  <si>
    <t>1948815736</t>
  </si>
  <si>
    <t>722171912</t>
  </si>
  <si>
    <t>Potrubí plastové odříznutí trubky, propojení na nové potrubí D do 20 mm</t>
  </si>
  <si>
    <t>-1911829629</t>
  </si>
  <si>
    <t>722171913</t>
  </si>
  <si>
    <t>Potrubí plastové odříznutí trubky, vysazení nové odbočky D do 25 mm</t>
  </si>
  <si>
    <t>-446424821</t>
  </si>
  <si>
    <t>722174022</t>
  </si>
  <si>
    <t>Potrubí z plastových trubek z polypropylenu (PPR) svařovaných polyfuzně PN 20 (SDR 6) D 20 x 3,4</t>
  </si>
  <si>
    <t>1220909323</t>
  </si>
  <si>
    <t>26+5</t>
  </si>
  <si>
    <t>722174025</t>
  </si>
  <si>
    <t>Potrubí z plastových trubek z polypropylenu (PPR) svařovaných polyfuzně PN 20 (SDR 6) D 40 x 6,7</t>
  </si>
  <si>
    <t>176856706</t>
  </si>
  <si>
    <t>722174072</t>
  </si>
  <si>
    <t>Potrubí z plastových trubek z polypropylenu (PPR) svařovaných polyfuzně kompenzační smyčky na potrubí (PPR) D 20 x 3,4</t>
  </si>
  <si>
    <t>-1152231053</t>
  </si>
  <si>
    <t>722181211</t>
  </si>
  <si>
    <t>Ochrana potrubí termoizolačními trubicemi z pěnového polyetylenu PE přilepenými v příčných a podélných spojích, tloušťky izolace do 6 mm, vnitřního průměru izolace DN do 22 mm</t>
  </si>
  <si>
    <t>-983350318</t>
  </si>
  <si>
    <t>722181213</t>
  </si>
  <si>
    <t>Ochrana potrubí termoizolačními trubicemi z pěnového polyetylenu PE přilepenými v příčných a podélných spojích, tloušťky izolace do 6 mm, vnitřního průměru izolace DN přes 32 mm</t>
  </si>
  <si>
    <t>521908998</t>
  </si>
  <si>
    <t>722181251</t>
  </si>
  <si>
    <t>Ochrana potrubí termoizolačními trubicemi z pěnového polyetylenu PE přilepenými v příčných a podélných spojích, tloušťky izolace přes 20 do 25 mm, vnitřního průměru izolace DN do 22 mm</t>
  </si>
  <si>
    <t>341622738</t>
  </si>
  <si>
    <t>722182011</t>
  </si>
  <si>
    <t>Podpůrný žlab pro potrubí průměru D 20</t>
  </si>
  <si>
    <t>335818832</t>
  </si>
  <si>
    <t>722190901</t>
  </si>
  <si>
    <t>Opravy ostatní uzavření nebo otevření vodovodního potrubí při opravách včetně vypuštění a napuštění</t>
  </si>
  <si>
    <t>2026446424</t>
  </si>
  <si>
    <t>722220161</t>
  </si>
  <si>
    <t>Armatury s jedním závitem plastové (PPR) PN 20 (SDR 6) DN 20 x G 1/2 (nástěnný komplet)</t>
  </si>
  <si>
    <t>-1753150341</t>
  </si>
  <si>
    <t>722220231</t>
  </si>
  <si>
    <t>Armatury s jedním závitem přechodové tvarovky PPR, PN 20 (SDR 6) s kovovým závitem vnitřním přechodky dGK D 20 x G 1/2</t>
  </si>
  <si>
    <t>895682019</t>
  </si>
  <si>
    <t>722232043</t>
  </si>
  <si>
    <t>Armatury se dvěma závity kulové kohouty PN 42 do 185 st.C přímé vnitřní závit G 1/2</t>
  </si>
  <si>
    <t>566133013</t>
  </si>
  <si>
    <t>722290226</t>
  </si>
  <si>
    <t>Zkoušky, proplach a desinfekce vodovodního potrubí zkoušky těsnosti vodovodního potrubí závitového do DN 50</t>
  </si>
  <si>
    <t>-1818196306</t>
  </si>
  <si>
    <t>722290234</t>
  </si>
  <si>
    <t>Zkoušky, proplach a desinfekce vodovodního potrubí proplach a desinfekce vodovodního potrubí do DN 80</t>
  </si>
  <si>
    <t>155369226</t>
  </si>
  <si>
    <t>998722102</t>
  </si>
  <si>
    <t>Přesun hmot pro vnitřní vodovod stanovený z hmotnosti přesunovaného materiálu vodorovná dopravní vzdálenost do 50 m v objektech výšky přes 6 do 12 m</t>
  </si>
  <si>
    <t>254886492</t>
  </si>
  <si>
    <t>998722181</t>
  </si>
  <si>
    <t>Přesun hmot pro vnitřní vodovod stanovený z hmotnosti přesunovaného materiálu Příplatek k ceně za přesun prováděný bez použití mechanizace pro jakoukoliv výšku objektu</t>
  </si>
  <si>
    <t>-588284614</t>
  </si>
  <si>
    <t>722290822</t>
  </si>
  <si>
    <t>Vnitrostaveništní přemístění vybouraných (demontovaných) hmot vnitřní vodovod vodorovně do 100 m v objektech výšky přes 6 do 12 m</t>
  </si>
  <si>
    <t>845187870</t>
  </si>
  <si>
    <t>723120804</t>
  </si>
  <si>
    <t>Demontáž plynovodního potrubí do DN 25</t>
  </si>
  <si>
    <t>-421397731</t>
  </si>
  <si>
    <t>723120805</t>
  </si>
  <si>
    <t>Demontáž plynovodního potrubí přes 25 do DN 50</t>
  </si>
  <si>
    <t>-1712498945</t>
  </si>
  <si>
    <t>723181022</t>
  </si>
  <si>
    <t>Potrubí z měděných trubek tvrdých, spojovaných lisováním (mapress) DN 15</t>
  </si>
  <si>
    <t>962986562</t>
  </si>
  <si>
    <t>723190251</t>
  </si>
  <si>
    <t>Přípojky plynovodní ke strojům a zařízením z trubek vyvedení a upevnění plynovodních výpustek na potrubí DN 15</t>
  </si>
  <si>
    <t>-6514508</t>
  </si>
  <si>
    <t>723190901</t>
  </si>
  <si>
    <t>Opravy plynovodního potrubí uzavření nebo otevření potrubí</t>
  </si>
  <si>
    <t>-142737297</t>
  </si>
  <si>
    <t>723190907</t>
  </si>
  <si>
    <t>Opravy plynovodního potrubí odvzdušnění a napuštění potrubí</t>
  </si>
  <si>
    <t>991917565</t>
  </si>
  <si>
    <t>723190909</t>
  </si>
  <si>
    <t>Opravy plynovodního potrubí neúřední zkouška těsnosti dosavadního potrubí</t>
  </si>
  <si>
    <t>1133328553</t>
  </si>
  <si>
    <t>723190915</t>
  </si>
  <si>
    <t>Navaření odbočky na potrubí plynovodní, propojení plynovodního potrubí, zaslepení plynovodního potrubí DN 32</t>
  </si>
  <si>
    <t>1505230432</t>
  </si>
  <si>
    <t>723231162</t>
  </si>
  <si>
    <t>Armatury se dvěma závity kohouty kulové PN 42 do 185 st.C plnoprůtokové vnitřní závit těžká řada G 1/2</t>
  </si>
  <si>
    <t>94557543</t>
  </si>
  <si>
    <t>HZS2312</t>
  </si>
  <si>
    <t>Hodinová zúčtovací sazba malíř, natěrač, lakýrník specialista</t>
  </si>
  <si>
    <t>hod</t>
  </si>
  <si>
    <t>512</t>
  </si>
  <si>
    <t>-730033009</t>
  </si>
  <si>
    <t>246284100</t>
  </si>
  <si>
    <t>barvy a emaily ředitelné vodou barva základní antikorozní BALAKRYL ANTIKOR   (á 0,8 kg) na železné a ocelové předměty, litinové odlitky apod. 0108 šeď myší          V 2026</t>
  </si>
  <si>
    <t>kg</t>
  </si>
  <si>
    <t>-1346440679</t>
  </si>
  <si>
    <t>246268420</t>
  </si>
  <si>
    <t>barvy a emaily ředitelné vodou na dřevo, dřevotřískové a dřevovláknité desky, beton,cementovláknité výrobky, cihly, lepenky apod., na kovové podklady s antikorozním nátěrem, na tělesa ústředního topení, nevhodné na nátěr střešních krytin BALAKRYL barva univerzální disperzní akrylátová 0620 žlutý             V 2045  (á 0,7 kg)</t>
  </si>
  <si>
    <t>-1114609712</t>
  </si>
  <si>
    <t>R72377704</t>
  </si>
  <si>
    <t>Revize domovního plynovodu</t>
  </si>
  <si>
    <t>kpl</t>
  </si>
  <si>
    <t>-1533063680</t>
  </si>
  <si>
    <t>723290822</t>
  </si>
  <si>
    <t>Vnitrostaveništní přemítění vybouraných (demontovaných) hmot vnitřní plynovod vodorovně do 100 m v objektech výšky přes 6 do 12 m</t>
  </si>
  <si>
    <t>-961543663</t>
  </si>
  <si>
    <t>998723102</t>
  </si>
  <si>
    <t>Přesun hmot pro vnitřní plynovod stanovený z hmotnosti přesunovaného materiálu vodorovná dopravní vzdálenost do 50 m v objektech výšky přes 6 do 12 m</t>
  </si>
  <si>
    <t>631623016</t>
  </si>
  <si>
    <t>998723181</t>
  </si>
  <si>
    <t>Přesun hmot pro vnitřní plynovod stanovený z hmotnosti přesunovaného materiálu Příplatek k ceně za přesun prováděný bez použití mechanizace pro jakoukoliv výšku objektu</t>
  </si>
  <si>
    <t>-979308935</t>
  </si>
  <si>
    <t>725</t>
  </si>
  <si>
    <t>Zdravotechnika - zařizovací předměty</t>
  </si>
  <si>
    <t>725210821</t>
  </si>
  <si>
    <t>Demontáž umyvadel bez výtokových armatur umyvadel</t>
  </si>
  <si>
    <t>-506033537</t>
  </si>
  <si>
    <t>725211603</t>
  </si>
  <si>
    <t>Umyvadla keramická bez výtokových armatur se zápachovou uzávěrkou připevněná na stěnu šrouby bílá bez sloupu nebo krytu na sifon 600 mm</t>
  </si>
  <si>
    <t>-190008009</t>
  </si>
  <si>
    <t>725820801</t>
  </si>
  <si>
    <t>Demontáž baterií nástěnných do G 3/4</t>
  </si>
  <si>
    <t>1505088250</t>
  </si>
  <si>
    <t>725822612</t>
  </si>
  <si>
    <t>Baterie umyvadlové stojánkové pákové s výpustí</t>
  </si>
  <si>
    <t>575880713</t>
  </si>
  <si>
    <t>725861102</t>
  </si>
  <si>
    <t xml:space="preserve">Zápachové uzávěrky zařizovacích předmětů pro umyvadla DN 40 </t>
  </si>
  <si>
    <t>-371528247</t>
  </si>
  <si>
    <t>998725102</t>
  </si>
  <si>
    <t>Přesun hmot pro zařizovací předměty stanovený z hmotnosti přesunovaného materiálu vodorovná dopravní vzdálenost do 50 m v objektech výšky přes 6 do 12 m</t>
  </si>
  <si>
    <t>393012358</t>
  </si>
  <si>
    <t>998725181</t>
  </si>
  <si>
    <t>Přesun hmot pro zařizovací předměty stanovený z hmotnosti přesunovaného materiálu Příplatek k cenám za přesun prováděný bez použití mechanizace pro jakoukoliv výšku objektu</t>
  </si>
  <si>
    <t>1198996907</t>
  </si>
  <si>
    <t>725590812</t>
  </si>
  <si>
    <t>Vnitrostaveništní přemístění vybouraných (demontovaných) hmot zařizovacích předmětů vodorovně do 100 m v objektech výšky přes 6 do 12 m</t>
  </si>
  <si>
    <t>755344068</t>
  </si>
  <si>
    <t>2 - Elektro montáž a materiál</t>
  </si>
  <si>
    <t>c_a - Elektroinstalace - materiál</t>
  </si>
  <si>
    <t>D1 - rozvaděče</t>
  </si>
  <si>
    <t>D2 - kabely a vodiče</t>
  </si>
  <si>
    <t>D3 - ukončení celoplastových kabelů</t>
  </si>
  <si>
    <t>D4 - spínače</t>
  </si>
  <si>
    <t>D5 - zásuvky</t>
  </si>
  <si>
    <t>D6 - montážní materiál</t>
  </si>
  <si>
    <t>D7 - svítidla</t>
  </si>
  <si>
    <t>D8 - počítačová síť</t>
  </si>
  <si>
    <t>D9 - ostatní</t>
  </si>
  <si>
    <t>D1</t>
  </si>
  <si>
    <t>rozvaděče</t>
  </si>
  <si>
    <t>345001000</t>
  </si>
  <si>
    <t>R1 podružný nástěnný rozvaděč 24 modulů rozměr 340x432x110, IP65, s prouodvými chrániči a jističi, kombinovaný svodič přepětí typu 1+2, hlavní vypínač</t>
  </si>
  <si>
    <t>-100697464</t>
  </si>
  <si>
    <t>345101208</t>
  </si>
  <si>
    <t>doplnění stávjícího rozvadče R o 1 ks jističe 3f/20A/char.B</t>
  </si>
  <si>
    <t>-2016010675</t>
  </si>
  <si>
    <t>D2</t>
  </si>
  <si>
    <t>kabely a vodiče</t>
  </si>
  <si>
    <t>341581026</t>
  </si>
  <si>
    <t>kabel CYKY 5x4 - silový instalační kabel s měděným jádrem a PVC izolací 1kV</t>
  </si>
  <si>
    <t>1861993355</t>
  </si>
  <si>
    <t>341581083</t>
  </si>
  <si>
    <t>kabel CYKY J 3x2,5 - silový instalační kabel s měděným jádrem a PVC izolací 1kV</t>
  </si>
  <si>
    <t>1658462111</t>
  </si>
  <si>
    <t>341581081</t>
  </si>
  <si>
    <t>kabel CYKY J 3x1,5 - silový instalační kabel s měděným jádrem a PVC izolací 1kV</t>
  </si>
  <si>
    <t>-965981276</t>
  </si>
  <si>
    <t>341118087</t>
  </si>
  <si>
    <t>kabel CYKY J 5x1,5 - silový instalační kabel s měděným jádrem a PVC izolací 1kV</t>
  </si>
  <si>
    <t>2139954703</t>
  </si>
  <si>
    <t>341118101</t>
  </si>
  <si>
    <t>kabel CYKY 2Ax1,5 - silový instalační kabel s měděným jádrem a PVC izolací 1kV</t>
  </si>
  <si>
    <t>2093686176</t>
  </si>
  <si>
    <t>341118109</t>
  </si>
  <si>
    <t>kabel CYKY 2Dx6 - silový instalační kabel s měděným jádrem a PVC izolací 1kV</t>
  </si>
  <si>
    <t>1076478993</t>
  </si>
  <si>
    <t>345212125</t>
  </si>
  <si>
    <t>vodič CYA 4 zž pevně - PVC izolovaný jednožilový vodič pro vnitřní vedení</t>
  </si>
  <si>
    <t>2011805676</t>
  </si>
  <si>
    <t>D3</t>
  </si>
  <si>
    <t>ukončení celoplastových kabelů</t>
  </si>
  <si>
    <t>342118948</t>
  </si>
  <si>
    <t>kabelové oko Cu 6</t>
  </si>
  <si>
    <t>-1668001292</t>
  </si>
  <si>
    <t>342118944</t>
  </si>
  <si>
    <t>kabelové oko Cu 4</t>
  </si>
  <si>
    <t>-1292577935</t>
  </si>
  <si>
    <t>342118941</t>
  </si>
  <si>
    <t>kabelové oko Cu 1,5 až  2,5</t>
  </si>
  <si>
    <t>-1312109842</t>
  </si>
  <si>
    <t>D4</t>
  </si>
  <si>
    <t>spínače</t>
  </si>
  <si>
    <t>345355164</t>
  </si>
  <si>
    <t>spínač ř.6  IP20 pod omítku</t>
  </si>
  <si>
    <t>481463464</t>
  </si>
  <si>
    <t>345355211</t>
  </si>
  <si>
    <t>kryt spínače</t>
  </si>
  <si>
    <t>-1755854414</t>
  </si>
  <si>
    <t>345355104</t>
  </si>
  <si>
    <t>rámeček jednonásobný</t>
  </si>
  <si>
    <t>59423182</t>
  </si>
  <si>
    <t>345355169</t>
  </si>
  <si>
    <t>spínač ř.6+6  IP20 pod omítku</t>
  </si>
  <si>
    <t>2100923684</t>
  </si>
  <si>
    <t>345355212</t>
  </si>
  <si>
    <t>-1339419488</t>
  </si>
  <si>
    <t>663113746</t>
  </si>
  <si>
    <t>D5</t>
  </si>
  <si>
    <t>zásuvky</t>
  </si>
  <si>
    <t>358111232</t>
  </si>
  <si>
    <t>zásuvka 16A/230V  jednonásobná IP20 pod omítku</t>
  </si>
  <si>
    <t>-1825029604</t>
  </si>
  <si>
    <t>1751819459</t>
  </si>
  <si>
    <t>345355105</t>
  </si>
  <si>
    <t>rámeček dvojnásobný</t>
  </si>
  <si>
    <t>-1443694017</t>
  </si>
  <si>
    <t>345355106</t>
  </si>
  <si>
    <t>-1895297092</t>
  </si>
  <si>
    <t>345355107</t>
  </si>
  <si>
    <t>rámeček čtyřnásobný</t>
  </si>
  <si>
    <t>554380232</t>
  </si>
  <si>
    <t>358111239</t>
  </si>
  <si>
    <t>zásuvka 16A/230V  jednonásobná IP20 pod omítku se svodičem přepětí typ3</t>
  </si>
  <si>
    <t>883691001</t>
  </si>
  <si>
    <t>-21441944</t>
  </si>
  <si>
    <t>345355321</t>
  </si>
  <si>
    <t>zásuvka 16A/230V IP 44</t>
  </si>
  <si>
    <t>-176186875</t>
  </si>
  <si>
    <t>D6</t>
  </si>
  <si>
    <t>montážní materiál</t>
  </si>
  <si>
    <t>211126000</t>
  </si>
  <si>
    <t>ocelová nosná konstrukce všeobecně kg</t>
  </si>
  <si>
    <t>-1376641015</t>
  </si>
  <si>
    <t>345711232</t>
  </si>
  <si>
    <t>krabice přístrojová</t>
  </si>
  <si>
    <t>-948469410</t>
  </si>
  <si>
    <t>345711241</t>
  </si>
  <si>
    <t>krabice odbočná pod omítku</t>
  </si>
  <si>
    <t>-1760423433</t>
  </si>
  <si>
    <t>345711264</t>
  </si>
  <si>
    <t>krabice rozvodná pod omítku</t>
  </si>
  <si>
    <t>-1658666139</t>
  </si>
  <si>
    <t>354411618</t>
  </si>
  <si>
    <t>svorka pro vyrovnání potenciálu EPS 1</t>
  </si>
  <si>
    <t>2040358016</t>
  </si>
  <si>
    <t>314324118</t>
  </si>
  <si>
    <t>upevňovací bod hmoždinkou PVC</t>
  </si>
  <si>
    <t>2090636627</t>
  </si>
  <si>
    <t>345218936</t>
  </si>
  <si>
    <t>elektroinstlační trubka ohebná PVC o 32</t>
  </si>
  <si>
    <t>-462641358</t>
  </si>
  <si>
    <t>341104018</t>
  </si>
  <si>
    <t>protahovací vodič AY 2,5</t>
  </si>
  <si>
    <t>1970568720</t>
  </si>
  <si>
    <t>345711308</t>
  </si>
  <si>
    <t>svítidlová svorkovnice</t>
  </si>
  <si>
    <t>2066783096</t>
  </si>
  <si>
    <t>D7</t>
  </si>
  <si>
    <t>svítidla</t>
  </si>
  <si>
    <t>348531702</t>
  </si>
  <si>
    <t>přisazené LED svítidlo, opálový kryt , IP20, 6480lm,63W</t>
  </si>
  <si>
    <t>1056982724</t>
  </si>
  <si>
    <t>zákon č. 7/2005</t>
  </si>
  <si>
    <t>příplatek za ekolikvidaci svítidel</t>
  </si>
  <si>
    <t>614704166</t>
  </si>
  <si>
    <t>D8</t>
  </si>
  <si>
    <t>počítačová síť</t>
  </si>
  <si>
    <t>345355107.1</t>
  </si>
  <si>
    <t>zásuvka  RJ 45 pod om. Cat 5e IP20</t>
  </si>
  <si>
    <t>233038708</t>
  </si>
  <si>
    <t>341118214</t>
  </si>
  <si>
    <t>kabel S-FTP cat.5e</t>
  </si>
  <si>
    <t>2131054898</t>
  </si>
  <si>
    <t>-1432414065</t>
  </si>
  <si>
    <t>1167064714</t>
  </si>
  <si>
    <t>345711232.1</t>
  </si>
  <si>
    <t>krabice přístrojová pod omítku</t>
  </si>
  <si>
    <t>-1403217778</t>
  </si>
  <si>
    <t>-1126624113</t>
  </si>
  <si>
    <t>D9</t>
  </si>
  <si>
    <t>ostatní</t>
  </si>
  <si>
    <t>721218223</t>
  </si>
  <si>
    <t>tmel pro utěsnění prostupů komplet</t>
  </si>
  <si>
    <t>1382551161</t>
  </si>
  <si>
    <t>314128111</t>
  </si>
  <si>
    <t>switch 8 port</t>
  </si>
  <si>
    <t>1048160099</t>
  </si>
  <si>
    <t>345000000</t>
  </si>
  <si>
    <t>materiál podružný 3% z nosného materiálu</t>
  </si>
  <si>
    <t>-2014802435</t>
  </si>
  <si>
    <t>c_b - Elektroinstalace - konstrukce</t>
  </si>
  <si>
    <t>D9 - montáž a demontáž svítidel v místnosti 1.05</t>
  </si>
  <si>
    <t>D10 - ostatní</t>
  </si>
  <si>
    <t>741210001</t>
  </si>
  <si>
    <t>330643761</t>
  </si>
  <si>
    <t>741320163</t>
  </si>
  <si>
    <t>-2025257004</t>
  </si>
  <si>
    <t>741122032</t>
  </si>
  <si>
    <t>-1670230827</t>
  </si>
  <si>
    <t>741122016</t>
  </si>
  <si>
    <t>-1418025816</t>
  </si>
  <si>
    <t>741122015</t>
  </si>
  <si>
    <t>-1957518833</t>
  </si>
  <si>
    <t>741122031</t>
  </si>
  <si>
    <t>-10449686</t>
  </si>
  <si>
    <t>741122011</t>
  </si>
  <si>
    <t>-978953353</t>
  </si>
  <si>
    <t>741122012</t>
  </si>
  <si>
    <t>-1911412708</t>
  </si>
  <si>
    <t>741120301</t>
  </si>
  <si>
    <t>1508063868</t>
  </si>
  <si>
    <t>741132102</t>
  </si>
  <si>
    <t>ukončení celoplastového kabelu do 2x6</t>
  </si>
  <si>
    <t>1133093991</t>
  </si>
  <si>
    <t>741132145</t>
  </si>
  <si>
    <t>ukončení celoplastového kabelu do 5x4</t>
  </si>
  <si>
    <t>1371762757</t>
  </si>
  <si>
    <t>741132103</t>
  </si>
  <si>
    <t>ukončení celoplastového kabelu do 3x2,5</t>
  </si>
  <si>
    <t>-2143147603</t>
  </si>
  <si>
    <t>741310233</t>
  </si>
  <si>
    <t>spínač ř.6 IP20 pod omítku</t>
  </si>
  <si>
    <t>-919020245</t>
  </si>
  <si>
    <t>741310238</t>
  </si>
  <si>
    <t>spínač ř.6+6 IP20 pod omítku</t>
  </si>
  <si>
    <t>-1180978274</t>
  </si>
  <si>
    <t>741313041</t>
  </si>
  <si>
    <t>zásuvka 16A/230V jednonásobná IP20 pod omítku</t>
  </si>
  <si>
    <t>1104513578</t>
  </si>
  <si>
    <t>741313041.1</t>
  </si>
  <si>
    <t>zásuvka 16A/230V jednonásobná IP20 pod omítku se svodičem přepětí typ3</t>
  </si>
  <si>
    <t>931767045</t>
  </si>
  <si>
    <t>741313082</t>
  </si>
  <si>
    <t>-1426569990</t>
  </si>
  <si>
    <t>741910502</t>
  </si>
  <si>
    <t>12293969</t>
  </si>
  <si>
    <t>741112061</t>
  </si>
  <si>
    <t>1745537013</t>
  </si>
  <si>
    <t>741112001</t>
  </si>
  <si>
    <t>-1543653458</t>
  </si>
  <si>
    <t>741112101</t>
  </si>
  <si>
    <t>2085516126</t>
  </si>
  <si>
    <t>741112301</t>
  </si>
  <si>
    <t>-361344964</t>
  </si>
  <si>
    <t>460690031</t>
  </si>
  <si>
    <t>41846215</t>
  </si>
  <si>
    <t>741110021</t>
  </si>
  <si>
    <t>-147603710</t>
  </si>
  <si>
    <t>741121101</t>
  </si>
  <si>
    <t>978458969</t>
  </si>
  <si>
    <t>HZS</t>
  </si>
  <si>
    <t>-1356361004</t>
  </si>
  <si>
    <t>741372112</t>
  </si>
  <si>
    <t>1043041272</t>
  </si>
  <si>
    <t>742330042</t>
  </si>
  <si>
    <t>zásuvka RJ 45 pod om. Cat 5e IP20</t>
  </si>
  <si>
    <t>926310741</t>
  </si>
  <si>
    <t>742330051</t>
  </si>
  <si>
    <t>měření portu zásuvky</t>
  </si>
  <si>
    <t>687204606</t>
  </si>
  <si>
    <t>742121001</t>
  </si>
  <si>
    <t>1604169276</t>
  </si>
  <si>
    <t>-1034011857</t>
  </si>
  <si>
    <t>2010132853</t>
  </si>
  <si>
    <t>741112061.1</t>
  </si>
  <si>
    <t>-448477832</t>
  </si>
  <si>
    <t>1546201460</t>
  </si>
  <si>
    <t>montáž a demontáž svítidel v místnosti 1.05</t>
  </si>
  <si>
    <t>HZS.1</t>
  </si>
  <si>
    <t>demontáž stávajících svítidel včetně odpojení pro další montáž</t>
  </si>
  <si>
    <t>-1257855041</t>
  </si>
  <si>
    <t>HZS.2</t>
  </si>
  <si>
    <t>motntáž demontovaných svítidel</t>
  </si>
  <si>
    <t>-800745669</t>
  </si>
  <si>
    <t>D10</t>
  </si>
  <si>
    <t>HZS.3</t>
  </si>
  <si>
    <t>-197895967</t>
  </si>
  <si>
    <t>HZS.4</t>
  </si>
  <si>
    <t>-883217292</t>
  </si>
  <si>
    <t>85</t>
  </si>
  <si>
    <t>HZS.5</t>
  </si>
  <si>
    <t>práce nezahrnuté v cenících 21M.46M, zapsané do montážního deníku a potvrzené investorem</t>
  </si>
  <si>
    <t>1276111230</t>
  </si>
  <si>
    <t>86</t>
  </si>
  <si>
    <t>HZS.6</t>
  </si>
  <si>
    <t>zakreslení skutečného stavu</t>
  </si>
  <si>
    <t>922721405</t>
  </si>
  <si>
    <t>87</t>
  </si>
  <si>
    <t>HZS.7</t>
  </si>
  <si>
    <t>zednické výpomoce</t>
  </si>
  <si>
    <t>-1241057336</t>
  </si>
  <si>
    <t>88</t>
  </si>
  <si>
    <t>HZS.8</t>
  </si>
  <si>
    <t>koordinace profesí</t>
  </si>
  <si>
    <t>-1429665136</t>
  </si>
  <si>
    <t>89</t>
  </si>
  <si>
    <t>741820102</t>
  </si>
  <si>
    <t>měření intenzity osvětlení</t>
  </si>
  <si>
    <t>-1957601683</t>
  </si>
  <si>
    <t>90</t>
  </si>
  <si>
    <t>741810001</t>
  </si>
  <si>
    <t>výchozí revize do 100 000,-Kč montáž prací</t>
  </si>
  <si>
    <t>-491377029</t>
  </si>
  <si>
    <t>91</t>
  </si>
  <si>
    <t>R</t>
  </si>
  <si>
    <t>doprava materiálu 1% z dodávky</t>
  </si>
  <si>
    <t>-75815105</t>
  </si>
  <si>
    <t>VON - vedlejší a ostatní náklady</t>
  </si>
  <si>
    <t>VRN - Vedlejší rozpočtové náklady</t>
  </si>
  <si>
    <t>VRN</t>
  </si>
  <si>
    <t>Vedlejší rozpočtové náklady</t>
  </si>
  <si>
    <t>030001000</t>
  </si>
  <si>
    <t>Základní rozdělení průvodních činností a nákladů zařízení staveniště</t>
  </si>
  <si>
    <t>kč</t>
  </si>
  <si>
    <t>1024</t>
  </si>
  <si>
    <t>-676782570</t>
  </si>
  <si>
    <t>045002000</t>
  </si>
  <si>
    <t>Hlavní tituly průvodních činností a nákladů inženýrská činnost kompletační a koordinační činnost</t>
  </si>
  <si>
    <t>1718276550</t>
  </si>
  <si>
    <t>070001000</t>
  </si>
  <si>
    <t>Základní rozdělení průvodních činností a nákladů provozní vlivy</t>
  </si>
  <si>
    <t>kc</t>
  </si>
  <si>
    <t>-917291241</t>
  </si>
  <si>
    <t>SO 02 - Bezbariérové úpravy - přístavba výtahu a sociálního zařízení</t>
  </si>
  <si>
    <t>00 - Vedlejší a ostatní náklady</t>
  </si>
  <si>
    <t>VN -  VEDLEJŠÍ NÁKLADY</t>
  </si>
  <si>
    <t>ON -  OSTATNÍ NÁKLADY</t>
  </si>
  <si>
    <t>VN</t>
  </si>
  <si>
    <t xml:space="preserve"> VEDLEJŠÍ NÁKLADY</t>
  </si>
  <si>
    <t>Zařízení staveniště</t>
  </si>
  <si>
    <t>…</t>
  </si>
  <si>
    <t>406331208</t>
  </si>
  <si>
    <t>034503000</t>
  </si>
  <si>
    <t>Informační tabule na staveništi</t>
  </si>
  <si>
    <t>-1973007074</t>
  </si>
  <si>
    <t>034503000.1</t>
  </si>
  <si>
    <t>Billboard pro publicitu projektu (min. rozměr 2,1 x 2,2 m)</t>
  </si>
  <si>
    <t>952644074</t>
  </si>
  <si>
    <t>0301</t>
  </si>
  <si>
    <t>Montážní oddělení řešených prostor od stáv provozu po dobu výstavby</t>
  </si>
  <si>
    <t>Kč</t>
  </si>
  <si>
    <t>305293479</t>
  </si>
  <si>
    <t>Z16</t>
  </si>
  <si>
    <t>Pamětní desky z trvanlivého materiálu, vel.300/400</t>
  </si>
  <si>
    <t>1241788705</t>
  </si>
  <si>
    <t>ON</t>
  </si>
  <si>
    <t xml:space="preserve"> OSTATNÍ NÁKLADY</t>
  </si>
  <si>
    <t>012303000</t>
  </si>
  <si>
    <t>Geodetické práce po výstavbě</t>
  </si>
  <si>
    <t>-1320989041</t>
  </si>
  <si>
    <t>013203000</t>
  </si>
  <si>
    <t>Dokumentace stavby bez rozlišení - výrobní dokumentace</t>
  </si>
  <si>
    <t>1559195249</t>
  </si>
  <si>
    <t>P</t>
  </si>
  <si>
    <t>Poznámka k položce:
dílenská, dodavatelská a montážní dokumentace vše včetně stavební části, profesí a všech instalací</t>
  </si>
  <si>
    <t>013254000</t>
  </si>
  <si>
    <t>Dokumentace skutečného provedení stavby</t>
  </si>
  <si>
    <t>-1224756465</t>
  </si>
  <si>
    <t>Poznámka k položce:
včetně stavební části, profesí a všech instalací</t>
  </si>
  <si>
    <t>043002000</t>
  </si>
  <si>
    <t>Zkoušky a ostatní měření</t>
  </si>
  <si>
    <t>-1520220098</t>
  </si>
  <si>
    <t>Kompletační a koordinační činnost</t>
  </si>
  <si>
    <t>-1403015549</t>
  </si>
  <si>
    <t>049002000</t>
  </si>
  <si>
    <t>Ostatní inženýrská činnost</t>
  </si>
  <si>
    <t>CS ÚRS 2016 02</t>
  </si>
  <si>
    <t>1776601606</t>
  </si>
  <si>
    <t>071002000</t>
  </si>
  <si>
    <t>Provoz investora, třetích osob</t>
  </si>
  <si>
    <t>-937716719</t>
  </si>
  <si>
    <t>01 - Architektonické a stavební řešení</t>
  </si>
  <si>
    <t>HS -  HRUBÁ STAVBA</t>
  </si>
  <si>
    <t xml:space="preserve">    HSV -  Práce a dodávky HSV</t>
  </si>
  <si>
    <t xml:space="preserve">      1 -  Zemní práce</t>
  </si>
  <si>
    <t xml:space="preserve">      2 -  Zakládání</t>
  </si>
  <si>
    <t xml:space="preserve">      3 -  Svislé a kompletní konstrukce</t>
  </si>
  <si>
    <t xml:space="preserve">      34 -  Stěny a příčky</t>
  </si>
  <si>
    <t xml:space="preserve">      4 -  Vodorovné konstrukce</t>
  </si>
  <si>
    <t xml:space="preserve">      9 -  Ostatní konstrukce a práce-bourání</t>
  </si>
  <si>
    <t xml:space="preserve">      96 -  Bourání konstrukcí</t>
  </si>
  <si>
    <t xml:space="preserve">      99 -  Přesun hmot</t>
  </si>
  <si>
    <t xml:space="preserve">      997 -  Přesun sutě</t>
  </si>
  <si>
    <t xml:space="preserve">    PSV -  Práce a dodávky PSV</t>
  </si>
  <si>
    <t xml:space="preserve">      711 -  Izolace proti vodě, vlhkosti a plynům</t>
  </si>
  <si>
    <t>DOK -  DOKONČOVACÍ PRÁCE</t>
  </si>
  <si>
    <t xml:space="preserve">      38 -  Různé kompletní konstrukce</t>
  </si>
  <si>
    <t xml:space="preserve">      5 -  Komunikace</t>
  </si>
  <si>
    <t xml:space="preserve">      61 -  Úprava povrchů vnitřní</t>
  </si>
  <si>
    <t xml:space="preserve">      62 -  Úprava povrchů vnější</t>
  </si>
  <si>
    <t xml:space="preserve">      63 -  Podlahy a podlahové konstrukce</t>
  </si>
  <si>
    <t xml:space="preserve">      712 -  Povlakové krytiny</t>
  </si>
  <si>
    <t xml:space="preserve">      713 -  Izolace tepelné</t>
  </si>
  <si>
    <t xml:space="preserve">      763 -  Konstrukce suché výstavby</t>
  </si>
  <si>
    <t xml:space="preserve">      764 -  Konstrukce klempířské</t>
  </si>
  <si>
    <t xml:space="preserve">      7663 -  Vnitřní dveře</t>
  </si>
  <si>
    <t xml:space="preserve">      767 -  Konstrukce zámečnické</t>
  </si>
  <si>
    <t xml:space="preserve">      7673 -  Vnější výplně otvorů</t>
  </si>
  <si>
    <t xml:space="preserve">      771 -  Podlahy z dlaždic</t>
  </si>
  <si>
    <t xml:space="preserve">      773 -  Podlahy z litého teraca</t>
  </si>
  <si>
    <t xml:space="preserve">      781 -  Dokončovací práce</t>
  </si>
  <si>
    <t xml:space="preserve">      784 -  Dokončovací práce</t>
  </si>
  <si>
    <t xml:space="preserve">      799 -  Ostatní práce</t>
  </si>
  <si>
    <t>HS</t>
  </si>
  <si>
    <t xml:space="preserve"> HRUBÁ STAVBA</t>
  </si>
  <si>
    <t xml:space="preserve"> Práce a dodávky HSV</t>
  </si>
  <si>
    <t xml:space="preserve"> Zemní práce</t>
  </si>
  <si>
    <t>919735112</t>
  </si>
  <si>
    <t>Řezání stávajícího živičného krytu nebo podkladu hloubky přes 50 do 100 mm</t>
  </si>
  <si>
    <t>-692792118</t>
  </si>
  <si>
    <t>PSC</t>
  </si>
  <si>
    <t xml:space="preserve">Poznámka k souboru cen:
1. V cenách jsou započteny i náklady na spotřebu vody. </t>
  </si>
  <si>
    <t>přístavba</t>
  </si>
  <si>
    <t>(14,84+6,2)*2</t>
  </si>
  <si>
    <t>113107162</t>
  </si>
  <si>
    <t>Odstranění podkladů nebo krytů s přemístěním hmot na skládku na vzdálenost do 20 m nebo s naložením na dopravní prostředek v ploše jednotlivě přes 50 m2 do 200 m2 z kameniva hrubého drceného, o tl. vrstvy přes 100 do 200 mm</t>
  </si>
  <si>
    <t>-1857464504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</si>
  <si>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</si>
  <si>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113107182</t>
  </si>
  <si>
    <t>Odstranění podkladů nebo krytů s přemístěním hmot na skládku na vzdálenost do 20 m nebo s naložením na dopravní prostředek v ploše jednotlivě přes 50 m2 do 200 m2 živičných, o tl. vrstvy přes 50 do 100 mm</t>
  </si>
  <si>
    <t>103830458</t>
  </si>
  <si>
    <t>14,84*6,2</t>
  </si>
  <si>
    <t>122201101</t>
  </si>
  <si>
    <t>Odkopávky a prokopávky nezapažené s přehozením výkopku na vzdálenost do 3 m nebo s naložením na dopravní prostředek v hornině tř. 3 do 100 m3</t>
  </si>
  <si>
    <t>-1585583805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</si>
  <si>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</si>
  <si>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14,84*6,2*0,17</t>
  </si>
  <si>
    <t>139711101</t>
  </si>
  <si>
    <t>Vykopávka v uzavřených prostorách s naložením výkopku na dopravní prostředek v hornině tř. 1 až 4</t>
  </si>
  <si>
    <t>157773056</t>
  </si>
  <si>
    <t xml:space="preserve">Poznámka k souboru cen:
1. V cenách nejsou započteny náklady na podchycení stavebních konstrukcí a případné odvětrávání pracovního prostoru. </t>
  </si>
  <si>
    <t>základ prahy</t>
  </si>
  <si>
    <t>0,8*1,55*6,15</t>
  </si>
  <si>
    <t>0,77*1,55*(5,98+4,66+5,85+1,845)</t>
  </si>
  <si>
    <t>základ patky</t>
  </si>
  <si>
    <t>0,82*2*2*2</t>
  </si>
  <si>
    <t>základ deska</t>
  </si>
  <si>
    <t>1,72*(1,705*3,6+4,03*3,905)</t>
  </si>
  <si>
    <t>162201102</t>
  </si>
  <si>
    <t>Vodorovné přemístění výkopku nebo sypaniny po suchu na obvyklém dopravním prostředku, bez naložení výkopku, avšak se složením bez rozhrnutí z horniny tř. 1 až 4 na vzdálenost přes 20 do 50 m</t>
  </si>
  <si>
    <t>361432166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</si>
  <si>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</si>
  <si>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13,56+73,7</t>
  </si>
  <si>
    <t>162701106.R1</t>
  </si>
  <si>
    <t>Vodorovné přemístění výkopku/sypaniny z horniny tř. 1 až 4 na skládku (vzdálenost dle dodavatele)</t>
  </si>
  <si>
    <t>58873988</t>
  </si>
  <si>
    <t>171201211</t>
  </si>
  <si>
    <t>Uložení sypaniny poplatek za uložení sypaniny na skládce (skládkovné)</t>
  </si>
  <si>
    <t>573844891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</si>
  <si>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</si>
  <si>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174101102</t>
  </si>
  <si>
    <t>Zásyp sypaninou z jakékoliv horniny s uložením výkopku ve vrstvách se zhutněním v uzavřených prostorách s urovnáním povrchu zásypu</t>
  </si>
  <si>
    <t>-254312326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</si>
  <si>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</si>
  <si>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1PP původní kotelna</t>
  </si>
  <si>
    <t>3,22*6,4*6,15</t>
  </si>
  <si>
    <t>0,8*(1,55-0,35)*6,15</t>
  </si>
  <si>
    <t>0,77*(1,55-0,35)*(5,98+4,66+5,85+1,845)</t>
  </si>
  <si>
    <t>0,82*(2*2-0,8*0,8)*2</t>
  </si>
  <si>
    <t>1,72*(1,705*3,6+4,03*3,905-(1,105*3,6+3,43*3,305))</t>
  </si>
  <si>
    <t>583336740</t>
  </si>
  <si>
    <t>kamenivo těžené hrubé frakce 16-32</t>
  </si>
  <si>
    <t>CS ÚRS 2015 02</t>
  </si>
  <si>
    <t>1675962534</t>
  </si>
  <si>
    <t>181951102</t>
  </si>
  <si>
    <t>Úprava pláně vyrovnáním výškových rozdílů v hornině tř. 1 až 4 se zhutněním</t>
  </si>
  <si>
    <t>-1975484355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</si>
  <si>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</si>
  <si>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8,6*6,6+5,6*14,24</t>
  </si>
  <si>
    <t xml:space="preserve"> Zakládání</t>
  </si>
  <si>
    <t>226213214</t>
  </si>
  <si>
    <t>Velkoprofilové vrty náběrovým vrtáním svislé zapažené ocelovými pažnicemi průměru přes 850 do 1050 mm, v hl od 0 do 10 m v hornině tř. IV</t>
  </si>
  <si>
    <t>2020559637</t>
  </si>
  <si>
    <t>z úrovně -0,48</t>
  </si>
  <si>
    <t>5,37*1</t>
  </si>
  <si>
    <t>6,37*5</t>
  </si>
  <si>
    <t>4,37*2</t>
  </si>
  <si>
    <t>6,62*1</t>
  </si>
  <si>
    <t>5,62*4</t>
  </si>
  <si>
    <t>6,12*1</t>
  </si>
  <si>
    <t>227211115</t>
  </si>
  <si>
    <t>Odpažení velkoprofilových vrtů průměru přes 650 do 1050 mm</t>
  </si>
  <si>
    <t>-255032201</t>
  </si>
  <si>
    <t>231112113</t>
  </si>
  <si>
    <t>Zřízení výplně pilot bez vytažení pažnic nezapažených nebo zapažených s ponecháním pažnice ve vrtu svislých z betonu železového, v hl od 0 do 10 m, při průměru piloty přes 650 do 1250 mm</t>
  </si>
  <si>
    <t>-1299757655</t>
  </si>
  <si>
    <t xml:space="preserve">Poznámka k souboru cen:
1. Ceny neobsahují náklady na dodání výplně, tyto se oceňují ve specifikaci. Objem výplně se určí pro: a) pilotu nezapaženou, zapaženou bentonitovou suspenzí nebo zapaženou s vytažením pažnice jako součin délky piloty a projektem předepsané průřezové plochy zvětšené u pilot: - D do 450 mm . . . . . . . . . . . . . o 15 % - D přes 450 do 1050 mm . . . . . o 10 % - D přes 1050 mm . . . . . . . . . . . o 5 % b) nestejné velikosti průřezové plochy jedné piloty jako součet objemů jednotlivých částí piloty. 2. Množství měrných jednotek se určuje v m3 objemu výplně piloty. 3. Do celkového množství se započítává i objem výplně pro nutné nadbetonování při betonování do suspenze. 4. Pokud je výplň dodávána přímo na místo zabudování nebo do prostoru technologické manipulace, její hmotnost se nezapočítává do přesunu hmot. </t>
  </si>
  <si>
    <t>z úrovně -0,85</t>
  </si>
  <si>
    <t>5*1</t>
  </si>
  <si>
    <t>6*5</t>
  </si>
  <si>
    <t>4*2</t>
  </si>
  <si>
    <t>z úrovně -2,1</t>
  </si>
  <si>
    <t>4*4</t>
  </si>
  <si>
    <t>4,5*1</t>
  </si>
  <si>
    <t>589329400</t>
  </si>
  <si>
    <t>směs pro beton třída C25-30 XF4 XA1  frakce do 8 mm</t>
  </si>
  <si>
    <t>712551916</t>
  </si>
  <si>
    <t>5*1*3,14*0,9*0,9*1/4*1,1</t>
  </si>
  <si>
    <t>6*5*3,14*0,9*0,9*1/4*1,1</t>
  </si>
  <si>
    <t>4*2*3,14*0,9*0,9*1/4*1,1</t>
  </si>
  <si>
    <t>4*4*3,14*0,9*0,9*1/4*1,1</t>
  </si>
  <si>
    <t>4,5*1*3,14*0,9*0,9*1/4*1,1</t>
  </si>
  <si>
    <t>231611114</t>
  </si>
  <si>
    <t>Výztuž pilot betonovaných do země z oceli 10 505 (R)</t>
  </si>
  <si>
    <t>2073550177</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</si>
  <si>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</si>
  <si>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47,92*0,04</t>
  </si>
  <si>
    <t>271532213</t>
  </si>
  <si>
    <t>Podsyp pod základové konstrukce se zhutněním a urovnáním povrchu z kameniva hrubého, frakce 8 - 16 mm</t>
  </si>
  <si>
    <t>-249034702</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</si>
  <si>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</si>
  <si>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sk2, sk2*, sk2°</t>
  </si>
  <si>
    <t>(7,2*6,15+4,76*5,5-2,05*2,98)*0,15</t>
  </si>
  <si>
    <t>273313511</t>
  </si>
  <si>
    <t>Základy z betonu prostého desky z betonu kamenem neprokládaného tř. C 12/15</t>
  </si>
  <si>
    <t>658342907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</si>
  <si>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</si>
  <si>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 xml:space="preserve">podklad beton </t>
  </si>
  <si>
    <t>0,7*0,1*6,15</t>
  </si>
  <si>
    <t>0,7*0,1*(5,75+4,66+5,8+1,845)</t>
  </si>
  <si>
    <t>0,7*0,1*3,93</t>
  </si>
  <si>
    <t>1,105*3,6*0,1</t>
  </si>
  <si>
    <t>3,305*3,43*0,1</t>
  </si>
  <si>
    <t>273321211</t>
  </si>
  <si>
    <t>Základy z betonu železového (bez výztuže) desky z betonu bez zvýšených nároků na prostředí tř. C 12/15</t>
  </si>
  <si>
    <t>-581669132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</si>
  <si>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</si>
  <si>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sk3</t>
  </si>
  <si>
    <t>46,48</t>
  </si>
  <si>
    <t>273322611</t>
  </si>
  <si>
    <t>Základy z betonu železového (bez výztuže) desky z betonu se zvýšenými nároky na prostředí tř. C 30/37</t>
  </si>
  <si>
    <t>1276024332</t>
  </si>
  <si>
    <t>1,105*3,6*0,3</t>
  </si>
  <si>
    <t>3,305*3,43*0,3</t>
  </si>
  <si>
    <t>deska výtah šachty</t>
  </si>
  <si>
    <t>2,3*2,98*0,2</t>
  </si>
  <si>
    <t>deska m01.11</t>
  </si>
  <si>
    <t>0,805*6,6*0,2</t>
  </si>
  <si>
    <t>273351215</t>
  </si>
  <si>
    <t>Bednění základových stěn desek svislé nebo šikmé (odkloněné), půdorysně přímé nebo zalomené ve volných nebo zapažených jámách, rýhách, šachtách, včetně případných vzpěr zřízení</t>
  </si>
  <si>
    <t>-1542085390</t>
  </si>
  <si>
    <t>(1,105+3,6)*0,3*2</t>
  </si>
  <si>
    <t>(3,305+3,43)*0,3*2</t>
  </si>
  <si>
    <t>(2,3+2,98)*0,2*2</t>
  </si>
  <si>
    <t>(0,805+6,6)*0,2*2</t>
  </si>
  <si>
    <t>(8,6+5,6)*0,15</t>
  </si>
  <si>
    <t>273351216</t>
  </si>
  <si>
    <t>Bednění základových stěn desek svislé nebo šikmé (odkloněné), půdorysně přímé nebo zalomené ve volných nebo zapažených jámách, rýhách, šachtách, včetně případných vzpěr odstranění</t>
  </si>
  <si>
    <t>-1262738248</t>
  </si>
  <si>
    <t>273361821</t>
  </si>
  <si>
    <t>Výztuž základů desek z betonářské oceli 10 505 (R) nebo BSt 500</t>
  </si>
  <si>
    <t>-2082235649</t>
  </si>
  <si>
    <t xml:space="preserve">Poznámka k souboru cen:
1. Ceny platí pro desky rovné, s náběhy, hřibové nebo upnuté do žeber včetně výztuže těchto žeber. </t>
  </si>
  <si>
    <t>7,02*0,12*1,1</t>
  </si>
  <si>
    <t>273362021</t>
  </si>
  <si>
    <t>Výztuž základů desek ze svařovaných sítí z drátů typu KARI</t>
  </si>
  <si>
    <t>-1523206832</t>
  </si>
  <si>
    <t>(7,2*6,15+4,76*5,5-2,05*2,98)*4,44*1,1/1000</t>
  </si>
  <si>
    <t>46,48*4,44*1,1/1000</t>
  </si>
  <si>
    <t>274321511</t>
  </si>
  <si>
    <t>Základy z betonu železového (bez výztuže) pasy z betonu bez zvýšených nároků na prostředí tř. C 25/30</t>
  </si>
  <si>
    <t>503024029</t>
  </si>
  <si>
    <t>0,35*0,7*6,15</t>
  </si>
  <si>
    <t>0,35*0,67*(5,75+4,66+5,8+1,845)</t>
  </si>
  <si>
    <t>0,35*1,62*3,93</t>
  </si>
  <si>
    <t>274351215</t>
  </si>
  <si>
    <t>Bednění základových stěn pasů svislé nebo šikmé (odkloněné), půdorysně přímé nebo zalomené ve volných nebo zapažených jámách, rýhách, šachtách, včetně případných vzpěr zřízení</t>
  </si>
  <si>
    <t>-660870124</t>
  </si>
  <si>
    <t>2*0,7*6,15</t>
  </si>
  <si>
    <t>2*0,67*(5,75+4,66+5,8+1,845)</t>
  </si>
  <si>
    <t>2*1,62*3,93</t>
  </si>
  <si>
    <t>274351216</t>
  </si>
  <si>
    <t>Bednění základových stěn pasů svislé nebo šikmé (odkloněné), půdorysně přímé nebo zalomené ve volných nebo zapažených jámách, rýhách, šachtách, včetně případných vzpěr odstranění</t>
  </si>
  <si>
    <t>-570755694</t>
  </si>
  <si>
    <t>274361821</t>
  </si>
  <si>
    <t>Výztuž základů pasů z betonářské oceli 10 505 (R) nebo BSt 500</t>
  </si>
  <si>
    <t>-1501350776</t>
  </si>
  <si>
    <t>7,97*0,26*1,1</t>
  </si>
  <si>
    <t>275321511</t>
  </si>
  <si>
    <t>Základy z betonu železového (bez výztuže) patky z betonu bez zvýšených nároků na prostředí tř. C 25/30</t>
  </si>
  <si>
    <t>1707807417</t>
  </si>
  <si>
    <t>0,72*0,8*0,8*2</t>
  </si>
  <si>
    <t>275351215</t>
  </si>
  <si>
    <t>Bednění základových stěn patek svislé nebo šikmé (odkloněné), půdorysně přímé nebo zalomené ve volných nebo zapažených jámách, rýhách, šachtách, včetně případných vzpěr zřízení</t>
  </si>
  <si>
    <t>1025911809</t>
  </si>
  <si>
    <t>0,72*0,8*4*2</t>
  </si>
  <si>
    <t>275351216</t>
  </si>
  <si>
    <t>Bednění základových stěn patek svislé nebo šikmé (odkloněné), půdorysně přímé nebo zalomené ve volných nebo zapažených jámách, rýhách, šachtách, včetně případných vzpěr odstranění</t>
  </si>
  <si>
    <t>1576780674</t>
  </si>
  <si>
    <t>275361821</t>
  </si>
  <si>
    <t>Výztuž základů patek z betonářské oceli 10 505 (R)</t>
  </si>
  <si>
    <t>795386994</t>
  </si>
  <si>
    <t>0,92*0,1*1,1</t>
  </si>
  <si>
    <t>291.R</t>
  </si>
  <si>
    <t>Těsnící plech pro pracovní spáry žb kcí</t>
  </si>
  <si>
    <t>-1302250490</t>
  </si>
  <si>
    <t>základ prahy x stěny</t>
  </si>
  <si>
    <t>6,15+5,75+4,66+5,8+1,845+3,93</t>
  </si>
  <si>
    <t>výtah šachta</t>
  </si>
  <si>
    <t>(2,3+2,98)*2</t>
  </si>
  <si>
    <t xml:space="preserve"> Svislé a kompletní konstrukce</t>
  </si>
  <si>
    <t>311272411.R1</t>
  </si>
  <si>
    <t>Zdivo nosné tl 450 mm z pórobetonových přesných hladkých tvárnic hmotnosti 400 kg/m3</t>
  </si>
  <si>
    <t>-1276672044</t>
  </si>
  <si>
    <t>1PP</t>
  </si>
  <si>
    <t>3,13*0,85*0,45</t>
  </si>
  <si>
    <t>4,63*0,805*0,45</t>
  </si>
  <si>
    <t>311321815</t>
  </si>
  <si>
    <t>Nadzákladové zdi z betonu železového (bez výztuže) nosné pohledového (v přírodní barvě drtí a přísad) tř. C 30/37</t>
  </si>
  <si>
    <t>1889133011</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</si>
  <si>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</si>
  <si>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stěna jižní</t>
  </si>
  <si>
    <t>46,1</t>
  </si>
  <si>
    <t>stěna západní</t>
  </si>
  <si>
    <t>31,48</t>
  </si>
  <si>
    <t>stěna severní</t>
  </si>
  <si>
    <t>43,81</t>
  </si>
  <si>
    <t>stěna 1PP</t>
  </si>
  <si>
    <t>2,57</t>
  </si>
  <si>
    <t>stěna výtah západní</t>
  </si>
  <si>
    <t>6,75</t>
  </si>
  <si>
    <t>stěna výtah východní</t>
  </si>
  <si>
    <t>5,19</t>
  </si>
  <si>
    <t>stěna výtah jižní</t>
  </si>
  <si>
    <t>16,43</t>
  </si>
  <si>
    <t>stěna výtah severní</t>
  </si>
  <si>
    <t>16,73</t>
  </si>
  <si>
    <t>311351105</t>
  </si>
  <si>
    <t>Bednění nadzákladových zdí nosných svislé nebo šikmé (odkloněné), půdorysně přímé nebo zalomené ve volném prostranství, ve volných nebo zapažených jamách, rýhách, šachtách, včetně případných vzpěr, oboustranné za každou stranu zřízení</t>
  </si>
  <si>
    <t>858865723</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</si>
  <si>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bez dalších zednických vnějších povrchových úprav, tj. omítek, nástřiků fasád apod. nebo zednických vnitřních povrchových úprav přímo pod malby, nátěry, tapety apod.. 3. Není-li v úvodním projektu odůvodněně předepsána nejméně jedna podmínka uvedená v poznámce 2, použijí se ceny -1105 a -1106. </t>
  </si>
  <si>
    <t>11,62*16,6*2</t>
  </si>
  <si>
    <t>(1,5+0,63)*2*0,25*9</t>
  </si>
  <si>
    <t>(5,26*16,6+2,5*13,2+2,55*4,42)*2</t>
  </si>
  <si>
    <t>(1,5+0,63)*2*0,25*6</t>
  </si>
  <si>
    <t>(3,93*22,65+1,78*21,4+3,17*17,87)*2</t>
  </si>
  <si>
    <t>5,48*3,16*2</t>
  </si>
  <si>
    <t>(2,6+2,7)*2*0,25</t>
  </si>
  <si>
    <t>1,8*22,05*2</t>
  </si>
  <si>
    <t>(1,18+2,15)*2*0,25*5</t>
  </si>
  <si>
    <t>(1,18+2,15)*2*0,15*2</t>
  </si>
  <si>
    <t>2,98*22,05*2</t>
  </si>
  <si>
    <t>2,98*22,45*2</t>
  </si>
  <si>
    <t>311351106</t>
  </si>
  <si>
    <t>Bednění nadzákladových zdí nosných svislé nebo šikmé (odkloněné), půdorysně přímé nebo zalomené ve volném prostranství, ve volných nebo zapažených jamách, rýhách, šachtách, včetně případných vzpěr, oboustranné za každou stranu odstranění</t>
  </si>
  <si>
    <t>1490304040</t>
  </si>
  <si>
    <t>311361821</t>
  </si>
  <si>
    <t>Výztuž nadzákladových zdí nosných svislých nebo odkloněných od svislice, rovných nebo oblých z betonářské oceli 10 505 (R) nebo BSt 500</t>
  </si>
  <si>
    <t>-1188213166</t>
  </si>
  <si>
    <t>169,06*0,1*1,1</t>
  </si>
  <si>
    <t>317142322</t>
  </si>
  <si>
    <t>Překlady nenosné prefabrikované z pórobetonu osazené do tenkého maltového lože, v příčkách přímé, světlost otvoru do 1010 mm tl. 150 mm</t>
  </si>
  <si>
    <t>-586217376</t>
  </si>
  <si>
    <t xml:space="preserve">Poznámka k souboru cen:
1. V cenách jsou započteny náklady na dodání a uložení překladu, včetně podmazání ložné plochy tenkovrstvou maltou. </t>
  </si>
  <si>
    <t>1PP-3NP</t>
  </si>
  <si>
    <t>7+9*3</t>
  </si>
  <si>
    <t>317234410</t>
  </si>
  <si>
    <t>Vyzdívka mezi nosníky cihlami pálenými na maltu cementovou</t>
  </si>
  <si>
    <t>413082959</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</si>
  <si>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</si>
  <si>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0,25*0,6*1,2</t>
  </si>
  <si>
    <t>317941123</t>
  </si>
  <si>
    <t>Osazování ocelových válcovaných nosníků na zdivu I nebo IE nebo U nebo UE nebo L č. 14 až 22 nebo výšky do 220 mm</t>
  </si>
  <si>
    <t>-1276182752</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</si>
  <si>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</si>
  <si>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130107160</t>
  </si>
  <si>
    <t>ocel profilová IPN, v jakosti 11 375, h=140 mm</t>
  </si>
  <si>
    <t>-1644217640</t>
  </si>
  <si>
    <t>Poznámka k položce:
Hmotnost: 14,40 kg/m</t>
  </si>
  <si>
    <t>4*1,2*14,3*1,1/1000</t>
  </si>
  <si>
    <t>349231821</t>
  </si>
  <si>
    <t>Přizdívka z cihel ostění s ozubem ve vybouraných otvorech, s vysekáním kapes pro zavázaní přes 150 do 300 mm</t>
  </si>
  <si>
    <t>1458798670</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</si>
  <si>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</si>
  <si>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0,6*(1,9*2+2,85*2*3+1,6+2,1*2)</t>
  </si>
  <si>
    <t>0,45*(1,1+2,1*2)</t>
  </si>
  <si>
    <t>1NP</t>
  </si>
  <si>
    <t>0,6*(1,9+3,75*2)*3</t>
  </si>
  <si>
    <t>2NP</t>
  </si>
  <si>
    <t>3NP</t>
  </si>
  <si>
    <t>4NP</t>
  </si>
  <si>
    <t>0,6*(1,9+3,75*2)</t>
  </si>
  <si>
    <t xml:space="preserve"> Stěny a příčky</t>
  </si>
  <si>
    <t>340239235</t>
  </si>
  <si>
    <t>Zazdívka otvorů v příčkách nebo stěnách plochy přes 1 m2 do 4 m2 příčkovkami hladkými pórobetonovými , objemové hmotnosti 500 kg/m3, tl. příčky 150 mm</t>
  </si>
  <si>
    <t>-869231121</t>
  </si>
  <si>
    <t>1,6*2,85</t>
  </si>
  <si>
    <t>2*3,75</t>
  </si>
  <si>
    <t>342272523</t>
  </si>
  <si>
    <t>Příčky z pórobetonových přesných příčkovek hladkých, objemové hmotnosti 500 kg/m3 na tenké maltové lože, tloušťky příčky 150 mm</t>
  </si>
  <si>
    <t>1205275000</t>
  </si>
  <si>
    <t>3,13*(4,76+2,25*3+1,9*2+6,95)</t>
  </si>
  <si>
    <t>-(1,4*5+1,6+1,8)</t>
  </si>
  <si>
    <t>4*(1,8+1,6*2+2,56+7,26+2,25*2+6,6+0,8+1,9*3+4,9+0,35)</t>
  </si>
  <si>
    <t>-(1,4*5+1,6*3+1,8)</t>
  </si>
  <si>
    <t>4,02*(1,8+1,6*2+2,56+7,26+2,25*2+6,6+0,8+1,9*3+4,9+0,35)</t>
  </si>
  <si>
    <t>342291112</t>
  </si>
  <si>
    <t>Ukotvení příček polyuretanovou pěnou, tl. příčky přes 100 mm</t>
  </si>
  <si>
    <t>-236351648</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</si>
  <si>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</si>
  <si>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(4,76+2,25*3+1,9*2+6,95)</t>
  </si>
  <si>
    <t>(1,8+1,6*2+2,56+7,26+2,25*2+6,6+0,8+1,9*3+4,9+0,35)</t>
  </si>
  <si>
    <t>342291121</t>
  </si>
  <si>
    <t>Ukotvení příček plochými kotvami, do konstrukce cihelné</t>
  </si>
  <si>
    <t>-610300596</t>
  </si>
  <si>
    <t>3,13*3</t>
  </si>
  <si>
    <t>4*3</t>
  </si>
  <si>
    <t>4,02*3</t>
  </si>
  <si>
    <t>342291131</t>
  </si>
  <si>
    <t>Ukotvení příček plochými kotvami, do konstrukce betonové</t>
  </si>
  <si>
    <t>2084857603</t>
  </si>
  <si>
    <t>3,13*7</t>
  </si>
  <si>
    <t>4*8</t>
  </si>
  <si>
    <t>4,02*8</t>
  </si>
  <si>
    <t>346271112</t>
  </si>
  <si>
    <t>Přizdívky izolační a ochranné z cihel nepálených se zatřenou cementovou omítkou z malty MC pro omítky o tl. 20 mm pod izolaci včetně vytvoření požlábku v ohybu izolace vodorovné na svislou na cementovou maltu MC 5 až MC 10 z cihel betonových 290x140x65 mm tl. 140 mm</t>
  </si>
  <si>
    <t>-868615869</t>
  </si>
  <si>
    <t>výtah šachta+stěna u schodiště</t>
  </si>
  <si>
    <t>1,6*(1+6,6+2,3*2+0,805)</t>
  </si>
  <si>
    <t xml:space="preserve"> Vodorovné konstrukce</t>
  </si>
  <si>
    <t>411321616</t>
  </si>
  <si>
    <t>Stropy z betonu železového (bez výztuže) stropů deskových, plochých střech, desek balkonových, desek hřibových stropů včetně hlavic hřibových sloupů tř. C 30/37</t>
  </si>
  <si>
    <t>-1062277060</t>
  </si>
  <si>
    <t>strop 1PP-4np</t>
  </si>
  <si>
    <t>25,31+25,31+25,31+23,49+4,09</t>
  </si>
  <si>
    <t>sk9</t>
  </si>
  <si>
    <t>(0,835+0,805)*6,6*0,1</t>
  </si>
  <si>
    <t>411351101</t>
  </si>
  <si>
    <t>Bednění stropů, kleneb nebo skořepin bez podpěrné konstrukce stropů deskových, balkonových nebo plošných konzol plné, rovné, popř. s náběhy zřízení</t>
  </si>
  <si>
    <t>-168461218</t>
  </si>
  <si>
    <t xml:space="preserve">Poznámka k souboru cen:
1. Při poloměru klenby do 1 m oceňuje se Bednění fabionů na přechodu stěn do stropů, monolitických kleneb, vnějších říms cenami souboru cen 416 35-11. </t>
  </si>
  <si>
    <t>84,38*3+83,88+2,3*11,86</t>
  </si>
  <si>
    <t>411351102</t>
  </si>
  <si>
    <t>Bednění stropů, kleneb nebo skořepin bez podpěrné konstrukce stropů deskových, balkonových nebo plošných konzol plné, rovné, popř. s náběhy odstranění</t>
  </si>
  <si>
    <t>-211025809</t>
  </si>
  <si>
    <t>411354171</t>
  </si>
  <si>
    <t>Podpěrná konstrukce stropů výšky do 4 m se zesílením dna bednění na výměru m2 půdorysu pro zatížení betonovou směsí a výztuží do 5 kPa zřízení</t>
  </si>
  <si>
    <t>-964868945</t>
  </si>
  <si>
    <t>411354172</t>
  </si>
  <si>
    <t>Podpěrná konstrukce stropů výšky do 4 m se zesílením dna bednění na výměru m2 půdorysu pro zatížení betonovou směsí a výztuží do 5 kPa odstranění</t>
  </si>
  <si>
    <t>1987917964</t>
  </si>
  <si>
    <t>411354209</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</si>
  <si>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40 mm, tl. plechu 1,00 mm</t>
  </si>
  <si>
    <t>-2048472505</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</si>
  <si>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</si>
  <si>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(0,835+0,805)*6,6</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</si>
  <si>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</si>
  <si>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</si>
  <si>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-738080938</t>
  </si>
  <si>
    <t>(25,31*0,1+25,31*0,12+25,31*0,12+23,49*0,1+4,09*0,11)*1,1</t>
  </si>
  <si>
    <t>(0,835+0,805)*6,6*0,1*0,1*1,1</t>
  </si>
  <si>
    <t>413232221</t>
  </si>
  <si>
    <t>Zazdívka zhlaví stropních trámů nebo válcovaných nosníků pálenými cihlami válcovaných nosníků, výšky přes 150 do 300 mm</t>
  </si>
  <si>
    <t>710849837</t>
  </si>
  <si>
    <t>413941123</t>
  </si>
  <si>
    <t>Osazování ocelových válcovaných nosníků ve stropech I nebo IE nebo U nebo UE nebo L č. 14 až 22 nebo výšky do 220 mm</t>
  </si>
  <si>
    <t>-1667791318</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</si>
  <si>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</si>
  <si>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130107200</t>
  </si>
  <si>
    <t>ocel profilová IPN, v jakosti 11 375, h=180 mm</t>
  </si>
  <si>
    <t>-1694908983</t>
  </si>
  <si>
    <t>Poznámka k položce:
Hmotnost: 21,90 kg/m</t>
  </si>
  <si>
    <t>6,6*4*21,9*1,1/1000</t>
  </si>
  <si>
    <t xml:space="preserve"> Ostatní konstrukce a práce-bourání</t>
  </si>
  <si>
    <t>953312122</t>
  </si>
  <si>
    <t>Vložky svislé do dilatačních spár z polystyrenových desek extrudovaných včetně dodání a osazení, v jakémkoliv zdivu přes 10 do 20 mm</t>
  </si>
  <si>
    <t>2132872955</t>
  </si>
  <si>
    <t>základy</t>
  </si>
  <si>
    <t>0,8*0,35+0,4*(3,43+6,905)</t>
  </si>
  <si>
    <t>4,78*2,3+3,16*0,25+0,42*7,75</t>
  </si>
  <si>
    <t>4*2,3+4*0,25+0,42*7,75</t>
  </si>
  <si>
    <t>4,02*2,3+4,02*0,25+0,4*7,75</t>
  </si>
  <si>
    <t>4,25*2,3</t>
  </si>
  <si>
    <t>96</t>
  </si>
  <si>
    <t xml:space="preserve"> Bourání konstrukcí</t>
  </si>
  <si>
    <t>712300831</t>
  </si>
  <si>
    <t>Odstranění ze střech plochých do 10 st. krytiny povlakové jednovrstvé</t>
  </si>
  <si>
    <t>-1247269147</t>
  </si>
  <si>
    <t>712300833</t>
  </si>
  <si>
    <t>Odstranění ze střech plochých do 10 st. krytiny povlakové třívrstvé</t>
  </si>
  <si>
    <t>-532693228</t>
  </si>
  <si>
    <t>1PP střecha</t>
  </si>
  <si>
    <t>9,4*6,6</t>
  </si>
  <si>
    <t>713140863</t>
  </si>
  <si>
    <t>Odstranění tepelné izolace běžných stavebních konstrukcí z rohoží, pásů, dílců, desek, bloků střech plochých nadstřešních izolací připevněných přes 100 mm lepením z polystyrenu, tloušťky izolace</t>
  </si>
  <si>
    <t>-854765278</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</si>
  <si>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</si>
  <si>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762841821</t>
  </si>
  <si>
    <t>Demontáž podbíjení obkladů stropů a střech sklonu do 60 st. z desek měkkých (minerálněvláknitých, dřevovláknitých apod.)</t>
  </si>
  <si>
    <t>-279581456</t>
  </si>
  <si>
    <t>9,1*6,15</t>
  </si>
  <si>
    <t>763411811</t>
  </si>
  <si>
    <t>Demontáž sanitárních příček vhodných do mokrého nebo suchého prostředí z desek</t>
  </si>
  <si>
    <t>1137668926</t>
  </si>
  <si>
    <t xml:space="preserve">Poznámka k souboru cen:
1. Množství měrných jednotek se u cen -1811 určuje v m2 plochy příčky bez výškově stavitelných nožek a dveří. </t>
  </si>
  <si>
    <t>2,1*(1,5*10+4,8+5,3)</t>
  </si>
  <si>
    <t>2,1*(1,5*8+2,7+2,9)</t>
  </si>
  <si>
    <t>763411821</t>
  </si>
  <si>
    <t>Demontáž sanitárních příček vhodných do mokrého nebo suchého prostředí dveří</t>
  </si>
  <si>
    <t>-2106239714</t>
  </si>
  <si>
    <t>766441821</t>
  </si>
  <si>
    <t>Demontáž parapetních desek dřevěných nebo plastových šířky do 300 mm délky přes 1m</t>
  </si>
  <si>
    <t>-725198545</t>
  </si>
  <si>
    <t>1+3*3+1</t>
  </si>
  <si>
    <t>767996705</t>
  </si>
  <si>
    <t>Demontáž ostatních zámečnických konstrukcí o hmotnosti jednotlivých dílů řezáním přes 500 kg</t>
  </si>
  <si>
    <t>-1557808089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</si>
  <si>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</si>
  <si>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1PP - ocel plošina, schodiště</t>
  </si>
  <si>
    <t>1000</t>
  </si>
  <si>
    <t>961.R</t>
  </si>
  <si>
    <t>Dmtž stáv rozvodů instalací, otopných těles, armatur</t>
  </si>
  <si>
    <t>-749605710</t>
  </si>
  <si>
    <t>962.R</t>
  </si>
  <si>
    <t>Dmtž stáv klempířských prvků</t>
  </si>
  <si>
    <t>1292989563</t>
  </si>
  <si>
    <t>961055111</t>
  </si>
  <si>
    <t>Bourání základů z betonu železového</t>
  </si>
  <si>
    <t>1295718321</t>
  </si>
  <si>
    <t>(0,35*(6,6+0,45*2)+3,14*0,9*0,9*1/4*9)*0,15</t>
  </si>
  <si>
    <t>962031133</t>
  </si>
  <si>
    <t>Bourání příček z cihel, tvárnic nebo příčkovek z cihel pálených, plných nebo dutých na maltu vápennou nebo vápenocementovou, tl. do 150 mm</t>
  </si>
  <si>
    <t>2096399686</t>
  </si>
  <si>
    <t>3,08*6,6</t>
  </si>
  <si>
    <t>-1,6</t>
  </si>
  <si>
    <t>4,1*(3,2*5+2,4*2)</t>
  </si>
  <si>
    <t>-1,6*6</t>
  </si>
  <si>
    <t>4,1*2</t>
  </si>
  <si>
    <t>-1,4</t>
  </si>
  <si>
    <t>962032231</t>
  </si>
  <si>
    <t>Bourání zdiva nadzákladového z cihel nebo tvárnic z cihel pálených nebo vápenopískových, na maltu vápennou nebo vápenocementovou, objemu přes 1 m3</t>
  </si>
  <si>
    <t>-1160163449</t>
  </si>
  <si>
    <t xml:space="preserve">Poznámka k souboru cen:
1. Bourání pilířů o průřezu přes 0,36 m2 se oceňuje příslušnými cenami -2230, -2231, -2240, -2241,-2253 a -2254 jako bourání zdiva nadzákladového cihelného. </t>
  </si>
  <si>
    <t>3,08*6,6*0,3</t>
  </si>
  <si>
    <t>3,08*9,4*0,45</t>
  </si>
  <si>
    <t>-1,6*0,3</t>
  </si>
  <si>
    <t>-(1,6*2,55*2+2,2*2,05)*0,45</t>
  </si>
  <si>
    <t>962032631</t>
  </si>
  <si>
    <t>Bourání zdiva nadzákladového z cihel nebo tvárnic komínového z cihel pálených, šamotových nebo vápenopískových nad střechou na maltu vápennou nebo vápenocementovou</t>
  </si>
  <si>
    <t>1597960025</t>
  </si>
  <si>
    <t>4,1*0,6*1</t>
  </si>
  <si>
    <t>4,1*0,6*1,2</t>
  </si>
  <si>
    <t>962081141</t>
  </si>
  <si>
    <t>Bourání zdiva příček nebo vybourání otvorů ze skleněných tvárnic, tl. do 150 mm</t>
  </si>
  <si>
    <t>1549520145</t>
  </si>
  <si>
    <t>1,6*1,8+1,6*2,55*3</t>
  </si>
  <si>
    <t>963051113</t>
  </si>
  <si>
    <t>Bourání železobetonových stropů deskových, tl. přes 80 mm</t>
  </si>
  <si>
    <t>533093503</t>
  </si>
  <si>
    <t xml:space="preserve">Poznámka k souboru cen:
1. Cenu -1313 lze použít i pro bourání bedničkových stropů. Množství jednotek se určuje v m3 včetně dutin. </t>
  </si>
  <si>
    <t>9,4*6,6*0,2</t>
  </si>
  <si>
    <t>965043341</t>
  </si>
  <si>
    <t>Bourání mazanin betonových s potěrem nebo teracem tl. do 100 mm, plochy přes 4 m2</t>
  </si>
  <si>
    <t>-309554516</t>
  </si>
  <si>
    <t>2,7*6,15*0,3</t>
  </si>
  <si>
    <t>9,4*6,6*0,1</t>
  </si>
  <si>
    <t>15,83*3,2*0,03</t>
  </si>
  <si>
    <t>2*1,1*0,03</t>
  </si>
  <si>
    <t>965049111</t>
  </si>
  <si>
    <t>Bourání mazanin Příplatek k cenám za bourání mazanin betonových se svařovanou sítí, tl. do 100 mm</t>
  </si>
  <si>
    <t>-775293708</t>
  </si>
  <si>
    <t>965081223</t>
  </si>
  <si>
    <t>Bourání podlah z dlaždic bez podkladního lože nebo mazaniny, s jakoukoliv výplní spár keramických nebo xylolitových tl. přes 10 mm plochy přes 1 m2</t>
  </si>
  <si>
    <t>-1248316834</t>
  </si>
  <si>
    <t xml:space="preserve">Poznámka k souboru cen:
1. Odsekání soklíků se oceňuje cenami souboru cen 965 08. </t>
  </si>
  <si>
    <t>2,7*6,15</t>
  </si>
  <si>
    <t>15,83*3,2</t>
  </si>
  <si>
    <t>2*1,1</t>
  </si>
  <si>
    <t>967031132</t>
  </si>
  <si>
    <t>Přisekání (špicování) plošné nebo rovných ostění zdiva z cihel pálených rovných ostění, bez odstupu, po hrubém vybourání otvorů, na maltu vápennou nebo vápenocementovou</t>
  </si>
  <si>
    <t>-555197683</t>
  </si>
  <si>
    <t>968072355</t>
  </si>
  <si>
    <t>Vybourání kovových rámů oken s křídly, dveřních zárubní, vrat, stěn, ostění nebo obkladů okenních rámů s křídly zdvojených, plochy do 2 m2</t>
  </si>
  <si>
    <t>-1451371040</t>
  </si>
  <si>
    <t xml:space="preserve">Poznámka k souboru cen:
1. V cenách -2244 až -2559 jsou započteny i náklady na vyvěšení křídel. 2. Cenou -2641 se oceňuje i vybourání nosné ocelové konstrukce pro sádrokartonové příčky. </t>
  </si>
  <si>
    <t>1,9*0,7*2</t>
  </si>
  <si>
    <t>968072356</t>
  </si>
  <si>
    <t>Vybourání kovových rámů oken s křídly, dveřních zárubní, vrat, stěn, ostění nebo obkladů okenních rámů s křídly zdvojených, plochy do 4 m2</t>
  </si>
  <si>
    <t>-51021168</t>
  </si>
  <si>
    <t>1,9*2,4*3</t>
  </si>
  <si>
    <t>1,9*2,4</t>
  </si>
  <si>
    <t>968072455</t>
  </si>
  <si>
    <t>Vybourání kovových rámů oken s křídly, dveřních zárubní, vrat, stěn, ostění nebo obkladů dveřních zárubní, plochy do 2 m2</t>
  </si>
  <si>
    <t>-1958976860</t>
  </si>
  <si>
    <t>1,6*3</t>
  </si>
  <si>
    <t>1,6*6</t>
  </si>
  <si>
    <t>1,4</t>
  </si>
  <si>
    <t>968072558</t>
  </si>
  <si>
    <t>Vybourání kovových rámů oken s křídly, dveřních zárubní, vrat, stěn, ostění nebo obkladů vrat, mimo posuvných a skládacích, plochy do 5 m2</t>
  </si>
  <si>
    <t>677968270</t>
  </si>
  <si>
    <t>2,2*2,05</t>
  </si>
  <si>
    <t>971033561</t>
  </si>
  <si>
    <t>Vybourání otvorů ve zdivu základovém nebo nadzákladovém z cihel, tvárnic, příčkovek z cihel pálených na maltu vápennou nebo vápenocementovou plochy do 1 m2, tl. do 600 mm</t>
  </si>
  <si>
    <t>604438696</t>
  </si>
  <si>
    <t>0,55*(1,9*2+1,6)*0,6</t>
  </si>
  <si>
    <t>971033631</t>
  </si>
  <si>
    <t>Vybourání otvorů ve zdivu základovém nebo nadzákladovém z cihel, tvárnic, příčkovek z cihel pálených na maltu vápennou nebo vápenocementovou plochy do 4 m2, tl. do 150 mm</t>
  </si>
  <si>
    <t>-720678968</t>
  </si>
  <si>
    <t>2,4*(1,9*2+1,6)</t>
  </si>
  <si>
    <t>-(1,9*0,7*2+1,6*1,8)</t>
  </si>
  <si>
    <t>971033651</t>
  </si>
  <si>
    <t>Vybourání otvorů ve zdivu základovém nebo nadzákladovém z cihel, tvárnic, příčkovek z cihel pálených na maltu vápennou nebo vápenocementovou plochy do 4 m2, tl. do 600 mm</t>
  </si>
  <si>
    <t>-1030629979</t>
  </si>
  <si>
    <t>0,805*2,1*0,6</t>
  </si>
  <si>
    <t>1,45*1,9*0,45*3</t>
  </si>
  <si>
    <t>1,45*1,9*0,45</t>
  </si>
  <si>
    <t>973022251</t>
  </si>
  <si>
    <t>Vysekání výklenků nebo kapes ve zdivu z kamene kapes, plochy do 0,10 m2, hl. do 300 mm</t>
  </si>
  <si>
    <t>720105027</t>
  </si>
  <si>
    <t xml:space="preserve">Poznámka k souboru cen:
1. Ceny -1511 až -6191 lze použít i pro vysekání ve zdivu z cihel na maltu cementovou. </t>
  </si>
  <si>
    <t>977211111</t>
  </si>
  <si>
    <t>Řezání železobetonových konstrukcí stěnovou pilou do průměru řezané výztuže 16 mm hloubka řezu do 200 mm</t>
  </si>
  <si>
    <t>656879595</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</si>
  <si>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</si>
  <si>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9,4+6,6*2</t>
  </si>
  <si>
    <t>974031666</t>
  </si>
  <si>
    <t>Vysekání rýh ve zdivu cihelném na maltu vápennou nebo vápenocementovou pro vtahování nosníků do zdí, před vybouráním otvoru do hl. 150 mm, při v. nosníku do 250 mm</t>
  </si>
  <si>
    <t>1348342025</t>
  </si>
  <si>
    <t>1,2*4</t>
  </si>
  <si>
    <t>978011121</t>
  </si>
  <si>
    <t>Otlučení vápenných nebo vápenocementových omítek vnitřních ploch stropů, v rozsahu přes 5 do 10 %</t>
  </si>
  <si>
    <t>1911501802</t>
  </si>
  <si>
    <t xml:space="preserve">Poznámka k souboru cen:
1. Položky lze použít i pro ocenění otlučení sádrových, hliněných apod. vnitřních omítek. </t>
  </si>
  <si>
    <t>2*6,15</t>
  </si>
  <si>
    <t>1NP-3NP</t>
  </si>
  <si>
    <t>15,83*3,2*3</t>
  </si>
  <si>
    <t>92</t>
  </si>
  <si>
    <t>978013141</t>
  </si>
  <si>
    <t>Otlučení vápenných nebo vápenocementových omítek vnitřních ploch stěn s vyškrabáním spar, s očištěním zdiva, v rozsahu přes 10 do 30 %</t>
  </si>
  <si>
    <t>-1294432982</t>
  </si>
  <si>
    <t>2,2*15,83*2</t>
  </si>
  <si>
    <t>2,2*(1,1*2+2)</t>
  </si>
  <si>
    <t>93</t>
  </si>
  <si>
    <t>978013191</t>
  </si>
  <si>
    <t>Otlučení vápenných nebo vápenocementových omítek vnitřních ploch stěn s vyškrabáním spar, s očištěním zdiva, v rozsahu přes 50 do 100 %</t>
  </si>
  <si>
    <t>284234886</t>
  </si>
  <si>
    <t>3,13*(8,8+6,15)</t>
  </si>
  <si>
    <t>-(1,6*2,75+1,9*2,75*2+1,4)</t>
  </si>
  <si>
    <t>94</t>
  </si>
  <si>
    <t>978015391</t>
  </si>
  <si>
    <t>Otlučení vápenných nebo vápenocementových omítek vnějších ploch s vyškrabáním spar a s očištěním zdiva stupně členitosti 1 a 2, v rozsahu přes 80 do 100 %</t>
  </si>
  <si>
    <t>1827935976</t>
  </si>
  <si>
    <t>12,9*8,26</t>
  </si>
  <si>
    <t>-(2*3,75+1,75*3,75+2*2,4)*3</t>
  </si>
  <si>
    <t>4,3*2,7</t>
  </si>
  <si>
    <t>-1,85*3,75</t>
  </si>
  <si>
    <t>95</t>
  </si>
  <si>
    <t>978021191</t>
  </si>
  <si>
    <t>Otlučení vnitřních cementových omítek stěn, stropů stěn, v rozsahu do 100 %</t>
  </si>
  <si>
    <t>229736519</t>
  </si>
  <si>
    <t>3,7*(6,4+6,15)*2</t>
  </si>
  <si>
    <t>-207088545</t>
  </si>
  <si>
    <t>1,8*15,4*2</t>
  </si>
  <si>
    <t>1,8*(1,1*2+2)</t>
  </si>
  <si>
    <t>97</t>
  </si>
  <si>
    <t>975053131</t>
  </si>
  <si>
    <t>Víceřadové podchycení stropů pro osazení nosníků dřevěnou výztuhou v. podchycení do 3,5 m a při zatížení hmotností do 800 kg/m2</t>
  </si>
  <si>
    <t>1225308096</t>
  </si>
  <si>
    <t xml:space="preserve">Poznámka k souboru cen:
1. U víceřadového podchycení stropů se každá řada podchycení oceňuje zvlášť. </t>
  </si>
  <si>
    <t>6,6*10</t>
  </si>
  <si>
    <t>99</t>
  </si>
  <si>
    <t xml:space="preserve"> Přesun hmot</t>
  </si>
  <si>
    <t>98</t>
  </si>
  <si>
    <t>998012023</t>
  </si>
  <si>
    <t>Přesun hmot pro budovy občanské výstavby, bydlení, výrobu a služby s nosnou svislou konstrukcí monolitickou betonovou tyčovou nebo plošnou s jakýkoliv obvodovým pláštěm kromě vyzdívaného vodorovná dopravní vzdálenost do 100 m pro budovy výšky přes 12 do 24 m</t>
  </si>
  <si>
    <t>-1461757788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</si>
  <si>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</si>
  <si>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 xml:space="preserve"> Přesun sutě</t>
  </si>
  <si>
    <t>997013116</t>
  </si>
  <si>
    <t>Vnitrostaveništní doprava suti a vybouraných hmot vodorovně do 50 m svisle s použitím mechanizace pro budovy a haly výšky přes 18 do 21 m</t>
  </si>
  <si>
    <t>-87493289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</si>
  <si>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</si>
  <si>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100</t>
  </si>
  <si>
    <t>997013501.R1</t>
  </si>
  <si>
    <t>Odvoz suti na skládku a vybouraných hmot nebo meziskládku se složením (vzdálenost dle dodavatele)</t>
  </si>
  <si>
    <t>-748020765</t>
  </si>
  <si>
    <t>101</t>
  </si>
  <si>
    <t>997013801</t>
  </si>
  <si>
    <t>Poplatek za uložení stavebního odpadu na skládce (skládkovné) betonového</t>
  </si>
  <si>
    <t>453633454</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</si>
  <si>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</si>
  <si>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102</t>
  </si>
  <si>
    <t>997013802</t>
  </si>
  <si>
    <t>Poplatek za uložení stavebního odpadu na skládce (skládkovné) železobetonového</t>
  </si>
  <si>
    <t>-613451318</t>
  </si>
  <si>
    <t>103</t>
  </si>
  <si>
    <t>997013803</t>
  </si>
  <si>
    <t>Poplatek za uložení stavebního odpadu na skládce (skládkovné) z keramických materiálů</t>
  </si>
  <si>
    <t>-2041766043</t>
  </si>
  <si>
    <t>1609497411</t>
  </si>
  <si>
    <t>105</t>
  </si>
  <si>
    <t>997013814</t>
  </si>
  <si>
    <t>Poplatek za uložení stavebního odpadu na skládce (skládkovné) z izolačních materiálů</t>
  </si>
  <si>
    <t>698877996</t>
  </si>
  <si>
    <t>106</t>
  </si>
  <si>
    <t>997221845</t>
  </si>
  <si>
    <t>Poplatek za uložení stavebního odpadu na skládce (skládkovné) z asfaltových povrchů</t>
  </si>
  <si>
    <t>-1613483556</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</si>
  <si>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</si>
  <si>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 xml:space="preserve"> Práce a dodávky PSV</t>
  </si>
  <si>
    <t>711</t>
  </si>
  <si>
    <t xml:space="preserve"> Izolace proti vodě, vlhkosti a plynům</t>
  </si>
  <si>
    <t>107</t>
  </si>
  <si>
    <t>711111001</t>
  </si>
  <si>
    <t>Provedení izolace proti zemní vlhkosti natěradly a tmely za studena na ploše vodorovné V nátěrem penetračním</t>
  </si>
  <si>
    <t>-594648178</t>
  </si>
  <si>
    <t xml:space="preserve">Poznámka k souboru cen:
1. Izolace plochy jednotlivě do 10 m2 se oceňují skladebně cenou příslušné izolace a cenou 711 19-9095 Příplatek za plochu do 10 m2. </t>
  </si>
  <si>
    <t>1,105*3,6</t>
  </si>
  <si>
    <t>3,305*3,43</t>
  </si>
  <si>
    <t>7,2*6,15+4,76*5,5-2,05*2,98</t>
  </si>
  <si>
    <t>0,35*(6,15+5,75+4,66+5,8+1,845+3,93)</t>
  </si>
  <si>
    <t>0,6*2,25</t>
  </si>
  <si>
    <t>108</t>
  </si>
  <si>
    <t>711112001</t>
  </si>
  <si>
    <t>Provedení izolace proti zemní vlhkosti natěradly a tmely za studena na ploše svislé S nátěrem penetračním</t>
  </si>
  <si>
    <t>-824068045</t>
  </si>
  <si>
    <t>obvod stěny</t>
  </si>
  <si>
    <t>0,5*(5,3+5,2+5,5+2,25+2,3*2+0,25+0,8*2)</t>
  </si>
  <si>
    <t>109</t>
  </si>
  <si>
    <t>111631500</t>
  </si>
  <si>
    <t>lak asfaltový ALP/9 (MJ t) bal 9 kg</t>
  </si>
  <si>
    <t>6570340</t>
  </si>
  <si>
    <t>Poznámka k položce:
Spotřeba 0,3-0,4kg/m2 dle povrchu, ředidlo technický benzín</t>
  </si>
  <si>
    <t>(137,35+33,16)*0,0004</t>
  </si>
  <si>
    <t>110</t>
  </si>
  <si>
    <t>711141559</t>
  </si>
  <si>
    <t>Provedení izolace proti zemní vlhkosti pásy přitavením NAIP na ploše vodorovné V</t>
  </si>
  <si>
    <t>1367080280</t>
  </si>
  <si>
    <t xml:space="preserve">Poznámka k souboru cen:
1. Izolace plochy jednotlivě do 10 m2 se oceňují skladebně cenou příslušné izolace a cenou 711 19-9097 Příplatek za plochu do 10 m2. </t>
  </si>
  <si>
    <t>111</t>
  </si>
  <si>
    <t>711142559</t>
  </si>
  <si>
    <t>Provedení izolace proti zemní vlhkosti pásy přitavením NAIP na ploše svislé S</t>
  </si>
  <si>
    <t>-1770034828</t>
  </si>
  <si>
    <t>628522552</t>
  </si>
  <si>
    <t xml:space="preserve">pás asfaltovaný modifikovaný </t>
  </si>
  <si>
    <t>1908048093</t>
  </si>
  <si>
    <t>Poznámka k položce:
přesná specifikace viz technická zpráva</t>
  </si>
  <si>
    <t>(137,35+33,16)*1,15</t>
  </si>
  <si>
    <t>113</t>
  </si>
  <si>
    <t>628522641</t>
  </si>
  <si>
    <t xml:space="preserve">pás s modifikovaným asfaltem </t>
  </si>
  <si>
    <t>1509444381</t>
  </si>
  <si>
    <t>114</t>
  </si>
  <si>
    <t>711491172</t>
  </si>
  <si>
    <t>Provedení izolace proti povrchové a podpovrchové tlakové vodě ostatní na ploše vodorovné V z textilií, vrstvy ochranné</t>
  </si>
  <si>
    <t>2036671984</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</si>
  <si>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</si>
  <si>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115</t>
  </si>
  <si>
    <t>693111460</t>
  </si>
  <si>
    <t>textilie 63 63/30 300 g/m2 do š 8,8 m</t>
  </si>
  <si>
    <t>-1533153380</t>
  </si>
  <si>
    <t>116</t>
  </si>
  <si>
    <t>711493111.R1</t>
  </si>
  <si>
    <t xml:space="preserve">Izolace proti podpovrchové a tlakové vodě vodorovná těsnicí kaší </t>
  </si>
  <si>
    <t>1468753866</t>
  </si>
  <si>
    <t>Poznámka k položce:
vč. kompletních těsnících pásků pracovních spár desek, stěn apod.</t>
  </si>
  <si>
    <t>(6,15+5,75+4,66+5,8+1,845+3,93)*0,25</t>
  </si>
  <si>
    <t>(2,3+2,98)*2*0,25</t>
  </si>
  <si>
    <t>117</t>
  </si>
  <si>
    <t>998711203.1</t>
  </si>
  <si>
    <t>Přesun hmot procentní pro izolace proti vodě, vlhkosti a plynům v objektech v do 60 m</t>
  </si>
  <si>
    <t>%</t>
  </si>
  <si>
    <t>-1336436825</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</si>
  <si>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t>
  </si>
  <si>
    <t>DOK</t>
  </si>
  <si>
    <t xml:space="preserve"> DOKONČOVACÍ PRÁCE</t>
  </si>
  <si>
    <t>118</t>
  </si>
  <si>
    <t>346272115</t>
  </si>
  <si>
    <t>Přizdívky izolační a ochranné z pórobetonových tvárnic o objemové hmotnosti 500 kg/m3, na tenké maltové lože tloušťky přizdívky 150 mm</t>
  </si>
  <si>
    <t>-1718390027</t>
  </si>
  <si>
    <t>1PP-3NP - WC</t>
  </si>
  <si>
    <t>1,83*(1*2+0,9*2)</t>
  </si>
  <si>
    <t>1,83*(0,9*2+1*2+3,98+1,85+1,7+2,8)*3</t>
  </si>
  <si>
    <t xml:space="preserve"> Různé kompletní konstrukce</t>
  </si>
  <si>
    <t>119</t>
  </si>
  <si>
    <t>38.R1</t>
  </si>
  <si>
    <t>D+M pohled želbet panelu A, beton C40/50 XF4, výztuž mikro vlákny, vč kotvení a použití víceobrátkové matrice pro pohledovou stranu, vel.1480/1540</t>
  </si>
  <si>
    <t>-323648226</t>
  </si>
  <si>
    <t>120</t>
  </si>
  <si>
    <t>38.R2</t>
  </si>
  <si>
    <t>D+M pohled želbet panelu B, beton C40/50 XF4, výztuž mikro vlákny, vč kotvení a použití víceobrátkové matrice pro pohledovou stranu, vel.1480/1540</t>
  </si>
  <si>
    <t>1895294324</t>
  </si>
  <si>
    <t>121</t>
  </si>
  <si>
    <t>38.R3</t>
  </si>
  <si>
    <t>D+M pohled želbet panelu C, beton C40/50 XF4, výztuž mikro vlákny, vč kotvení a použití víceobrátkové matrice pro pohledovou stranu, vel.1120+120/1540</t>
  </si>
  <si>
    <t>1293596852</t>
  </si>
  <si>
    <t>122</t>
  </si>
  <si>
    <t>38.R4</t>
  </si>
  <si>
    <t>D+M pohled želbet panelu D, beton C40/50 XF4, výztuž mikro vlákny, vč kotvení a použití víceobrátkové matrice pro pohledovou stranu, vel.1120+120/1540</t>
  </si>
  <si>
    <t>-92180886</t>
  </si>
  <si>
    <t>123</t>
  </si>
  <si>
    <t>38.R5</t>
  </si>
  <si>
    <t>D+M pohled želbet panelu E, beton C40/50 XF4, výztuž mikro vlákny, vč kotvení a použití víceobrátkové matrice pro pohledovou stranu, vel.1480/1750</t>
  </si>
  <si>
    <t>109260967</t>
  </si>
  <si>
    <t>124</t>
  </si>
  <si>
    <t>38.R6</t>
  </si>
  <si>
    <t>D+M pohled želbet panelu F, beton C40/50 XF4, výztuž mikro vlákny, vč kotvení a použití víceobrátkové matrice pro pohledovou stranu, vel.1480/1750</t>
  </si>
  <si>
    <t>-610087175</t>
  </si>
  <si>
    <t>125</t>
  </si>
  <si>
    <t>38.R7</t>
  </si>
  <si>
    <t>D+M pohled želbet panelu G, beton C40/50 XF4, výztuž mikro vlákny, vč kotvení a použití víceobrátkové matrice pro pohledovou stranu, vel.1120+120/1750</t>
  </si>
  <si>
    <t>-817960875</t>
  </si>
  <si>
    <t>126</t>
  </si>
  <si>
    <t>38.R8</t>
  </si>
  <si>
    <t>D+M pohled želbet panelu H, beton C40/50 XF4, výztuž mikro vlákny, vč kotvení a použití víceobrátkové matrice pro pohledovou stranu, vel.1120+120/1750</t>
  </si>
  <si>
    <t>1865724640</t>
  </si>
  <si>
    <t>127</t>
  </si>
  <si>
    <t>38.R9</t>
  </si>
  <si>
    <t>D+M pohled želbet panelu I, beton C40/50 XF4, výztuž mikro vlákny, vč kotvení a použití víceobrátkové matrice pro pohledovou stranu, vel.1480/2840</t>
  </si>
  <si>
    <t>-57451870</t>
  </si>
  <si>
    <t>128</t>
  </si>
  <si>
    <t>38.R10</t>
  </si>
  <si>
    <t>D+M pohled želbet panelu J, beton C40/50 XF4, výztuž mikro vlákny, vč kotvení a použití víceobrátkové matrice pro pohledovou stranu, vel.880/2840</t>
  </si>
  <si>
    <t>-535616790</t>
  </si>
  <si>
    <t>129</t>
  </si>
  <si>
    <t>38.R11</t>
  </si>
  <si>
    <t>D+M pohled želbet panelu K, beton C40/50 XF4, výztuž mikro vlákny, vč kotvení a použití víceobrátkové matrice pro pohledovou stranu, vel.1120+120/2840</t>
  </si>
  <si>
    <t>-564281572</t>
  </si>
  <si>
    <t>130</t>
  </si>
  <si>
    <t>38.R12</t>
  </si>
  <si>
    <t>D+M gumový profil mezi svislými spárami panelů</t>
  </si>
  <si>
    <t>-664208325</t>
  </si>
  <si>
    <t xml:space="preserve"> Komunikace</t>
  </si>
  <si>
    <t>131</t>
  </si>
  <si>
    <t>1373820319</t>
  </si>
  <si>
    <t>132</t>
  </si>
  <si>
    <t>564751111</t>
  </si>
  <si>
    <t>Podklad nebo kryt z kameniva hrubého drceného vel. 32-63 mm s rozprostřením a zhutněním, po zhutnění tl. 150 mm</t>
  </si>
  <si>
    <t>870753754</t>
  </si>
  <si>
    <t>133</t>
  </si>
  <si>
    <t>564851111</t>
  </si>
  <si>
    <t>Podklad ze štěrkodrti ŠD s rozprostřením a zhutněním, po zhutnění tl. 150 mm</t>
  </si>
  <si>
    <t>1561461579</t>
  </si>
  <si>
    <t>134</t>
  </si>
  <si>
    <t>565145111</t>
  </si>
  <si>
    <t>Asfaltový beton vrstva podkladní ACP 16 (obalované kamenivo střednězrnné - OKS) s rozprostřením a zhutněním v pruhu šířky do 3 m, po zhutnění tl. 60 mm</t>
  </si>
  <si>
    <t>-999181977</t>
  </si>
  <si>
    <t xml:space="preserve">Poznámka k souboru cen:
1. ČSN EN 13108-1 připouští pro ACP 16 pouze tl. 50 až 80 mm. </t>
  </si>
  <si>
    <t>135</t>
  </si>
  <si>
    <t>573211108</t>
  </si>
  <si>
    <t>Postřik spojovací PS bez posypu kamenivem z asfaltu silničního, v množství 0,40 kg/m2</t>
  </si>
  <si>
    <t>125748074</t>
  </si>
  <si>
    <t>136</t>
  </si>
  <si>
    <t>577135131</t>
  </si>
  <si>
    <t>Asfaltový beton vrstva obrusná ACO 16 (ABH) s rozprostřením a zhutněním z modifikovaného asfaltu, po zhutnění v pruhu šířky do 3 m tl. 40 mm</t>
  </si>
  <si>
    <t>1289110037</t>
  </si>
  <si>
    <t xml:space="preserve">Poznámka k souboru cen:
1. ČSN EN 13108-1 připouští pro ACO 16 pouze tl. 45 až 60 mm. </t>
  </si>
  <si>
    <t>h</t>
  </si>
  <si>
    <t>0,5*(14,84+6,2*2)</t>
  </si>
  <si>
    <t>l</t>
  </si>
  <si>
    <t xml:space="preserve"> Úprava povrchů vnitřní</t>
  </si>
  <si>
    <t>137</t>
  </si>
  <si>
    <t>621221021</t>
  </si>
  <si>
    <t>Montáž kontaktního zateplení z desek z minerální vlny s podélnou orientací vláken na vnější podhledy, tloušťky desek přes 80 do 120 mm</t>
  </si>
  <si>
    <t>-699981606</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</si>
  <si>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</si>
  <si>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sk4*</t>
  </si>
  <si>
    <t>21,56</t>
  </si>
  <si>
    <t>138</t>
  </si>
  <si>
    <t>631515290</t>
  </si>
  <si>
    <t>deska minerální izolační tl. 120 mm</t>
  </si>
  <si>
    <t>-298335347</t>
  </si>
  <si>
    <t>139</t>
  </si>
  <si>
    <t>611321141.R1</t>
  </si>
  <si>
    <t>Vápenocementová omítka štuková dvouvrstvá vnitřních stropů rovných nanášená ručně, vč penetrace, vyztužení přechodových míst perlinkou, pomocného lešení</t>
  </si>
  <si>
    <t>-1709496774</t>
  </si>
  <si>
    <t>26,27+2,03+2,09+1,9+4,05+2,09+1,9+21,56</t>
  </si>
  <si>
    <t>140</t>
  </si>
  <si>
    <t>611325411</t>
  </si>
  <si>
    <t>Oprava vápenocementové nebo vápenné omítky vnitřních ploch hladké, tloušťky do 20 mm stropů, v rozsahu opravované plochy do 10%</t>
  </si>
  <si>
    <t>183353326</t>
  </si>
  <si>
    <t xml:space="preserve">Poznámka k souboru cen:
1. Pro ocenění opravy omítek plochy do 1 m2 se použijí ceny souboru cen 61. 32-52.. Vápenocementová nebo vápenná omítka jednotlivých malých ploch. </t>
  </si>
  <si>
    <t>141</t>
  </si>
  <si>
    <t>611311132</t>
  </si>
  <si>
    <t>Potažení vnitřních ploch štukem tloušťky do 3 mm vodorovných konstrukcí stropů žebrových nebo osamělých trámů</t>
  </si>
  <si>
    <t>1031554742</t>
  </si>
  <si>
    <t>142</t>
  </si>
  <si>
    <t>612321141.R1</t>
  </si>
  <si>
    <t>Vápenocementová omítka štuková dvouvrstvá vnitřních stěn nanášená ručně, vč penetrace, vyztužení přechodových míst perlinkou, pomocného lešení</t>
  </si>
  <si>
    <t>1082082424</t>
  </si>
  <si>
    <t>3,13*1</t>
  </si>
  <si>
    <t>-(1,6*2,8+1,9*2,8*2+1,4)</t>
  </si>
  <si>
    <t>1,8*15,83*2</t>
  </si>
  <si>
    <t>příčky</t>
  </si>
  <si>
    <t>(27,06+471,26)*2</t>
  </si>
  <si>
    <t>žb stěny</t>
  </si>
  <si>
    <t>3,13*(11,6*2+7,26+2,05)+1,9*2,85</t>
  </si>
  <si>
    <t>-(2,4*2,6+1,9*2,8+1,18*2,15*2)</t>
  </si>
  <si>
    <t>0,25*(2,6+2,7*2+2,25+2,98*2+1,18+2,15*2)+0,15*(1,18+2,15*2)</t>
  </si>
  <si>
    <t>(3,12*(11,6*2+7,26+2,05)+1,75*3,75)*3</t>
  </si>
  <si>
    <t>-(1,5*0,63*8+1,18*2,15)*3</t>
  </si>
  <si>
    <t>(0,25*(1,5+0,63)*2*8+0,15*(1,18+2,15*2))*3</t>
  </si>
  <si>
    <t>1,85*3,75</t>
  </si>
  <si>
    <t>-1,18*2,15</t>
  </si>
  <si>
    <t>0,15*(1,18+2,15*2)</t>
  </si>
  <si>
    <t>143</t>
  </si>
  <si>
    <t>612321191</t>
  </si>
  <si>
    <t>Omítka vápenocementová vnitřních ploch nanášená ručně Příplatek k cenám za každých dalších i započatých 5 mm tloušťky omítky přes 10 mm stěn</t>
  </si>
  <si>
    <t>1612703992</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</si>
  <si>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</si>
  <si>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144</t>
  </si>
  <si>
    <t>612325302</t>
  </si>
  <si>
    <t>Vápenocementová nebo vápenná omítka ostění nebo nadpraží štuková</t>
  </si>
  <si>
    <t>-752036810</t>
  </si>
  <si>
    <t xml:space="preserve">Poznámka k souboru cen:
1. Ceny lze použít jen pro ocenění samostatně upravovaného ostění a nadpraží ( např. při dodatečné výměně oken nebo zárubní ) v šířce do 300 mm okolo upravovaného otvoru. </t>
  </si>
  <si>
    <t>145</t>
  </si>
  <si>
    <t>612325412</t>
  </si>
  <si>
    <t>Oprava vápenocementové nebo vápenné omítky vnitřních ploch hladké, tloušťky do 20 mm stěn, v rozsahu opravované plochy přes 10 do 30%</t>
  </si>
  <si>
    <t>279369886</t>
  </si>
  <si>
    <t>146</t>
  </si>
  <si>
    <t>-407025226</t>
  </si>
  <si>
    <t>147</t>
  </si>
  <si>
    <t>612821011</t>
  </si>
  <si>
    <t>Sanační omítka vnitřních ploch stěn pro vlhké a zasolené zdivo, prováděná ve dvou vrstvách, tl. jádrové omítky do 30 mm ručně zatřená</t>
  </si>
  <si>
    <t>-2034245852</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</si>
  <si>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</si>
  <si>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148</t>
  </si>
  <si>
    <t>61291.R</t>
  </si>
  <si>
    <t>Přípl za omítkové lišty a zakrývání otvoru</t>
  </si>
  <si>
    <t>-1136698147</t>
  </si>
  <si>
    <t>stěny</t>
  </si>
  <si>
    <t>1686,92+74,81+218,19</t>
  </si>
  <si>
    <t xml:space="preserve"> Úprava povrchů vnější</t>
  </si>
  <si>
    <t>149</t>
  </si>
  <si>
    <t>-779657198</t>
  </si>
  <si>
    <t>sk4</t>
  </si>
  <si>
    <t>2,64*5,6</t>
  </si>
  <si>
    <t>150</t>
  </si>
  <si>
    <t>631515510.R1</t>
  </si>
  <si>
    <t>deska minerální izolační 1000 x 500 tl. 120 mm</t>
  </si>
  <si>
    <t>-1741707644</t>
  </si>
  <si>
    <t>151</t>
  </si>
  <si>
    <t>622221001</t>
  </si>
  <si>
    <t>Montáž kontaktního zateplení z desek z minerální vlny s podélnou orientací vláken na vnější stěny, tloušťky desek do 40 mm</t>
  </si>
  <si>
    <t>1761772105</t>
  </si>
  <si>
    <t>ostění</t>
  </si>
  <si>
    <t>jižní fasáda</t>
  </si>
  <si>
    <t>0,25*((1,5+0,63)*9+(1,18+2,15*2))</t>
  </si>
  <si>
    <t>západní fasáda</t>
  </si>
  <si>
    <t>0,25*((1,5+0,63)*6+(1,9+2,8*2))</t>
  </si>
  <si>
    <t>severní fasáda</t>
  </si>
  <si>
    <t>0,25*((1,5+0,63)*9+(2,4+2,6*2))</t>
  </si>
  <si>
    <t>152</t>
  </si>
  <si>
    <t>631515180</t>
  </si>
  <si>
    <t>deska minerální izolační tl. 40 mm</t>
  </si>
  <si>
    <t>1220024633</t>
  </si>
  <si>
    <t>153</t>
  </si>
  <si>
    <t>622221021</t>
  </si>
  <si>
    <t>Montáž kontaktního zateplení z desek z minerální vlny s podélnou orientací vláken na vnější stěny, tloušťky desek přes 80 do 120 mm</t>
  </si>
  <si>
    <t>431065410</t>
  </si>
  <si>
    <t>20,85*12,13-6,6*3,5+4,25*2,05</t>
  </si>
  <si>
    <t>-(1,5*0,63*9+1,18*2,15)</t>
  </si>
  <si>
    <t>20,85*8,26-4,3*5,46</t>
  </si>
  <si>
    <t>-(1,5*0,63*6+1,9*2,8)</t>
  </si>
  <si>
    <t>20,85*12,13+2,83*2,26*2</t>
  </si>
  <si>
    <t>-(1,5*0,63*9+2,4*2,6)</t>
  </si>
  <si>
    <t>154</t>
  </si>
  <si>
    <t>1626079330</t>
  </si>
  <si>
    <t>155</t>
  </si>
  <si>
    <t>622211011</t>
  </si>
  <si>
    <t>Montáž kontaktního zateplení z polystyrenových desek nebo z kombinovaných desek na vnější stěny, tloušťky desek přes 40 do 80 mm</t>
  </si>
  <si>
    <t>-336830375</t>
  </si>
  <si>
    <t>0,7*(5,53*2+8,26+2,26*2)</t>
  </si>
  <si>
    <t>156</t>
  </si>
  <si>
    <t>283764210</t>
  </si>
  <si>
    <t>deska z extrudovaného polystyrénu XPS 300 SF 80 mm</t>
  </si>
  <si>
    <t>650451605</t>
  </si>
  <si>
    <t>157</t>
  </si>
  <si>
    <t>622211021</t>
  </si>
  <si>
    <t>Montáž kontaktního zateplení z polystyrenových desek nebo z kombinovaných desek na vnější stěny, tloušťky desek přes 80 do 120 mm</t>
  </si>
  <si>
    <t>856546429</t>
  </si>
  <si>
    <t>sokl</t>
  </si>
  <si>
    <t>0,5*(5,53*2+8,26+2,26*2)</t>
  </si>
  <si>
    <t>158</t>
  </si>
  <si>
    <t>283764230</t>
  </si>
  <si>
    <t>deska z extrudovaného polystyrénu XPS 300 SF 120 mm</t>
  </si>
  <si>
    <t>-1338262661</t>
  </si>
  <si>
    <t>159</t>
  </si>
  <si>
    <t>622321121</t>
  </si>
  <si>
    <t>Omítka vápenocementová vnějších ploch nanášená ručně jednovrstvá, tloušťky do 15 mm hladká stěn</t>
  </si>
  <si>
    <t>163523318</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</si>
  <si>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</si>
  <si>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3,4*0,8*2</t>
  </si>
  <si>
    <t>160</t>
  </si>
  <si>
    <t>622531021</t>
  </si>
  <si>
    <t>Omítka tenkovrstvá silikonová vnějších ploch probarvená, včetně penetrace podkladu zrnitá, tloušťky 2,0 mm stěn</t>
  </si>
  <si>
    <t>661799260</t>
  </si>
  <si>
    <t>ostění, doplněné zdivo</t>
  </si>
  <si>
    <t>17,92+5,44</t>
  </si>
  <si>
    <t>3,85*(12,13+2,05*2)</t>
  </si>
  <si>
    <t>161</t>
  </si>
  <si>
    <t>941111112</t>
  </si>
  <si>
    <t>Montáž lešení řadového trubkového lehkého pracovního s podlahami s provozním zatížením tř. 3 do 200 kg/m2 šířky tř. W06 od 0,6 do 0,9 m, výšky přes 10 do 25 m</t>
  </si>
  <si>
    <t>-381225455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</si>
  <si>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</si>
  <si>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20,85*(13,13*2+10,26)</t>
  </si>
  <si>
    <t>162</t>
  </si>
  <si>
    <t>941111212</t>
  </si>
  <si>
    <t>Montáž lešení řadového trubkového lehkého pracovního s podlahami s provozním zatížením tř. 3 do 200 kg/m2 Příplatek za první a každý další den použití lešení k ceně -1112</t>
  </si>
  <si>
    <t>-332700410</t>
  </si>
  <si>
    <t>163</t>
  </si>
  <si>
    <t>941111812</t>
  </si>
  <si>
    <t>Demontáž lešení řadového trubkového lehkého pracovního s podlahami s provozním zatížením tř. 3 do 200 kg/m2 šířky tř. W06 od 0,6 do 0,9 m, výšky přes 10 do 25 m</t>
  </si>
  <si>
    <t>-694757427</t>
  </si>
  <si>
    <t xml:space="preserve">Poznámka k souboru cen:
1. Demontáž lešení řadového trubkového lehkého výšky přes 25 m se oceňuje individuálně. </t>
  </si>
  <si>
    <t>164</t>
  </si>
  <si>
    <t>944511111</t>
  </si>
  <si>
    <t>Montáž ochranné sítě zavěšené na konstrukci lešení z textilie z umělých vláken</t>
  </si>
  <si>
    <t>-88301354</t>
  </si>
  <si>
    <t xml:space="preserve">Poznámka k souboru cen:
1. V cenách nejsou započteny náklady na lešení potřebné pro zavěšení sítí; toto lešení se oceňuje příslušnými cenami lešení. </t>
  </si>
  <si>
    <t>165</t>
  </si>
  <si>
    <t>944511211</t>
  </si>
  <si>
    <t>Montáž ochranné sítě Příplatek za první a každý další den použití sítě k ceně -1111</t>
  </si>
  <si>
    <t>1588339518</t>
  </si>
  <si>
    <t>166</t>
  </si>
  <si>
    <t>944511811</t>
  </si>
  <si>
    <t>Demontáž ochranné sítě zavěšené na konstrukci lešení z textilie z umělých vláken</t>
  </si>
  <si>
    <t>1216453558</t>
  </si>
  <si>
    <t xml:space="preserve"> Podlahy a podlahové konstrukce</t>
  </si>
  <si>
    <t>167</t>
  </si>
  <si>
    <t>631311124</t>
  </si>
  <si>
    <t>Mazanina z betonu prostého bez zvýšených nároků na prostředí tl. přes 80 do 120 mm tř. C 16/20</t>
  </si>
  <si>
    <t>1857702624</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</si>
  <si>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</si>
  <si>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sk2°</t>
  </si>
  <si>
    <t>21,56*0,09</t>
  </si>
  <si>
    <t>sk6</t>
  </si>
  <si>
    <t>17,49*0,1</t>
  </si>
  <si>
    <t>168</t>
  </si>
  <si>
    <t>631311134</t>
  </si>
  <si>
    <t>Mazanina z betonu prostého bez zvýšených nároků na prostředí tl. přes 120 do 240 mm tř. C 16/20</t>
  </si>
  <si>
    <t>462944253</t>
  </si>
  <si>
    <t>46,48*0,23</t>
  </si>
  <si>
    <t>169</t>
  </si>
  <si>
    <t>631319012</t>
  </si>
  <si>
    <t>Příplatek k cenám mazanin za úpravu povrchu mazaniny přehlazením, mazanina tl. přes 80 do 120 mm</t>
  </si>
  <si>
    <t>269545693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</si>
  <si>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</si>
  <si>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170</t>
  </si>
  <si>
    <t>631319173</t>
  </si>
  <si>
    <t>Příplatek k cenám mazanin za stržení povrchu spodní vrstvy mazaniny latí před vložením výztuže nebo pletiva pro tl. obou vrstev mazaniny přes 80 do 120 mm</t>
  </si>
  <si>
    <t>-1993057786</t>
  </si>
  <si>
    <t>171</t>
  </si>
  <si>
    <t>631319013</t>
  </si>
  <si>
    <t>Příplatek k cenám mazanin za úpravu povrchu mazaniny přehlazením, mazanina tl. přes 120 do 240 mm</t>
  </si>
  <si>
    <t>1121995662</t>
  </si>
  <si>
    <t>172</t>
  </si>
  <si>
    <t>631319175</t>
  </si>
  <si>
    <t>Příplatek k cenám mazanin za stržení povrchu spodní vrstvy mazaniny latí před vložením výztuže nebo pletiva pro tl. obou vrstev mazaniny přes 120 do 240 mm</t>
  </si>
  <si>
    <t>-2072605948</t>
  </si>
  <si>
    <t>173</t>
  </si>
  <si>
    <t>631319185</t>
  </si>
  <si>
    <t>Příplatek k cenám mazanin za sklon přes 15 st. do 35 st. od vodorovné roviny mazanina tl. přes 120 do 240 mm</t>
  </si>
  <si>
    <t>373874968</t>
  </si>
  <si>
    <t>174</t>
  </si>
  <si>
    <t>631362021</t>
  </si>
  <si>
    <t>Výztuž mazanin ze svařovaných sítí z drátů typu KARI</t>
  </si>
  <si>
    <t>1727375626</t>
  </si>
  <si>
    <t>sk2, sk2*</t>
  </si>
  <si>
    <t>21,56*4,44*1,1/1000</t>
  </si>
  <si>
    <t>sk4, sk4*, sk5</t>
  </si>
  <si>
    <t>(13,07+2,03+4,05+2,09+1,9+2,09+1,9+8,34+13,43+14,66+5,33+2,98)*3*4,44*1,1/1000</t>
  </si>
  <si>
    <t>17,49*4,44*1,1/1000</t>
  </si>
  <si>
    <t>632450134</t>
  </si>
  <si>
    <t>Potěr cementový vyrovnávací ze suchých směsí v ploše o průměrné (střední) tl. přes 40 do 50 mm</t>
  </si>
  <si>
    <t>-1624615480</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</si>
  <si>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</si>
  <si>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1,9*0,6*2+0,805*0,6</t>
  </si>
  <si>
    <t>(15,83*3,2+2*0,6+1,75*0,6+2*0,15)*3</t>
  </si>
  <si>
    <t>0,5*3,2</t>
  </si>
  <si>
    <t>2*1+1,85*0,6</t>
  </si>
  <si>
    <t>176</t>
  </si>
  <si>
    <t>632453361</t>
  </si>
  <si>
    <t>Potěr betonový samonivelační litý tl. přes 50 mm do 60 mm tř. C 25/30</t>
  </si>
  <si>
    <t>-105666637</t>
  </si>
  <si>
    <t xml:space="preserve">Poznámka k souboru cen:
1. Ceny jsou určeny pro potěr na betonových konstrukcích. </t>
  </si>
  <si>
    <t>177</t>
  </si>
  <si>
    <t>632453371</t>
  </si>
  <si>
    <t>Potěr betonový samonivelační litý tl. přes 60 mm do 70 mm tř. C 25/30</t>
  </si>
  <si>
    <t>-1881330700</t>
  </si>
  <si>
    <t>(13,07+2,03+4,05+2,09+1,9+2,09+1,9+8,34+13,43+14,66+5,33+2,98)*3</t>
  </si>
  <si>
    <t>178</t>
  </si>
  <si>
    <t>632481213</t>
  </si>
  <si>
    <t>Separační vrstva k oddělení podlahových vrstev z polyetylénové fólie</t>
  </si>
  <si>
    <t>-646204336</t>
  </si>
  <si>
    <t>17,49</t>
  </si>
  <si>
    <t>179</t>
  </si>
  <si>
    <t>633811111</t>
  </si>
  <si>
    <t>Broušení betonových podlah nerovností do 2 mm (stržení šlemu)</t>
  </si>
  <si>
    <t>-152855432</t>
  </si>
  <si>
    <t>180</t>
  </si>
  <si>
    <t>634111114.R1</t>
  </si>
  <si>
    <t>Obvodová dilatace pružnou těsnicí páskou v do 100 mm mezi stěnou a mazaninou</t>
  </si>
  <si>
    <t>362624878</t>
  </si>
  <si>
    <t>181</t>
  </si>
  <si>
    <t>943211112</t>
  </si>
  <si>
    <t>Montáž lešení prostorového rámového lehkého pracovního s podlahami s provozním zatížením tř. 3 do 200 kg/m2, výšky přes 10 do 25 m</t>
  </si>
  <si>
    <t>-786655051</t>
  </si>
  <si>
    <t xml:space="preserve">Poznámka k souboru cen:
1. Montáž lešení prostorového rámového lehkého výšky přes 25 m se oceňuje individuálně. </t>
  </si>
  <si>
    <t>21,9*1,8*2,58</t>
  </si>
  <si>
    <t>182</t>
  </si>
  <si>
    <t>943211119</t>
  </si>
  <si>
    <t>Montáž lešení prostorového rámového lehkého pracovního s podlahami Příplatek k cenám za půdorysnou plochu do 6 m2</t>
  </si>
  <si>
    <t>-605469291</t>
  </si>
  <si>
    <t>183</t>
  </si>
  <si>
    <t>943211212</t>
  </si>
  <si>
    <t>Montáž lešení prostorového rámového lehkého pracovního s podlahami Příplatek za první a každý další den použití lešení k ceně -1112</t>
  </si>
  <si>
    <t>-510949540</t>
  </si>
  <si>
    <t>184</t>
  </si>
  <si>
    <t>943211812</t>
  </si>
  <si>
    <t>Demontáž lešení prostorového rámového lehkého pracovního s podlahami s provozním zatížením tř. 3 do 200 kg/m2, výšky přes 10 do 25 m</t>
  </si>
  <si>
    <t>-742196618</t>
  </si>
  <si>
    <t xml:space="preserve">Poznámka k souboru cen:
1. Demontáž lešení prostorového rámového lehkého výšky přes 25 m se oceňuje individuálně. </t>
  </si>
  <si>
    <t>185</t>
  </si>
  <si>
    <t>949101112</t>
  </si>
  <si>
    <t>-1179630541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</si>
  <si>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</si>
  <si>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10,09+208</t>
  </si>
  <si>
    <t>186</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</si>
  <si>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</si>
  <si>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</si>
  <si>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-509595447</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</si>
  <si>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</si>
  <si>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118,32</t>
  </si>
  <si>
    <t>(76,51+15,83*3,2)*3</t>
  </si>
  <si>
    <t>22,13</t>
  </si>
  <si>
    <t>187</t>
  </si>
  <si>
    <t>-969895339</t>
  </si>
  <si>
    <t>188</t>
  </si>
  <si>
    <t>895056004</t>
  </si>
  <si>
    <t>189</t>
  </si>
  <si>
    <t>1444954440</t>
  </si>
  <si>
    <t>0,42*(2,1*2+8,6)</t>
  </si>
  <si>
    <t>190</t>
  </si>
  <si>
    <t>-1089308614</t>
  </si>
  <si>
    <t>(17,49+5,38)*0,0005</t>
  </si>
  <si>
    <t>191</t>
  </si>
  <si>
    <t>1773877338</t>
  </si>
  <si>
    <t>192</t>
  </si>
  <si>
    <t>-1590541819</t>
  </si>
  <si>
    <t>193</t>
  </si>
  <si>
    <t>628560000.R1</t>
  </si>
  <si>
    <t xml:space="preserve">pás asfaltovaný modifikovaný SBS </t>
  </si>
  <si>
    <t>-458993371</t>
  </si>
  <si>
    <t>(17,49+5,38)*1,2</t>
  </si>
  <si>
    <t>194</t>
  </si>
  <si>
    <t>711111053</t>
  </si>
  <si>
    <t>Provedení izolace proti zemní vlhkosti natěradly a tmely za studena na ploše vodorovné V dvojnásobným nátěrem krystalickou hydroizolací</t>
  </si>
  <si>
    <t>1792065301</t>
  </si>
  <si>
    <t>sk2°, sk3</t>
  </si>
  <si>
    <t>21,56+46,48</t>
  </si>
  <si>
    <t>195</t>
  </si>
  <si>
    <t>245510521</t>
  </si>
  <si>
    <t xml:space="preserve">systém hydroizolační krystalizační </t>
  </si>
  <si>
    <t>-1451289614</t>
  </si>
  <si>
    <t>196</t>
  </si>
  <si>
    <t>1337559237</t>
  </si>
  <si>
    <t>712</t>
  </si>
  <si>
    <t xml:space="preserve"> Povlakové krytiny</t>
  </si>
  <si>
    <t>197</t>
  </si>
  <si>
    <t>712.R1</t>
  </si>
  <si>
    <t>Střešní plášť SK7 - PN, NAIP, TI 200mm, TI spád klíny 20-120mm, samolepící AIP, NAIP, vč vytěžení na svislou a vodorovnou část atiky</t>
  </si>
  <si>
    <t>-724711424</t>
  </si>
  <si>
    <t>sk7</t>
  </si>
  <si>
    <t>5*11,6+0,25*(5*2+11,6)+0,5*(5+12,13)</t>
  </si>
  <si>
    <t>198</t>
  </si>
  <si>
    <t>712.R2</t>
  </si>
  <si>
    <t>Střešní plášť SK8 - PN, NAIP, TI 120mm, TI spád klíny 20-90mm, samolepící AIP, NAIP, vč vytěžení na svislou a vodorovnou část atiky</t>
  </si>
  <si>
    <t>1979275500</t>
  </si>
  <si>
    <t>sk8</t>
  </si>
  <si>
    <t>2,3*11,98+0,25*(2,3*2+11,98)+0,5*(2,3+12,13)</t>
  </si>
  <si>
    <t>199</t>
  </si>
  <si>
    <t>712.R3</t>
  </si>
  <si>
    <t>Střešní plášť SK9 - PN, NAIP, TI 200mm, samolepící AIP, NAIP, vč vytěžení na svislou a vodorovnou část atiky</t>
  </si>
  <si>
    <t>-1732391629</t>
  </si>
  <si>
    <t>200</t>
  </si>
  <si>
    <t>998712203</t>
  </si>
  <si>
    <t>Přesun hmot pro povlakové krytiny stanovený procentní sazbou (%) z ceny vodorovná dopravní vzdálenost do 50 m v objektech výšky přes 12 do 24 m</t>
  </si>
  <si>
    <t>1558868598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</si>
  <si>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</si>
  <si>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</si>
  <si>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 xml:space="preserve"> Izolace tepelné</t>
  </si>
  <si>
    <t>201</t>
  </si>
  <si>
    <t>713121111</t>
  </si>
  <si>
    <t>Montáž tepelné izolace podlah rohožemi, pásy, deskami, dílci, bloky (izolační materiál ve specifikaci) kladenými volně jednovrstvá</t>
  </si>
  <si>
    <t>-378447513</t>
  </si>
  <si>
    <t xml:space="preserve">Poznámka k souboru cen:
1. Množství tepelné izolace podlah okrajovými pásky k ceně -1211 se určuje v m projektované délky obložení (bez přesahů) na obvodu podlahy. </t>
  </si>
  <si>
    <t>202</t>
  </si>
  <si>
    <t>283764000</t>
  </si>
  <si>
    <t>deska z extrudovaného polystyrénu 3035 CS- 1250 x 600</t>
  </si>
  <si>
    <t>1160487223</t>
  </si>
  <si>
    <t>46,48*0,08*1,05</t>
  </si>
  <si>
    <t>203</t>
  </si>
  <si>
    <t>283766330</t>
  </si>
  <si>
    <t>deska polystyrénová pro snížení kročejového hluku EPS T 3500 1000x500x30-3mm</t>
  </si>
  <si>
    <t>-1848557314</t>
  </si>
  <si>
    <t>Poznámka k položce:
lambda=0,045 [W / m K]</t>
  </si>
  <si>
    <t>(13,07+2,03+4,05+2,09+1,9+2,09+1,9+8,34+13,43+14,66+5,33+2,98)*3*1,05</t>
  </si>
  <si>
    <t>204</t>
  </si>
  <si>
    <t>713121121</t>
  </si>
  <si>
    <t>Montáž tepelné izolace podlah rohožemi, pásy, deskami, dílci, bloky (izolační materiál ve specifikaci) kladenými volně dvouvrstvá</t>
  </si>
  <si>
    <t>85412189</t>
  </si>
  <si>
    <t>205</t>
  </si>
  <si>
    <t>283759910</t>
  </si>
  <si>
    <t>deska z pěnového polystyrenu EPS 150 S 1000 x 500 x 160 mm</t>
  </si>
  <si>
    <t>168099911</t>
  </si>
  <si>
    <t>Poznámka k položce:
lambda=0,035 [W / m K]</t>
  </si>
  <si>
    <t>206</t>
  </si>
  <si>
    <t>998713203</t>
  </si>
  <si>
    <t>Přesun hmot pro izolace tepelné stanovený procentní sazbou (%) z ceny vodorovná dopravní vzdálenost do 50 m v objektech výšky přes 12 do 24 m</t>
  </si>
  <si>
    <t>-33762731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</si>
  <si>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</si>
  <si>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</si>
  <si>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 xml:space="preserve"> Konstrukce suché výstavby</t>
  </si>
  <si>
    <t>207</t>
  </si>
  <si>
    <t>763131331</t>
  </si>
  <si>
    <t>Podhled ze sádrokartonových desek dřevěná spodní konstrukce dvouvrstvá z latí 50 x 30 mm jednoduše opláštěná deskou protipožární DF, tl. 12,5 mm, bez TI</t>
  </si>
  <si>
    <t>-633617731</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</si>
  <si>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</si>
  <si>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(0,835+0,805)*6,15</t>
  </si>
  <si>
    <t>208</t>
  </si>
  <si>
    <t>763131713</t>
  </si>
  <si>
    <t>Podhled ze sádrokartonových desek ostatní práce a konstrukce na podhledech ze sádrokartonových desek napojení na obvodové konstrukce profilem</t>
  </si>
  <si>
    <t>39671529</t>
  </si>
  <si>
    <t>(0,835+0,805+6,15*2)*2</t>
  </si>
  <si>
    <t>209</t>
  </si>
  <si>
    <t>998763403</t>
  </si>
  <si>
    <t>Přesun hmot pro konstrukce montované z desek stanovený procentní sazbou (%) z ceny vodorovná dopravní vzdálenost do 50 m v objektech výšky přes 12 do 24 m</t>
  </si>
  <si>
    <t>632397326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</si>
  <si>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</si>
  <si>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</si>
  <si>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 xml:space="preserve"> Konstrukce klempířské</t>
  </si>
  <si>
    <t>210</t>
  </si>
  <si>
    <t>764.R1</t>
  </si>
  <si>
    <t>Venkovní parapet AL rš300 - K1</t>
  </si>
  <si>
    <t>-675317680</t>
  </si>
  <si>
    <t>211</t>
  </si>
  <si>
    <t>764.R2</t>
  </si>
  <si>
    <t>Venkovní parapet AL rš 3350 - K2</t>
  </si>
  <si>
    <t>46785368</t>
  </si>
  <si>
    <t>212</t>
  </si>
  <si>
    <t>764.R3</t>
  </si>
  <si>
    <t>Podokapní žlab 80/80 AL, čtyřhranný - K3</t>
  </si>
  <si>
    <t>-1129697615</t>
  </si>
  <si>
    <t>213</t>
  </si>
  <si>
    <t>764.R4</t>
  </si>
  <si>
    <t>Žlabový kotík 75x75 AL, čtyřhranný - K4</t>
  </si>
  <si>
    <t>1851171431</t>
  </si>
  <si>
    <t>214</t>
  </si>
  <si>
    <t>764.R5</t>
  </si>
  <si>
    <t>Odpadní trouba 75x75 AL, čtvercová - K5</t>
  </si>
  <si>
    <t>-1803567127</t>
  </si>
  <si>
    <t>215</t>
  </si>
  <si>
    <t>764.R6</t>
  </si>
  <si>
    <t>Výtokové koleno AL 75x75, čtvercové - K6</t>
  </si>
  <si>
    <t>1869792436</t>
  </si>
  <si>
    <t>216</t>
  </si>
  <si>
    <t>764.R7</t>
  </si>
  <si>
    <t>Okapnice AL rš300 - K7</t>
  </si>
  <si>
    <t>1464144285</t>
  </si>
  <si>
    <t>217</t>
  </si>
  <si>
    <t>764.R8</t>
  </si>
  <si>
    <t>Oplecování atiky š.400 AL rš 800 - K8</t>
  </si>
  <si>
    <t>281800507</t>
  </si>
  <si>
    <t>218</t>
  </si>
  <si>
    <t>764.R9</t>
  </si>
  <si>
    <t>Oplecování atiky š.500 AL rš 900 - K9</t>
  </si>
  <si>
    <t>-1194885481</t>
  </si>
  <si>
    <t>219</t>
  </si>
  <si>
    <t>764.R10</t>
  </si>
  <si>
    <t>Oplechování stáv střechy AL rš 600 - K10</t>
  </si>
  <si>
    <t>-1920876342</t>
  </si>
  <si>
    <t>220</t>
  </si>
  <si>
    <t>764.R11</t>
  </si>
  <si>
    <t>Okapnice AL rš 600 - K11</t>
  </si>
  <si>
    <t>-2108183664</t>
  </si>
  <si>
    <t>221</t>
  </si>
  <si>
    <t>764.R12</t>
  </si>
  <si>
    <t>Oplechování západní atiky přístřešku AL rš 500 - K12</t>
  </si>
  <si>
    <t>131488189</t>
  </si>
  <si>
    <t>222</t>
  </si>
  <si>
    <t>764.R13</t>
  </si>
  <si>
    <t>Oplechování severní atiky přístřešku AL rš 700 - K13</t>
  </si>
  <si>
    <t>-814955785</t>
  </si>
  <si>
    <t>223</t>
  </si>
  <si>
    <t>764.R14</t>
  </si>
  <si>
    <t>Okapnice střech přístřešku AL rš 400 - K14</t>
  </si>
  <si>
    <t>-284913766</t>
  </si>
  <si>
    <t>224</t>
  </si>
  <si>
    <t>764.R15</t>
  </si>
  <si>
    <t>Lemování jižní části přístřešku a přístavb AL rš 400 - K15</t>
  </si>
  <si>
    <t>-1063825281</t>
  </si>
  <si>
    <t>225</t>
  </si>
  <si>
    <t>998764203</t>
  </si>
  <si>
    <t>Přesun hmot pro konstrukce klempířské stanovený procentní sazbou (%) z ceny vodorovná dopravní vzdálenost do 50 m v objektech výšky přes 12 do 24 m</t>
  </si>
  <si>
    <t>-26941590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</si>
  <si>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</si>
  <si>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7663</t>
  </si>
  <si>
    <t xml:space="preserve"> Vnitřní dveře</t>
  </si>
  <si>
    <t>226</t>
  </si>
  <si>
    <t>7663.R1</t>
  </si>
  <si>
    <t>Montáž dveřních křídel, zárubní a kování</t>
  </si>
  <si>
    <t>-347482381</t>
  </si>
  <si>
    <t>D 4-9</t>
  </si>
  <si>
    <t>227</t>
  </si>
  <si>
    <t>611.R1</t>
  </si>
  <si>
    <t>vnitřní ocel dveře, plné, ocel záruben, kování, vel.900/1970 - D4</t>
  </si>
  <si>
    <t>556939229</t>
  </si>
  <si>
    <t>228</t>
  </si>
  <si>
    <t>611.R2</t>
  </si>
  <si>
    <t>vnitřní ocelodřevěné dveře, plné, bezfalcové, ocel záruben, kování, větrací mřížka, vel.700/1970 - D5</t>
  </si>
  <si>
    <t>1132728487</t>
  </si>
  <si>
    <t>229</t>
  </si>
  <si>
    <t>611.R3</t>
  </si>
  <si>
    <t>vnitřní ocelodřevěné dveře, plné, bezfalcové, ocel záruben, kování, větrací mřížka, vel.700/1970 - D6</t>
  </si>
  <si>
    <t>1921417521</t>
  </si>
  <si>
    <t>230</t>
  </si>
  <si>
    <t>611.R4</t>
  </si>
  <si>
    <t>vnitřní ocelodřevěné dveře, plné, bezfalcové, ocel záruben, kování, madlo, větrací mřížka, vel.900/1970 - D7</t>
  </si>
  <si>
    <t>1754729224</t>
  </si>
  <si>
    <t>231</t>
  </si>
  <si>
    <t>611.R5</t>
  </si>
  <si>
    <t>vnitřní ocelodřevěné dveře, EW30DP3-C, plné, bezfalcové, ocel záruben, kování, samozavírač, vel.800/1970 - D8</t>
  </si>
  <si>
    <t>-1356745199</t>
  </si>
  <si>
    <t>232</t>
  </si>
  <si>
    <t>611.R6</t>
  </si>
  <si>
    <t>vnitřní ocelodřevěné dveře, plné, bezfalcové, ocel záruben, kování, větrací mřížka, vel.800/1970 - D9</t>
  </si>
  <si>
    <t>-718431441</t>
  </si>
  <si>
    <t>233</t>
  </si>
  <si>
    <t>998766203</t>
  </si>
  <si>
    <t>Přesun hmot pro konstrukce truhlářské stanovený procentní sazbou (%) z ceny vodorovná dopravní vzdálenost do 50 m v objektech výšky přes 12 do 24 m</t>
  </si>
  <si>
    <t>-218684968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</si>
  <si>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</si>
  <si>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</si>
  <si>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 xml:space="preserve"> Konstrukce zámečnické</t>
  </si>
  <si>
    <t>234</t>
  </si>
  <si>
    <t>767.R1</t>
  </si>
  <si>
    <t>Vyrovnávací provozní schodiště 1PP, 10 stupnů, š.800, madlo - Z1</t>
  </si>
  <si>
    <t>-297304942</t>
  </si>
  <si>
    <t>235</t>
  </si>
  <si>
    <t>767.R2</t>
  </si>
  <si>
    <t>Dočištovací rohož vnitřní, vč rámu, vel.2250/3330 - Z2</t>
  </si>
  <si>
    <t>1892609820</t>
  </si>
  <si>
    <t>236</t>
  </si>
  <si>
    <t>767.R3</t>
  </si>
  <si>
    <t>Ochranná mríž rozvaděčů, vel.1500/450/2850 - Z3</t>
  </si>
  <si>
    <t>-529351216</t>
  </si>
  <si>
    <t>237</t>
  </si>
  <si>
    <t>767.R4</t>
  </si>
  <si>
    <t>Dilatační lišta AL - podlahová, stropní a stěnová - Z4</t>
  </si>
  <si>
    <t>-595366957</t>
  </si>
  <si>
    <t>238</t>
  </si>
  <si>
    <t>767.R5</t>
  </si>
  <si>
    <t>Ventilační mřížka odvětrání výtah šachty AL, vel.200/250 - Z5</t>
  </si>
  <si>
    <t>-76911769</t>
  </si>
  <si>
    <t>239</t>
  </si>
  <si>
    <t>767.R6</t>
  </si>
  <si>
    <t>Sendvičový obklad AL, vč rektifikovatelného kotevního roštu a veškerého příslušenství - Z6</t>
  </si>
  <si>
    <t>-960726548</t>
  </si>
  <si>
    <t>240</t>
  </si>
  <si>
    <t>767.R7</t>
  </si>
  <si>
    <t>Ocel přístřešek krytého zádveří, žár pozink, nátěr - Z7</t>
  </si>
  <si>
    <t>642534182</t>
  </si>
  <si>
    <t>241</t>
  </si>
  <si>
    <t>767.R8</t>
  </si>
  <si>
    <t>Ocel design rastrový podhled, vč roštu, nátěr - Z8</t>
  </si>
  <si>
    <t>-2072182963</t>
  </si>
  <si>
    <t>242</t>
  </si>
  <si>
    <t>767.R9</t>
  </si>
  <si>
    <t>Žaluzie AL strojovny VZT, vč podklad roštu, nátěr - Z9</t>
  </si>
  <si>
    <t>-780370445</t>
  </si>
  <si>
    <t>243</t>
  </si>
  <si>
    <t>767.R10</t>
  </si>
  <si>
    <t>Mobilní žebřík AL, dl.5,5m - Z10</t>
  </si>
  <si>
    <t>760885623</t>
  </si>
  <si>
    <t>244</t>
  </si>
  <si>
    <t>767.R11</t>
  </si>
  <si>
    <t>Design maska podokpaního žlabu - ocel nosný profil L + AL obklad - Z11</t>
  </si>
  <si>
    <t>309731892</t>
  </si>
  <si>
    <t>245</t>
  </si>
  <si>
    <t>767.R12</t>
  </si>
  <si>
    <t>Design římsa atiky - ocel nosný profil L + AL obklad - Z12</t>
  </si>
  <si>
    <t>-596503769</t>
  </si>
  <si>
    <t>246</t>
  </si>
  <si>
    <t>767.R13</t>
  </si>
  <si>
    <t>Ocel pomocné úchyty, nosnost 150kg - Z13</t>
  </si>
  <si>
    <t>220130626</t>
  </si>
  <si>
    <t>247</t>
  </si>
  <si>
    <t>767.R14</t>
  </si>
  <si>
    <t>Ocel montážní nosník pod stropem výtah šachty I140-2850 - Z14</t>
  </si>
  <si>
    <t>390650220</t>
  </si>
  <si>
    <t>248</t>
  </si>
  <si>
    <t>767.R15</t>
  </si>
  <si>
    <t>Lemovací úhelník L80/6-8650 v podlaze, vč kotvení, žár pozink, nátěr - Z15</t>
  </si>
  <si>
    <t>-1073641496</t>
  </si>
  <si>
    <t>249</t>
  </si>
  <si>
    <t>998767203.1</t>
  </si>
  <si>
    <t>Přesun hmot procentní pro zámečnické konstrukce v objektech v do 24 m</t>
  </si>
  <si>
    <t>-1263629107</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</si>
  <si>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t>
  </si>
  <si>
    <t>7673</t>
  </si>
  <si>
    <t xml:space="preserve"> Vnější výplně otvorů</t>
  </si>
  <si>
    <t>250</t>
  </si>
  <si>
    <t>7673.R1</t>
  </si>
  <si>
    <t>Montáž vnějších oken a dveří vč. okenních pásek</t>
  </si>
  <si>
    <t>-2056989191</t>
  </si>
  <si>
    <t>O1-3, 10</t>
  </si>
  <si>
    <t>(2,6+2,7+2,25+2,98+1,6+2,8+(1,5+0,66)*24)*2</t>
  </si>
  <si>
    <t>251</t>
  </si>
  <si>
    <t>553.R1</t>
  </si>
  <si>
    <t>vchod dvoukř dveře hliník, plné, AL záruben, kování, 2x ventilační mřížka, vel.2600/2700 - O1</t>
  </si>
  <si>
    <t>1496754149</t>
  </si>
  <si>
    <t>252</t>
  </si>
  <si>
    <t>553.R2</t>
  </si>
  <si>
    <t>vstupní prosklená stěna hliník, s dvoukř dveřmi, AL záruben, kování, madlo, vel.2250/2980 - O2</t>
  </si>
  <si>
    <t>-121894760</t>
  </si>
  <si>
    <t>253</t>
  </si>
  <si>
    <t>553.R3</t>
  </si>
  <si>
    <t>vchod dvoukř dveře hliník, plné, s nadsvětlíkem, AL záruben, kování, 2x ventilační mřížka, vel.1600/2000+800 - O3</t>
  </si>
  <si>
    <t>1529196435</t>
  </si>
  <si>
    <t>254</t>
  </si>
  <si>
    <t>553.R4</t>
  </si>
  <si>
    <t>hliník okno S, kování, ovádání z úrovně podlahy, vel.1500/660 - O10</t>
  </si>
  <si>
    <t>-132642554</t>
  </si>
  <si>
    <t>255</t>
  </si>
  <si>
    <t>1009949741</t>
  </si>
  <si>
    <t xml:space="preserve"> Podlahy z dlaždic</t>
  </si>
  <si>
    <t>256</t>
  </si>
  <si>
    <t>771474114.R1</t>
  </si>
  <si>
    <t>Montáž soklíků z dlaždic keramických rovných flexibilní lepidlo v do 150 mm</t>
  </si>
  <si>
    <t>1341799438</t>
  </si>
  <si>
    <t>0,6*6</t>
  </si>
  <si>
    <t>(15,83*2+0,15*2*2+0,6*2*2-2*2)*3</t>
  </si>
  <si>
    <t>1,6*2</t>
  </si>
  <si>
    <t>257</t>
  </si>
  <si>
    <t>592474930.R2</t>
  </si>
  <si>
    <t>sokl - replika stávájícího soklu</t>
  </si>
  <si>
    <t>-998385545</t>
  </si>
  <si>
    <t>258</t>
  </si>
  <si>
    <t>771574120.R1</t>
  </si>
  <si>
    <t>Montáž podlah lepených flexibilním lepidlem do 85 ks/m2</t>
  </si>
  <si>
    <t>119049911</t>
  </si>
  <si>
    <t>259</t>
  </si>
  <si>
    <t>77157491</t>
  </si>
  <si>
    <t>Přípl za montáž vícebarevné a různoformátové dlažby</t>
  </si>
  <si>
    <t>759258335</t>
  </si>
  <si>
    <t>260</t>
  </si>
  <si>
    <t>592474930.R1</t>
  </si>
  <si>
    <t>dlaždice - replika stávájící dlažby</t>
  </si>
  <si>
    <t>-1187541091</t>
  </si>
  <si>
    <t>261</t>
  </si>
  <si>
    <t>-1943454141</t>
  </si>
  <si>
    <t xml:space="preserve">Poznámka k souboru cen:
1. Množství měrných jednotek u ceny -1185 se stanoví podle počtu řezaných dlaždic, nezávisle na jejich velikosti. 2. Položkou -1185 lze ocenit provádění více řezů na jednom kusu dlažby. </t>
  </si>
  <si>
    <t>262</t>
  </si>
  <si>
    <t>771591110.R1</t>
  </si>
  <si>
    <t>Začištění horní hrany soklů</t>
  </si>
  <si>
    <t>288345605</t>
  </si>
  <si>
    <t>263</t>
  </si>
  <si>
    <t>771591115</t>
  </si>
  <si>
    <t>Podlahy - ostatní práce spárování silikonem</t>
  </si>
  <si>
    <t>-1626219818</t>
  </si>
  <si>
    <t>264</t>
  </si>
  <si>
    <t>998771203</t>
  </si>
  <si>
    <t>Přesun hmot pro podlahy z dlaždic stanovený procentní sazbou (%) z ceny vodorovná dopravní vzdálenost do 50 m v objektech výšky přes 12 do 24 m</t>
  </si>
  <si>
    <t>-2124740800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</si>
  <si>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</si>
  <si>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773</t>
  </si>
  <si>
    <t xml:space="preserve"> Podlahy z litého teraca</t>
  </si>
  <si>
    <t>265</t>
  </si>
  <si>
    <t>773901010.R1</t>
  </si>
  <si>
    <t>Soklíky z barevného teraca rovné tl 20 mm výšky do 50 mm s požlábkem</t>
  </si>
  <si>
    <t>894608936</t>
  </si>
  <si>
    <t>m01.01</t>
  </si>
  <si>
    <t>(4,8+6,9+0,2*2)*2</t>
  </si>
  <si>
    <t>-(0,7*3+0,9+0,8+1,9+1,18+1,9)</t>
  </si>
  <si>
    <t>m1.01, 2.01, 3.01</t>
  </si>
  <si>
    <t>(2,81+4,9)*2*3</t>
  </si>
  <si>
    <t>-(0,7*3+0,8*2+0,9+1,95)*3</t>
  </si>
  <si>
    <t>266</t>
  </si>
  <si>
    <t>773901012.R1</t>
  </si>
  <si>
    <t>Podlahy z barevného litého teraca tl 20 mm</t>
  </si>
  <si>
    <t>494928816</t>
  </si>
  <si>
    <t>Poznámka k položce:
kompletní provedení vč. penetrace, dilatací, vyhrubování, broušení, leštění atd.</t>
  </si>
  <si>
    <t>26,27+2,03+2,09+1,9+4,05+2,09+1,9+1*6,15</t>
  </si>
  <si>
    <t>267</t>
  </si>
  <si>
    <t>998773203</t>
  </si>
  <si>
    <t>Přesun hmot pro podlahy teracové lité stanovený procentní sazbou (%) z ceny vodorovná dopravní vzdálenost do 50 m v objektech výšky přes 12 do 24 m</t>
  </si>
  <si>
    <t>-1204395788</t>
  </si>
  <si>
    <t xml:space="preserve"> Dokončovací práce</t>
  </si>
  <si>
    <t>268</t>
  </si>
  <si>
    <t>781495130.R1</t>
  </si>
  <si>
    <t>Izolace stěrková svislá v ploše vč. systémových koutových a prostupových pásků</t>
  </si>
  <si>
    <t>-1220533745</t>
  </si>
  <si>
    <t>269</t>
  </si>
  <si>
    <t>781495111</t>
  </si>
  <si>
    <t>Ostatní prvky ostatní práce penetrace podkladu</t>
  </si>
  <si>
    <t>-1099206483</t>
  </si>
  <si>
    <t xml:space="preserve">Poznámka k souboru cen:
1. Množství měrných jednotek u ceny -5185 se stanoví podle počtu řezaných obkladaček, nezávisle na jejich velikosti. 2. Položkou -5185 lze ocenit provádění více řezů na jednom kusu obkladu. </t>
  </si>
  <si>
    <t>270</t>
  </si>
  <si>
    <t>781474154</t>
  </si>
  <si>
    <t>Montáž obkladů vnitřních stěn z dlaždic keramických lepených flexibilním lepidlem velkoformátových s vysokopevnostním lepidlem přes 4 do 6 ks/m2</t>
  </si>
  <si>
    <t>-313678688</t>
  </si>
  <si>
    <t>2*(2,25+0,9+0,45+1,1*2+1*2+1,9*4+1,8+2,25)*2</t>
  </si>
  <si>
    <t>-(1,4*7+1,8)</t>
  </si>
  <si>
    <t>2*(2,25+0,9+0,3+2,25+1,8+1,1*2+1*2+1,9*4+3,555+2,45+4,31+3,98+4,55+6,6+0,755)*2*3</t>
  </si>
  <si>
    <t>-(1,4*7+1,6*4+1,8)</t>
  </si>
  <si>
    <t>0,25*1,5*8*3</t>
  </si>
  <si>
    <t>271</t>
  </si>
  <si>
    <t>597610560.R1</t>
  </si>
  <si>
    <t>obkládačky keramické (bílé) 30 x 60</t>
  </si>
  <si>
    <t>-202002442</t>
  </si>
  <si>
    <t>272</t>
  </si>
  <si>
    <t>781493111.R1</t>
  </si>
  <si>
    <t>Kamenické rohy obkladu</t>
  </si>
  <si>
    <t>1694117641</t>
  </si>
  <si>
    <t>0,9+1,6+0,95*2+1*2+1,83+0,9</t>
  </si>
  <si>
    <t>(0,9+1,75+0,65*2+1,83+0,9+1,5*8+1*2+4+1,85+2,8+1,7)*3</t>
  </si>
  <si>
    <t>273</t>
  </si>
  <si>
    <t>998781203</t>
  </si>
  <si>
    <t>Přesun hmot pro obklady keramické stanovený procentní sazbou (%) z ceny vodorovná dopravní vzdálenost do 50 m v objektech výšky přes 12 do 24 m</t>
  </si>
  <si>
    <t>-508137427</t>
  </si>
  <si>
    <t>274</t>
  </si>
  <si>
    <t>784221101</t>
  </si>
  <si>
    <t>Malby z malířských směsí otěruvzdorných za sucha dvojnásobné, bílé za sucha otěruvzdorné dobře v místnostech výšky do 3,80 m</t>
  </si>
  <si>
    <t>-1964892939</t>
  </si>
  <si>
    <t>omítky</t>
  </si>
  <si>
    <t>61,89+166,47+1686,92+74,81+218,19</t>
  </si>
  <si>
    <t>pohled beton</t>
  </si>
  <si>
    <t>žb stropy</t>
  </si>
  <si>
    <t>(13,7+4,05+2,09+1,9+2,09+1,9+8,34+13,43+14,66+5,33+2,98)*3</t>
  </si>
  <si>
    <t>žb stěny nad podhledem</t>
  </si>
  <si>
    <t>0,88*(11,6*2+7,26+2,05)*3</t>
  </si>
  <si>
    <t>21,9*(1,8+2,58)*2</t>
  </si>
  <si>
    <t>skd</t>
  </si>
  <si>
    <t>10,09</t>
  </si>
  <si>
    <t>ker obklady</t>
  </si>
  <si>
    <t>-603,2</t>
  </si>
  <si>
    <t>275</t>
  </si>
  <si>
    <t>784221155</t>
  </si>
  <si>
    <t>Malby z malířských směsí otěruvzdorných za sucha Příplatek k cenám dvojnásobných maleb na tónovacích automatech, v odstínu sytém</t>
  </si>
  <si>
    <t>-887067869</t>
  </si>
  <si>
    <t>příčky nad podhledem</t>
  </si>
  <si>
    <t>0,88*(1,8+1,6*2+2,56+7,26+2,25*2+6,6+0,8+1,9*3+4,9+0,35)*2</t>
  </si>
  <si>
    <t>0,9*(1,8+1,6*2+2,56+7,26+2,25*2+6,6+0,8+1,9*3+4,9+0,35)*2</t>
  </si>
  <si>
    <t>stáv zdivo nad podhledem</t>
  </si>
  <si>
    <t>0,88*5,25*3</t>
  </si>
  <si>
    <t>276</t>
  </si>
  <si>
    <t>784.R1</t>
  </si>
  <si>
    <t>Přípl za omyvatelný nátěr</t>
  </si>
  <si>
    <t>-1419864626</t>
  </si>
  <si>
    <t>1,5*15,83*2</t>
  </si>
  <si>
    <t>1,5*(1,1*2+2)</t>
  </si>
  <si>
    <t>799</t>
  </si>
  <si>
    <t xml:space="preserve"> Ostatní práce</t>
  </si>
  <si>
    <t>277</t>
  </si>
  <si>
    <t>799.R1</t>
  </si>
  <si>
    <t>WC dělící přepážka v.2,15m, dl.1,85+1,75m, 2x dveře, kování - T1</t>
  </si>
  <si>
    <t>632752893</t>
  </si>
  <si>
    <t>278</t>
  </si>
  <si>
    <t>799.R2</t>
  </si>
  <si>
    <t>WC dělící přepážka v.2,15m, dl.2,8+2x1,85m, 3x dveře, kování - T2</t>
  </si>
  <si>
    <t>792296892</t>
  </si>
  <si>
    <t>279</t>
  </si>
  <si>
    <t>799.R3</t>
  </si>
  <si>
    <t>WC dělící přepážka v.2,15m, dl.1,7m, 1x dveře, kování - T3</t>
  </si>
  <si>
    <t>59365877</t>
  </si>
  <si>
    <t>280</t>
  </si>
  <si>
    <t>799.R4</t>
  </si>
  <si>
    <t>Zateplený poklop, kování, vel.800/800 - T4</t>
  </si>
  <si>
    <t>663979191</t>
  </si>
  <si>
    <t>281</t>
  </si>
  <si>
    <t>799.R5</t>
  </si>
  <si>
    <t>Revizní dvířka UT, vel.300/300 - T5</t>
  </si>
  <si>
    <t>-1415816535</t>
  </si>
  <si>
    <t>282</t>
  </si>
  <si>
    <t>799.R6</t>
  </si>
  <si>
    <t>Revizní dvířka ZTI, vel.200/300 - T6</t>
  </si>
  <si>
    <t>-1717096532</t>
  </si>
  <si>
    <t>283</t>
  </si>
  <si>
    <t>799.R7</t>
  </si>
  <si>
    <t>Zrcadlo tl.8mm, s bezpečnostní folií, lepené, vel.2880/2950 - T7</t>
  </si>
  <si>
    <t>-1413731768</t>
  </si>
  <si>
    <t>284</t>
  </si>
  <si>
    <t>799.R8</t>
  </si>
  <si>
    <t>Zrcadlo tl.8mm, s bezpečnostní folií, lepené, vel.2500/730 - T8</t>
  </si>
  <si>
    <t>302799145</t>
  </si>
  <si>
    <t>285</t>
  </si>
  <si>
    <t>799.R9</t>
  </si>
  <si>
    <t>Zrcadlo tl.6mm, s bezpečnostní folií, lepené, vel.1100/730 - T9</t>
  </si>
  <si>
    <t>-329423046</t>
  </si>
  <si>
    <t>286</t>
  </si>
  <si>
    <t>799.R10</t>
  </si>
  <si>
    <t>Zrcadlo tl.6mm, s bezpečnostní folií, lepené, vel.1100/730 - T10</t>
  </si>
  <si>
    <t>1613153828</t>
  </si>
  <si>
    <t>287</t>
  </si>
  <si>
    <t>799.R11</t>
  </si>
  <si>
    <t>Zásobník na papír ručníky, nerez - T11</t>
  </si>
  <si>
    <t>-698399222</t>
  </si>
  <si>
    <t>288</t>
  </si>
  <si>
    <t>799.R12</t>
  </si>
  <si>
    <t>Dávkovač tekutého mýdla, nerez - T12</t>
  </si>
  <si>
    <t>-2097051048</t>
  </si>
  <si>
    <t>289</t>
  </si>
  <si>
    <t>799.R13</t>
  </si>
  <si>
    <t>Zásobník na toaletní papír, nerez - T13</t>
  </si>
  <si>
    <t>1661582623</t>
  </si>
  <si>
    <t>290</t>
  </si>
  <si>
    <t>799.R14</t>
  </si>
  <si>
    <t>PHP 6 kg - PO1</t>
  </si>
  <si>
    <t>733179197</t>
  </si>
  <si>
    <t>291</t>
  </si>
  <si>
    <t>799.R15</t>
  </si>
  <si>
    <t>Výstražné a bezpečnostní tabulky - PO2</t>
  </si>
  <si>
    <t>1042904796</t>
  </si>
  <si>
    <t>292</t>
  </si>
  <si>
    <t>799.R16</t>
  </si>
  <si>
    <t>Osobní výtah pro osoby s omezenou pohyblivosní, bez strojovny, nosnost 1000 kg, počet osob 13, počet stanic 6, nástupišt 7, vč veškerého příslušenství - V1</t>
  </si>
  <si>
    <t>1141664676</t>
  </si>
  <si>
    <t>Poznámka k položce:
kompletní dodávka a montáž viz příloha D.1.7. projektu</t>
  </si>
  <si>
    <t>02 - Vytápění</t>
  </si>
  <si>
    <t>D1 -  Demontáže - viz projektová dokumentace, část D.1.3.1.</t>
  </si>
  <si>
    <t>D3 -  Přeložka části rozvodu ÚT - viz projektová dokumentace, část D.1.3.1.</t>
  </si>
  <si>
    <t>D4 -  Otopný systém přístavby sociálního zařízení - viz projektová dokumentace, část D.1.3.1.</t>
  </si>
  <si>
    <t>D5 -  Zkoušky, ostatní - viz projektová dokumentace, část D.1.3.1.</t>
  </si>
  <si>
    <t xml:space="preserve"> Demontáže - viz projektová dokumentace, část D.1.3.1.</t>
  </si>
  <si>
    <t>735494811</t>
  </si>
  <si>
    <t>Vypuštění vody z demontovaných rozvodů</t>
  </si>
  <si>
    <t>-1535377628</t>
  </si>
  <si>
    <t>733110803</t>
  </si>
  <si>
    <t>Demontáž ocelového potrubí do DN15</t>
  </si>
  <si>
    <t>-1445307723</t>
  </si>
  <si>
    <t>733110808</t>
  </si>
  <si>
    <t>Demontáž ocelového potrubí DN32 - DN50</t>
  </si>
  <si>
    <t>1645919829</t>
  </si>
  <si>
    <t>713470831</t>
  </si>
  <si>
    <t>Demontáž tepelné izolace potrubí</t>
  </si>
  <si>
    <t>1462467713</t>
  </si>
  <si>
    <t>733194810</t>
  </si>
  <si>
    <t>Demontáž konzol a závěsů potrubních rozvodů</t>
  </si>
  <si>
    <t>-123841158</t>
  </si>
  <si>
    <t>735151822</t>
  </si>
  <si>
    <t>Demontáž deskového otopného tělesa dvouřadého, délka 2000mm POZOR - těleso bude zpětně použito !</t>
  </si>
  <si>
    <t>678686697</t>
  </si>
  <si>
    <t>735111810</t>
  </si>
  <si>
    <t>Demontáž litinového článkového otopného tělesa (cca 14čl.) vč. 2ks přípojek otopné vody</t>
  </si>
  <si>
    <t>39927356</t>
  </si>
  <si>
    <t>735291800</t>
  </si>
  <si>
    <t>Demontáž konzol otopných těles</t>
  </si>
  <si>
    <t>-1773909243</t>
  </si>
  <si>
    <t>734200811</t>
  </si>
  <si>
    <t>Demontáž armatur do DN15 se 2 závity</t>
  </si>
  <si>
    <t>-1710316058</t>
  </si>
  <si>
    <t>733140811</t>
  </si>
  <si>
    <t>Demontáž odvzdušňovacích nádob</t>
  </si>
  <si>
    <t>-285108925</t>
  </si>
  <si>
    <t>733191913</t>
  </si>
  <si>
    <t>Zaslepení odboček po demontovaných přípojkách otopných těles vč. dvojnásobného základního nátěru zaslepených odboček</t>
  </si>
  <si>
    <t>-909008100</t>
  </si>
  <si>
    <t>Pol1</t>
  </si>
  <si>
    <t>- obnažení odboček skrytých ve stěně demontovaných otopných těles</t>
  </si>
  <si>
    <t>56173227</t>
  </si>
  <si>
    <t>Pol2</t>
  </si>
  <si>
    <t>- zazdění a zednické začištění otvorů ve stěně (do 0,05m2)</t>
  </si>
  <si>
    <t>1938861604</t>
  </si>
  <si>
    <t>Pol3</t>
  </si>
  <si>
    <t>Odvoz a ekologická likvidace demontovaného materiálu</t>
  </si>
  <si>
    <t>-1668656220</t>
  </si>
  <si>
    <t xml:space="preserve"> Přeložka části rozvodu ÚT - viz projektová dokumentace, část D.1.3.1.</t>
  </si>
  <si>
    <t>733191907</t>
  </si>
  <si>
    <t>Napojení na stávající potrubní rozvod DN40</t>
  </si>
  <si>
    <t>826158598</t>
  </si>
  <si>
    <t>733111107</t>
  </si>
  <si>
    <t>Potrubí z trubek ocelových bezešvých závitových DN40 dle ČSN 425710, materiál 11353.0 vč. potrubních tvarovek</t>
  </si>
  <si>
    <t>-621529142</t>
  </si>
  <si>
    <t>Pol4</t>
  </si>
  <si>
    <t>Nátěry potrubí základní do DN50</t>
  </si>
  <si>
    <t>bm</t>
  </si>
  <si>
    <t>-1055195137</t>
  </si>
  <si>
    <t>713463132</t>
  </si>
  <si>
    <t>Tepelná izolace potrubí vč. tvarovek a armatur potrubními tepelně-izolačními pouzdry z minerální vlny s povrchovou úpravou Al fólií, Di=48mm, tl. izolace 30mm, souč. tepelné vodivosti izolace (10°C) = 0,033 W/mK</t>
  </si>
  <si>
    <t>2025641794</t>
  </si>
  <si>
    <t>Pol5</t>
  </si>
  <si>
    <t>Závěsy a kotevní prvky z typového montážního systému pro kotvení ocelového potrubí DN40 ke stěnám a stropu(pozinkované prvky)</t>
  </si>
  <si>
    <t>214540111</t>
  </si>
  <si>
    <t>Pol6</t>
  </si>
  <si>
    <t>Montážní a pomocný materiál</t>
  </si>
  <si>
    <t>460508370</t>
  </si>
  <si>
    <t>Pol7</t>
  </si>
  <si>
    <t>- zhotovení otvoru v želbet. stěně (plocha otvoru do 0,3m2) vč. zpětného zazdění a začištění po osazení potrubí</t>
  </si>
  <si>
    <t>-1285858703</t>
  </si>
  <si>
    <t>Pol8</t>
  </si>
  <si>
    <t>- zhotovení otvoru ve stěně ze skleněných tvárnic-luxfery (plocha otvoru do 0,3m2) vč. zpětného zazdění a začištění po osazení potrubí</t>
  </si>
  <si>
    <t>-1303404298</t>
  </si>
  <si>
    <t xml:space="preserve"> Otopný systém přístavby sociálního zařízení - viz projektová dokumentace, část D.1.3.1.</t>
  </si>
  <si>
    <t>Pol9</t>
  </si>
  <si>
    <t>Odizolování stávajícícho rozdělovače / sběrače v místě vysazení odbočky</t>
  </si>
  <si>
    <t>-1714718036</t>
  </si>
  <si>
    <t>733191926</t>
  </si>
  <si>
    <t>Vysazení odbočky DN32 ze stávajícího rozdělovače / sběrače</t>
  </si>
  <si>
    <t>1391219395</t>
  </si>
  <si>
    <t>732421462</t>
  </si>
  <si>
    <t>Oběhové čerpadlo do potrubí pro cirkulaci kapalin v otopných systémech, čerpaná kapalina voda 10-110°C, závitové provedení DN25, min. PN6, plynulá elektronická regulace otáček v závislosti na režimech provozu (konstantní křivka, konstatntní tlak, proporci</t>
  </si>
  <si>
    <t>1285344184</t>
  </si>
  <si>
    <t>734209124</t>
  </si>
  <si>
    <t>Montáž trojcestného směšovacího ventilu do potrubí (ventil vč. pohonu je dodávkou MaR) vč. dodávky připojovacích šroubení</t>
  </si>
  <si>
    <t>1497926218</t>
  </si>
  <si>
    <t>734291245</t>
  </si>
  <si>
    <t>Filtr závitový DN32, min. PN6</t>
  </si>
  <si>
    <t>-931334520</t>
  </si>
  <si>
    <t>734242415</t>
  </si>
  <si>
    <t>Pružinová závitová zpětná klapka DN32, min. PN6</t>
  </si>
  <si>
    <t>1051340726</t>
  </si>
  <si>
    <t>734292713</t>
  </si>
  <si>
    <t>Uzavírací závitový kulový kohout DN15, min. PN6</t>
  </si>
  <si>
    <t>-1512469457</t>
  </si>
  <si>
    <t>734292714</t>
  </si>
  <si>
    <t>Uzavírací závitový kulový kohout DN20, min. PN6</t>
  </si>
  <si>
    <t>145046876</t>
  </si>
  <si>
    <t>734292716</t>
  </si>
  <si>
    <t>Uzavírací závitový kulový kohout DN32, min. PN6</t>
  </si>
  <si>
    <t>1759382248</t>
  </si>
  <si>
    <t>734220101</t>
  </si>
  <si>
    <t>Ruční regulační ventil,DN20, min. PN6, závitové provedení, s definovanou charakteristikou, možností aretace nastavené hodnoty a měřícími nástavci pro možnost připojení přístroje pro měření průtoku</t>
  </si>
  <si>
    <t>-1428446193</t>
  </si>
  <si>
    <t>734211120</t>
  </si>
  <si>
    <t>Automatický odvzdušňovací ventil DN15 do potrubí</t>
  </si>
  <si>
    <t>-248901409</t>
  </si>
  <si>
    <t>734291123</t>
  </si>
  <si>
    <t>Vypouštěcí kulový kohout DN15</t>
  </si>
  <si>
    <t>251261877</t>
  </si>
  <si>
    <t>734411127</t>
  </si>
  <si>
    <t>Teploměr bimetalový D100, rozsah 0-120°C, L=100mm vč. jímky a návarku</t>
  </si>
  <si>
    <t>623577266</t>
  </si>
  <si>
    <t>734499211</t>
  </si>
  <si>
    <t>Zhotovení návarků pro čidla MaR</t>
  </si>
  <si>
    <t>1733078279</t>
  </si>
  <si>
    <t>734222812</t>
  </si>
  <si>
    <t>Radiátorový termostatický ventil DN15 přímý s integrovaným plynulým nastavením pro hydronické vyvážení, uspůsobený pro osazení termostatické hlavice, vč. svěrného šroubení pro připojení na Cu trubky 15x1</t>
  </si>
  <si>
    <t>804023567</t>
  </si>
  <si>
    <t>734261717</t>
  </si>
  <si>
    <t>Připojovací přímé radiátorové šroubení DN15 s integrovaným plynulým nastavením pro hydronické vyvážení a možností uzavření, vč. svěrných šroubení pro připojení na Cu trubky 15x1</t>
  </si>
  <si>
    <t>1971455958</t>
  </si>
  <si>
    <t>734222802</t>
  </si>
  <si>
    <t>Radiátorový termostatický ventil DN15 rohový s integrovaným plynulým nastavením pro hydronické vyvážení, uspůsobený pro osazení termostatické hlavice, vč. svěrného šroubení pro připojení na Cu trubky 15x1</t>
  </si>
  <si>
    <t>1373426444</t>
  </si>
  <si>
    <t>734261417</t>
  </si>
  <si>
    <t>Připojovací rohové radiátorové šroubení DN15 s integrovaným plynulým nastavením pro hydronické vyvážení a možností uzavření, vč. svěrných šroubení pro připojení na Cu trubky 15x1</t>
  </si>
  <si>
    <t>-1410639634</t>
  </si>
  <si>
    <t>734261402</t>
  </si>
  <si>
    <t>Připojovací rohové radiátorové šroubení DN15 s vypouštěním pro otopná tělesa typu VK, s možností uzavření a vypuštění otopného tělesa, vč. svěrných šroubení pro připojení na Cu trubky 15x1</t>
  </si>
  <si>
    <t>1857082938</t>
  </si>
  <si>
    <t>734221683</t>
  </si>
  <si>
    <t>Termostatická kapalinová hlavice s vestavěným čidlem pro regulaci teploty prostoru a montáž na radiátorový termostatický ventil / otopné těleso s integrovanou ventilovou vložkou, rozsah nastavení teploty 5-26°C, s mechanickou zábranou proti odcizení (prov</t>
  </si>
  <si>
    <t>-270275771</t>
  </si>
  <si>
    <t>734221680</t>
  </si>
  <si>
    <t>Termostatická kapalinová hlavice s odděleným čidlem pro regulaci teploty prostoru a montáž na radiátorový termostatický ventil, rozsah nastavení teploty 5-26°C, délka kapiláry 10m, max. průměr odděleného čidla 22mm, barva hlavice černá RAL 9005, vč. držák</t>
  </si>
  <si>
    <t>-1323805613</t>
  </si>
  <si>
    <t>Pol10</t>
  </si>
  <si>
    <t>Ohebná elektroinstalační trubka, Di=28,4mm pro osazení pod omítku</t>
  </si>
  <si>
    <t>-857646803</t>
  </si>
  <si>
    <t>Pol11</t>
  </si>
  <si>
    <t>Elektroinstalační krabice 150/150/77 pro montáž pod omítku</t>
  </si>
  <si>
    <t>1235495577</t>
  </si>
  <si>
    <t>Pol12</t>
  </si>
  <si>
    <t>Kryt na elektroinstalační krabici z nerezového tahokovu - konečný vzhled řešit s architektem</t>
  </si>
  <si>
    <t>-1210682391</t>
  </si>
  <si>
    <t>735152151</t>
  </si>
  <si>
    <t>výška 500mm, délka 400mm</t>
  </si>
  <si>
    <t>1242627490</t>
  </si>
  <si>
    <t>735152173</t>
  </si>
  <si>
    <t>výška 600mm, délka 600mm</t>
  </si>
  <si>
    <t>-85513382</t>
  </si>
  <si>
    <t>735152194</t>
  </si>
  <si>
    <t>výška 900mm, délka 700mm</t>
  </si>
  <si>
    <t>-773202111</t>
  </si>
  <si>
    <t>735152196</t>
  </si>
  <si>
    <t>výška 900mm, délka 900mm</t>
  </si>
  <si>
    <t>-1628919121</t>
  </si>
  <si>
    <t>Pol13</t>
  </si>
  <si>
    <t>Montáž stávajícího otopného tělesa do nové pozice vč. dodávky upevňovacích prvků pro zavěšení na stěnu</t>
  </si>
  <si>
    <t>582915934</t>
  </si>
  <si>
    <t>Pol14</t>
  </si>
  <si>
    <t>Teplovodní sálavý panel pro volné zavěšení pod strop, půdorysný rozměr 1200x600mm, výška panelu max. 50mm, topný výkon 385W (topná voda 75/67°C, teplota prostoru ti=18°C), max. teplota 90°C, max. přetlak 8bar, hladká čelní plocha, horní strana panelu opat</t>
  </si>
  <si>
    <t>1250218817</t>
  </si>
  <si>
    <t>733222102</t>
  </si>
  <si>
    <t>Potrubí z trubek měděných polotvrdých 15x1 vč. potrubních tvarovek</t>
  </si>
  <si>
    <t>523257664</t>
  </si>
  <si>
    <t>733222103</t>
  </si>
  <si>
    <t>Potrubí z trubek měděných polotvrdých 18x1 vč. potrubních tvarovek</t>
  </si>
  <si>
    <t>1841714342</t>
  </si>
  <si>
    <t>733222104</t>
  </si>
  <si>
    <t>Potrubí z trubek měděných polotvrdých 22x1 vč. potrubních tvarovek</t>
  </si>
  <si>
    <t>221408926</t>
  </si>
  <si>
    <t>734222105</t>
  </si>
  <si>
    <t>Potrubí z trubek měděných tvrdých 28x1 vč. potrubních tvarovek</t>
  </si>
  <si>
    <t>1547040358</t>
  </si>
  <si>
    <t>734222106</t>
  </si>
  <si>
    <t>Potrubí z trubek měděných tvrdých 35x1,5 vč. potrubních tvarovek</t>
  </si>
  <si>
    <t>2011507504</t>
  </si>
  <si>
    <t>733111116</t>
  </si>
  <si>
    <t>Potrubí z trubek ocelových bezešvých závitových DN32 dle ČSN 425710, materiál 11353.0 vč. potrubních tvarovek</t>
  </si>
  <si>
    <t>985079835</t>
  </si>
  <si>
    <t>Pol15</t>
  </si>
  <si>
    <t>Nerezová vlnovcová flexihadice DN25, L=500mm, konce: převlečná matice</t>
  </si>
  <si>
    <t>-1110110963</t>
  </si>
  <si>
    <t>Pol16</t>
  </si>
  <si>
    <t>Závěsy a kotevní prvky z typového montážního systému pro kotvení Cu potrubí 15x1 až 35x1,5 ke stěnám a stropu (pozinkované prvky)</t>
  </si>
  <si>
    <t>-558461413</t>
  </si>
  <si>
    <t>Pol17</t>
  </si>
  <si>
    <t>Závěsy a kotevní prvky z typového montážního systému pro kotvení ocelového potrubí DN40 ke stěnám a stropu (pozinkované prvky)</t>
  </si>
  <si>
    <t>2124960641</t>
  </si>
  <si>
    <t>Pol18</t>
  </si>
  <si>
    <t>Kluzné uložení potrubí z montážního systému pro Cu potrubí 22x1</t>
  </si>
  <si>
    <t>1496822087</t>
  </si>
  <si>
    <t>Pol19</t>
  </si>
  <si>
    <t>Kluzné uložení potrubí z montážního systému pro Cu potrubí 28x1</t>
  </si>
  <si>
    <t>-1041356956</t>
  </si>
  <si>
    <t>Pol20</t>
  </si>
  <si>
    <t>Kluzné uložení potrubí z montážního systému pro Cu potrubí 35x1,5</t>
  </si>
  <si>
    <t>567437766</t>
  </si>
  <si>
    <t>Pol21</t>
  </si>
  <si>
    <t>Pevný bod z typového montážního systému pro Cu potrubí 22x1</t>
  </si>
  <si>
    <t>1860709376</t>
  </si>
  <si>
    <t>Pol22</t>
  </si>
  <si>
    <t>Pevný bod z typového montážního systému pro Cu potrubí 35x1,5</t>
  </si>
  <si>
    <t>1741427393</t>
  </si>
  <si>
    <t>57753086</t>
  </si>
  <si>
    <t>713463131</t>
  </si>
  <si>
    <t>Di = 15mm, tl. izolace 19mm</t>
  </si>
  <si>
    <t>1164408739</t>
  </si>
  <si>
    <t>714463132</t>
  </si>
  <si>
    <t>Di = 18mm, tl. izolace 19mm</t>
  </si>
  <si>
    <t>-803594134</t>
  </si>
  <si>
    <t>715463132</t>
  </si>
  <si>
    <t>Di = 22mm, tl. izolace 19mm</t>
  </si>
  <si>
    <t>1821488503</t>
  </si>
  <si>
    <t>716463132</t>
  </si>
  <si>
    <t>Di = 28mm, tl. izolace 30mm</t>
  </si>
  <si>
    <t>-297801381</t>
  </si>
  <si>
    <t>717463132</t>
  </si>
  <si>
    <t>Di = 35mm, tl. izolace 30mm</t>
  </si>
  <si>
    <t>-2071485648</t>
  </si>
  <si>
    <t>718463132</t>
  </si>
  <si>
    <t>Di = 42mm, tl. izolace 30mm</t>
  </si>
  <si>
    <t>2139822724</t>
  </si>
  <si>
    <t>713411141</t>
  </si>
  <si>
    <t>Zpětné zaizolování rozdělovače / sběrače - desková tepelná izolace z minerální vlny tl. 100mm (tl. přizpůsobit stávající izolaci) kašírovaná Al folií</t>
  </si>
  <si>
    <t>-423645873</t>
  </si>
  <si>
    <t>Pol23</t>
  </si>
  <si>
    <t>Orientační štítky na potrubí</t>
  </si>
  <si>
    <t>474339235</t>
  </si>
  <si>
    <t>Pol24</t>
  </si>
  <si>
    <t>250727395</t>
  </si>
  <si>
    <t>Pol25</t>
  </si>
  <si>
    <t>- zhotovení drážek ve stěnách pro rozvody ÚT a elektroinstalační trubky vč. zpětného zazdění a začištění po osazení potrubí</t>
  </si>
  <si>
    <t>1654803632</t>
  </si>
  <si>
    <t>Pol26</t>
  </si>
  <si>
    <t>- zhotovení otvoru v želbet. stěně/stropu (plocha otvoru do 0,3m2) vč. zpětného zazdění a začištění po osazení potrubí</t>
  </si>
  <si>
    <t>1878405793</t>
  </si>
  <si>
    <t>Pol27</t>
  </si>
  <si>
    <t>- zhotovení otvoru ve zděné příčce (plocha otvoru do 0,05m2) vč. zpětného zazdění a začištění po osazení potrubí</t>
  </si>
  <si>
    <t>1629196</t>
  </si>
  <si>
    <t>Pol28</t>
  </si>
  <si>
    <t>- pružné utěsnění prostupů potrubí stěnou šachty (umožnění radiálního posuvu potrubí 15 mm na každou stranu)</t>
  </si>
  <si>
    <t>-874272149</t>
  </si>
  <si>
    <t>Pol29</t>
  </si>
  <si>
    <t>Požární utěsnění prostupů potrubí</t>
  </si>
  <si>
    <t>-743159246</t>
  </si>
  <si>
    <t>Pol30</t>
  </si>
  <si>
    <t>Začernění všech nečerných prvků rozvodů ÚT umístěných nad podhledem 1.NP až 3.NP.</t>
  </si>
  <si>
    <t>-1871993985</t>
  </si>
  <si>
    <t xml:space="preserve"> Zkoušky, ostatní - viz projektová dokumentace, část D.1.3.1.</t>
  </si>
  <si>
    <t>Pol31</t>
  </si>
  <si>
    <t>Propláchnutí potrubního systému</t>
  </si>
  <si>
    <t>906294059</t>
  </si>
  <si>
    <t>Pol32</t>
  </si>
  <si>
    <t>Napuštění rozvodů vytápění, odvzdušnění</t>
  </si>
  <si>
    <t>637306705</t>
  </si>
  <si>
    <t>733291101</t>
  </si>
  <si>
    <t>Tlaková zkouška potrubí</t>
  </si>
  <si>
    <t>1073989265</t>
  </si>
  <si>
    <t>Pol33</t>
  </si>
  <si>
    <t>Zaregulování otopného systému</t>
  </si>
  <si>
    <t>-1269888565</t>
  </si>
  <si>
    <t>Pol34</t>
  </si>
  <si>
    <t>Topná zkouška dle ČSN 06 0310 za účasti navazujících profesí (MaR)</t>
  </si>
  <si>
    <t>-1382573902</t>
  </si>
  <si>
    <t>Pol35</t>
  </si>
  <si>
    <t>Vypracování protokolů o provedených zkouškách</t>
  </si>
  <si>
    <t>1365759060</t>
  </si>
  <si>
    <t>Pol38</t>
  </si>
  <si>
    <t>Montážní lešení (montážní výška cca 3 m nad podlahou)</t>
  </si>
  <si>
    <t>13294122</t>
  </si>
  <si>
    <t>Pol39</t>
  </si>
  <si>
    <t>Doprava, přesun hmot</t>
  </si>
  <si>
    <t>-1429066514</t>
  </si>
  <si>
    <t>03 - Vzduchotechnika</t>
  </si>
  <si>
    <t>D1 - Větrání sociálního zázemí - viz projektová dokumentace, část D.1.3.2.</t>
  </si>
  <si>
    <t>Větrání sociálního zázemí - viz projektová dokumentace, část D.1.3.2.</t>
  </si>
  <si>
    <t>Pol40</t>
  </si>
  <si>
    <t>Kompaktní vzduchotechnická jednotka s deskovým rekuperem</t>
  </si>
  <si>
    <t>1381313983</t>
  </si>
  <si>
    <t>751398054</t>
  </si>
  <si>
    <t>Protidešťová žaluzie -včetně upevňovacího rámečku, včetně ochranného síta, rozměr 900x630 mm, volná průtočná plocha 0,4 m2</t>
  </si>
  <si>
    <t>1107634050</t>
  </si>
  <si>
    <t>751344122</t>
  </si>
  <si>
    <t>Tlumič hluku buňkový 500x250x2000</t>
  </si>
  <si>
    <t>-1983866531</t>
  </si>
  <si>
    <t>751344122.1</t>
  </si>
  <si>
    <t>Tlumič hluku buňkový 500x200x2000</t>
  </si>
  <si>
    <t>-928239988</t>
  </si>
  <si>
    <t>751344122.2</t>
  </si>
  <si>
    <t>Tlumič hluku buňkový 500x200x1500</t>
  </si>
  <si>
    <t>-1862566273</t>
  </si>
  <si>
    <t>751344122.2.1</t>
  </si>
  <si>
    <t>1181019696</t>
  </si>
  <si>
    <t>751311094</t>
  </si>
  <si>
    <t>Přívodní nastavitelná vyústka - dvouřadá, 520x200 mm, regulace pro přívod vzduchu, volná průtočná plocha 0,0748 m2</t>
  </si>
  <si>
    <t>-320509070</t>
  </si>
  <si>
    <t>751311095</t>
  </si>
  <si>
    <t>Přívodní nastavitelná vyústka - dvouřadá, 720x80 mm, regulace pro přívod vzduchu, volná průtočná plocha 0,0393 m2 , včetně nátěru černou barvou</t>
  </si>
  <si>
    <t>-1337188896</t>
  </si>
  <si>
    <t>751322013</t>
  </si>
  <si>
    <t>Talířový ventil odvodní - kovový O 200 včetně montážního kroužku, koncová úprava - nátěr černou barvou</t>
  </si>
  <si>
    <t>267897742</t>
  </si>
  <si>
    <t>751322012</t>
  </si>
  <si>
    <t>Talířový ventil odvodní - kovový O 150 včetně montážního kroužku, koncová úprava - nátěr černou barvou</t>
  </si>
  <si>
    <t>1179327704</t>
  </si>
  <si>
    <t>751311114</t>
  </si>
  <si>
    <t>Odvodní nastavitelná vyústka - dvouřadá, 200x200 mm, regulace pro odvod vzduchu, volná průtočná plocha 0,0242 m2 , včetně nátěru černou barvou</t>
  </si>
  <si>
    <t>-1776745367</t>
  </si>
  <si>
    <t>751322011</t>
  </si>
  <si>
    <t>Talířový ventil odvodní - kovový O 100 včetně montážního kroužku, koncová úprava nátěr černou barvou</t>
  </si>
  <si>
    <t>1865398883</t>
  </si>
  <si>
    <t>751510043</t>
  </si>
  <si>
    <t>Potrubí pozink skupiny I. - spiro do O 280 mm, 0 % tvarovek</t>
  </si>
  <si>
    <t>-525020124</t>
  </si>
  <si>
    <t>751510043.1</t>
  </si>
  <si>
    <t>Potrubí pozink skupiny I. - spiro do O 250 mm, 10 % tvarovek</t>
  </si>
  <si>
    <t>1035088172</t>
  </si>
  <si>
    <t>751510043.2</t>
  </si>
  <si>
    <t>Potrubí pozink skupiny I. - spiro do O 200 mm, 30 % tvarovek</t>
  </si>
  <si>
    <t>-146726842</t>
  </si>
  <si>
    <t>751510042</t>
  </si>
  <si>
    <t>Potrubí pozink skupiny I. - spiro O 150 mm, 20 % tvarovek</t>
  </si>
  <si>
    <t>415677461</t>
  </si>
  <si>
    <t>751510042.1</t>
  </si>
  <si>
    <t>Potrubí pozink skupiny I. - spiro O 125 mm, 50 % tvarovek</t>
  </si>
  <si>
    <t>1345295696</t>
  </si>
  <si>
    <t>751510041</t>
  </si>
  <si>
    <t>Potrubí pozink skupiny I. - spiro O 100 mm, 50 % tvrovek</t>
  </si>
  <si>
    <t>959205634</t>
  </si>
  <si>
    <t>751510024</t>
  </si>
  <si>
    <t>Vzduchotechnické potrubí čtyřhranné, skupina I. - pozink. - velikost do obvodu 3500 mm, 100% tvarovek</t>
  </si>
  <si>
    <t>864985086</t>
  </si>
  <si>
    <t>751510024.1</t>
  </si>
  <si>
    <t>Vzduchotechnické potrubí čtyřhranné, skupina I. - pozink.- velikost do obvodu 2630 mm, 30% tvarovek</t>
  </si>
  <si>
    <t>1507592637</t>
  </si>
  <si>
    <t>751510023</t>
  </si>
  <si>
    <t>Vzduchotechnické potrubí čtyřhranné, skupina I. - pozink. - velikost do obvodu 1890 mm, 50% tvarovek</t>
  </si>
  <si>
    <t>-956458141</t>
  </si>
  <si>
    <t>751510023.1</t>
  </si>
  <si>
    <t>Vzduchotechnické potrubí čtyřhranné, skupina I. - pozink.- velikost do obvodu 1500 mm, 30% tvarovek</t>
  </si>
  <si>
    <t>-993874059</t>
  </si>
  <si>
    <t>751510021</t>
  </si>
  <si>
    <t>Vzduchotechnické potrubí čtyřhranné, skupina I. - pozink.- velikost do obvodu 650 mm, 30% tvarovek</t>
  </si>
  <si>
    <t>140311872</t>
  </si>
  <si>
    <t>Pol42</t>
  </si>
  <si>
    <t>Tepelná izolace včetně oplechování, samolepící tepelně izolační materiál na bázi kaučuku, teplotní rozmezí -50 °C až +105 °C, tepelná vodivost ? 0,035 W/(m•K) při střední teplotě 0 °C, tloušťka 19 mm, oplechování hliníkovým plechem tl. 0,8 mm</t>
  </si>
  <si>
    <t>-71686038</t>
  </si>
  <si>
    <t>78933-xxxx</t>
  </si>
  <si>
    <t>Nátěr vzduchotechnických rozvodů z pozink plechu včetně kotevních prvků - barva černá, včetně úpravy povrchu</t>
  </si>
  <si>
    <t>-653353550</t>
  </si>
  <si>
    <t>Pol43</t>
  </si>
  <si>
    <t>Úpravy na montáži</t>
  </si>
  <si>
    <t>-1678766483</t>
  </si>
  <si>
    <t>Pol44</t>
  </si>
  <si>
    <t>Montážní a kotevní materiál</t>
  </si>
  <si>
    <t>-968328971</t>
  </si>
  <si>
    <t>Pol45</t>
  </si>
  <si>
    <t>Těsnící a spojovací materiál</t>
  </si>
  <si>
    <t>1018936861</t>
  </si>
  <si>
    <t>Pol46</t>
  </si>
  <si>
    <t>Doprava a manipulace s materiálem</t>
  </si>
  <si>
    <t>2039301924</t>
  </si>
  <si>
    <t>Pol47</t>
  </si>
  <si>
    <t>Zdvihací technika, lešení</t>
  </si>
  <si>
    <t>-1919923881</t>
  </si>
  <si>
    <t>Pol48</t>
  </si>
  <si>
    <t>Štítky na popis vzduchotechnického zařízení</t>
  </si>
  <si>
    <t>-1718004517</t>
  </si>
  <si>
    <t>Pol49</t>
  </si>
  <si>
    <t>Zprovoznění, seřízení, uvedení do provozu a zaškolení obsluhy</t>
  </si>
  <si>
    <t>-222179971</t>
  </si>
  <si>
    <t>04 - Přeložka MaR</t>
  </si>
  <si>
    <t>D1 - Přeložka MaR - viz projektová dokumentace, část D.1.3.3.</t>
  </si>
  <si>
    <t>Přeložka MaR - viz projektová dokumentace, část D.1.3.3.</t>
  </si>
  <si>
    <t>Pol51</t>
  </si>
  <si>
    <t>Demontáž a montáž rozvaděče a kabeláže</t>
  </si>
  <si>
    <t>-616324577</t>
  </si>
  <si>
    <t>Pol52</t>
  </si>
  <si>
    <t>Příložné čidlo s měřícím členem standartu DS18B20 , 9-12bitů a jeho připojení do terminálu (vč. kabeláže)</t>
  </si>
  <si>
    <t>-853653412</t>
  </si>
  <si>
    <t>Pol53</t>
  </si>
  <si>
    <t>Trojcestný ventil DN20, kv=6,3 + servopohon nap. 24V, ovl. 0-10V</t>
  </si>
  <si>
    <t>660521793</t>
  </si>
  <si>
    <t>Pol54</t>
  </si>
  <si>
    <t>Anténa pro montáž na stěnu, 868MHz, kabel 5m, konektor SMA</t>
  </si>
  <si>
    <t>1802209922</t>
  </si>
  <si>
    <t>Pol55</t>
  </si>
  <si>
    <t>Provizorní a definitivní umístění antény</t>
  </si>
  <si>
    <t>1396000105</t>
  </si>
  <si>
    <t>Pol56</t>
  </si>
  <si>
    <t>Úprava rozvaděče</t>
  </si>
  <si>
    <t>987929055</t>
  </si>
  <si>
    <t>Pol57</t>
  </si>
  <si>
    <t>Kabel silnoproudý pro nn, 4x1,5mm2</t>
  </si>
  <si>
    <t>-5038427</t>
  </si>
  <si>
    <t>Pol58</t>
  </si>
  <si>
    <t>Kabel silnoproudý pro nn, 3x1,5mm2</t>
  </si>
  <si>
    <t>-674513521</t>
  </si>
  <si>
    <t>Pol59</t>
  </si>
  <si>
    <t>Kabel silnoproudý pro nn, 3x2,5mm2</t>
  </si>
  <si>
    <t>-1901901310</t>
  </si>
  <si>
    <t>Pol60</t>
  </si>
  <si>
    <t>Kabel ovládací, 2x1mm</t>
  </si>
  <si>
    <t>399222719</t>
  </si>
  <si>
    <t>Pol61</t>
  </si>
  <si>
    <t>Kabel ovládací, 4x1mm</t>
  </si>
  <si>
    <t>-1574060349</t>
  </si>
  <si>
    <t>Pol62</t>
  </si>
  <si>
    <t>Kabel FTP cat. 5e, 4x2x0,5mm</t>
  </si>
  <si>
    <t>549671852</t>
  </si>
  <si>
    <t>Pol63</t>
  </si>
  <si>
    <t>Pomocný a montážní materiál vč. krabic, svorek a spojek</t>
  </si>
  <si>
    <t>-1140120178</t>
  </si>
  <si>
    <t>Pol64</t>
  </si>
  <si>
    <t>Kabelový žlab oceloplechový 125x100mm vč. víka</t>
  </si>
  <si>
    <t>308281880</t>
  </si>
  <si>
    <t>Pol65</t>
  </si>
  <si>
    <t>Kabelový žlab drátěný 150x100mm</t>
  </si>
  <si>
    <t>1614924819</t>
  </si>
  <si>
    <t>Pol66</t>
  </si>
  <si>
    <t>Plastová instalační trubka pevná D=32mm</t>
  </si>
  <si>
    <t>1064135043</t>
  </si>
  <si>
    <t>Pol67</t>
  </si>
  <si>
    <t>Plastová instalační trubka ohebná D=20mm</t>
  </si>
  <si>
    <t>-1101221442</t>
  </si>
  <si>
    <t>Pol68</t>
  </si>
  <si>
    <t>771511436</t>
  </si>
  <si>
    <t>Pol70</t>
  </si>
  <si>
    <t>1185172750</t>
  </si>
  <si>
    <t>Pol71</t>
  </si>
  <si>
    <t>Koordinace s ostatními profesemi</t>
  </si>
  <si>
    <t>251091250</t>
  </si>
  <si>
    <t>Pol72</t>
  </si>
  <si>
    <t>Odzkoušení systému v zimním a letním období</t>
  </si>
  <si>
    <t>-781622217</t>
  </si>
  <si>
    <t>Pol74</t>
  </si>
  <si>
    <t>Revizní zpráva</t>
  </si>
  <si>
    <t>-1444036883</t>
  </si>
  <si>
    <t>Pol75</t>
  </si>
  <si>
    <t>Zaškolení obsluhy</t>
  </si>
  <si>
    <t>-1264831383</t>
  </si>
  <si>
    <t>Pol76</t>
  </si>
  <si>
    <t>Předávací dokumentace</t>
  </si>
  <si>
    <t>94244761</t>
  </si>
  <si>
    <t>05 - Přeložka horkovodu</t>
  </si>
  <si>
    <t>D1 - Demontáže - viz projektová dokumentace, část D.1.4.</t>
  </si>
  <si>
    <t>D3 - Přeložka horkovodu - viz projektová dokumentace, část D.1.4.</t>
  </si>
  <si>
    <t>D4 - Výkopy, zásypy, úpravy terénu - viz projektová dokumentace, část D.1.4.</t>
  </si>
  <si>
    <t>D5 - Zkoušky, ostatní - viz projektová dokumentace, část D.1.4.</t>
  </si>
  <si>
    <t>Demontáže - viz projektová dokumentace, část D.1.4.</t>
  </si>
  <si>
    <t>Pol77</t>
  </si>
  <si>
    <t>Vytýčení trasy horkovodu</t>
  </si>
  <si>
    <t>-545205625</t>
  </si>
  <si>
    <t>Pol78</t>
  </si>
  <si>
    <t>Odstavení a vypuštění horkovodu</t>
  </si>
  <si>
    <t>-29594272</t>
  </si>
  <si>
    <t>230082056</t>
  </si>
  <si>
    <t>Demontáž předizolovaného ocelového potrubí DN80/160 vč. příslušenství v určeném úseku potrubní trasy</t>
  </si>
  <si>
    <t>818882092</t>
  </si>
  <si>
    <t>Pol79</t>
  </si>
  <si>
    <t>847434061</t>
  </si>
  <si>
    <t>Přeložka horkovodu - viz projektová dokumentace, část D.1.4.</t>
  </si>
  <si>
    <t>230011057</t>
  </si>
  <si>
    <t>Trubka DN80/160, délka 6 m - přediz. rovná trubka dle EN 253; s detekcí; 88,9 * 3,2; tlaková řada PN25</t>
  </si>
  <si>
    <t>304304589</t>
  </si>
  <si>
    <t>2300124057</t>
  </si>
  <si>
    <t>Oblouk DN80/160, 90°, délka ramen L = 1 m - přediz. oblouk dle EN 448; s detekcí Nordic; 88,9 * 3,2; tlaková řada PN25</t>
  </si>
  <si>
    <t>25366510</t>
  </si>
  <si>
    <t>Pol80</t>
  </si>
  <si>
    <t>Dvojitě těsněný smrštitelný spoj DN80/160 - smršťovací rukávy, uzavírací páska, odvz. zátky, tavné zátky 25, podpěrky a konektory detekčního vodiče, směsné lahve</t>
  </si>
  <si>
    <t>-798749937</t>
  </si>
  <si>
    <t>Pol81</t>
  </si>
  <si>
    <t>Pěnový profil typ 160, L=1000</t>
  </si>
  <si>
    <t>-1946326061</t>
  </si>
  <si>
    <t>Pol82</t>
  </si>
  <si>
    <t>Pěnový polštář 100 x 450 x 2000</t>
  </si>
  <si>
    <t>766339426</t>
  </si>
  <si>
    <t>Pol83</t>
  </si>
  <si>
    <t>Propojení nového potrubí na stávající předizolované potrubí DN80/160</t>
  </si>
  <si>
    <t>-912838113</t>
  </si>
  <si>
    <t>Pol84</t>
  </si>
  <si>
    <t>Propojení detekčního systému</t>
  </si>
  <si>
    <t>-1074646525</t>
  </si>
  <si>
    <t>Pol85</t>
  </si>
  <si>
    <t>Přeložení stávajícího komunikačního kabelu do nové trasy</t>
  </si>
  <si>
    <t>2072583776</t>
  </si>
  <si>
    <t>Pol86</t>
  </si>
  <si>
    <t>Výstražná folie pro uložení do výkopu - zelená</t>
  </si>
  <si>
    <t>2068030877</t>
  </si>
  <si>
    <t>Výkopy, zásypy, úpravy terénu - viz projektová dokumentace, část D.1.4.</t>
  </si>
  <si>
    <t>Pol87</t>
  </si>
  <si>
    <t>Vytýčení podzemních sítí před zahájením zemních prací</t>
  </si>
  <si>
    <t>402010606</t>
  </si>
  <si>
    <t>Pol88</t>
  </si>
  <si>
    <t>Odstranění živičné vrstvy manipulační plochy dvora</t>
  </si>
  <si>
    <t>-603044013</t>
  </si>
  <si>
    <t>Pol89</t>
  </si>
  <si>
    <t>Zhotovení výkopů v rozměrech dle příčného řezu, délka výkopů 53,5m, průměrná hloubka cca 1,1m, průměrná šířka 1m</t>
  </si>
  <si>
    <t>-31084634</t>
  </si>
  <si>
    <t>Pol90</t>
  </si>
  <si>
    <t>Provedení obsypu a zásypu potrubí dle vzorového řezu vč. zhutnění</t>
  </si>
  <si>
    <t>-280929972</t>
  </si>
  <si>
    <t>Pol91</t>
  </si>
  <si>
    <t>Zásyp výkopů vytěženou zeminou vč. zhutnění</t>
  </si>
  <si>
    <t>1686627231</t>
  </si>
  <si>
    <t>Pol92</t>
  </si>
  <si>
    <t>Zhotovení konstrukce manipulační plochy dvora ve skladbě shodné s původní skladbou - předpokládaná skladba viz. příčný řez ve výkresové části dokumentace</t>
  </si>
  <si>
    <t>-144555003</t>
  </si>
  <si>
    <t>Pol93</t>
  </si>
  <si>
    <t>Pružné a vodotěsné utěsnění prostupu komunikačního kabelu do výměníkové stanice</t>
  </si>
  <si>
    <t>-232240337</t>
  </si>
  <si>
    <t>Zkoušky, ostatní - viz projektová dokumentace, část D.1.4.</t>
  </si>
  <si>
    <t>230120045</t>
  </si>
  <si>
    <t>Vyčištění potrubí po montáži</t>
  </si>
  <si>
    <t>1491624834</t>
  </si>
  <si>
    <t>Pol94</t>
  </si>
  <si>
    <t>Vizuální kontrola potrubí před tlakovou zkouškou</t>
  </si>
  <si>
    <t>614649155</t>
  </si>
  <si>
    <t>230170002</t>
  </si>
  <si>
    <t>Příprava pro tlakovou zkoušku</t>
  </si>
  <si>
    <t>sada</t>
  </si>
  <si>
    <t>-1407477073</t>
  </si>
  <si>
    <t>230170012</t>
  </si>
  <si>
    <t>Hydrostatická tlaková zkouška</t>
  </si>
  <si>
    <t>-233233088</t>
  </si>
  <si>
    <t>Pol95</t>
  </si>
  <si>
    <t>Vizuální kontrola potrubí po tlakové zkoušce</t>
  </si>
  <si>
    <t>-1881950266</t>
  </si>
  <si>
    <t>Pol96</t>
  </si>
  <si>
    <t>Radiografická kontrola jakosti svarů v celé délce nové potrubní trasy (100% svarů)</t>
  </si>
  <si>
    <t>1562249333</t>
  </si>
  <si>
    <t>Pol97</t>
  </si>
  <si>
    <t>Uvedení potrubního systému do provozu</t>
  </si>
  <si>
    <t>-1328932747</t>
  </si>
  <si>
    <t>Pol98</t>
  </si>
  <si>
    <t>Vypracování protokolu o provedení a výsledku předepsaných zkoušek</t>
  </si>
  <si>
    <t>-1787497119</t>
  </si>
  <si>
    <t>Pol100</t>
  </si>
  <si>
    <t>Doprava a přesun hmot</t>
  </si>
  <si>
    <t>1933160149</t>
  </si>
  <si>
    <t>06 - ZTI, rozvody vody a kanalizace</t>
  </si>
  <si>
    <t>D1 - Vnitřní rozvod pitné vody - viz projektová dokumentace, část D.1.5.</t>
  </si>
  <si>
    <t>D2 - Montáž vnitřních rozvodů pitné vody - viz projektová dokumentace, část D.1.5.</t>
  </si>
  <si>
    <t>D3 - Stavební výpomoci - viz projektová dokumentace, část D.1.5.</t>
  </si>
  <si>
    <t>D4 - Ostatní - viz projektová dokumentace, část D.1.5.</t>
  </si>
  <si>
    <t>D5 - Vnitřní kanalizace - viz projektová dokumentace, část D.1.5.</t>
  </si>
  <si>
    <t>D6 - Montáž rozvodů splaškové kanalizace - viz projektová dokumentace, část D.1.5.</t>
  </si>
  <si>
    <t>D7 - Zařizovací předměty - viz projektová dokumentace, část D.1.5.</t>
  </si>
  <si>
    <t>D8 - Vybavení bezbariérového sociálního zařízení - viz projektová dokumentace, část D.1.5.</t>
  </si>
  <si>
    <t>D9 - Montáž rozvodů dešťové kanalizace - viz projektová dokumentace, část D.1.5.</t>
  </si>
  <si>
    <t>D10 - Montáž rozvodů jednotné kanalizace - viz projektová dokumentace, část D.1.5.</t>
  </si>
  <si>
    <t>D11 - Rozvody zemního plynu - viz projektová dokumentace, část D.1.5.</t>
  </si>
  <si>
    <t>Vnitřní rozvod pitné vody - viz projektová dokumentace, část D.1.5.</t>
  </si>
  <si>
    <t>Demontáž potrubí z ocelových trubek pozinkovaných závitových do DN25</t>
  </si>
  <si>
    <t>-1427086009</t>
  </si>
  <si>
    <t>722130802</t>
  </si>
  <si>
    <t>Demontáž potrubí z ocelových trubek pozinkovaných závitových do DN40</t>
  </si>
  <si>
    <t>855809785</t>
  </si>
  <si>
    <t>722130803</t>
  </si>
  <si>
    <t>Demontáž potrubí z ocelových trubek pozinkovaných závitových do DN50</t>
  </si>
  <si>
    <t>945305144</t>
  </si>
  <si>
    <t>722220861</t>
  </si>
  <si>
    <t>Demontáž armatur závitových se dvěma závity</t>
  </si>
  <si>
    <t>1830205546</t>
  </si>
  <si>
    <t>7258108M</t>
  </si>
  <si>
    <t>Demontáž výtokových ventilů</t>
  </si>
  <si>
    <t>470630618</t>
  </si>
  <si>
    <t>7258208M</t>
  </si>
  <si>
    <t>Demontáž baterií</t>
  </si>
  <si>
    <t>-959662299</t>
  </si>
  <si>
    <t>Zaslepení stávajících odboček po demontovaných přípojkách výtokových armatur</t>
  </si>
  <si>
    <t>-1009072519</t>
  </si>
  <si>
    <t>Pol101</t>
  </si>
  <si>
    <t>- vyhledání, vysekání a očištění stávajících rozvodů teplé a studené vody určených k demontáži</t>
  </si>
  <si>
    <t>-1563790576</t>
  </si>
  <si>
    <t>Pol102</t>
  </si>
  <si>
    <t>- zazdění a zednické začištění otvorů ve stěně po demontáži stávajících rozvodů studené a teplé vody</t>
  </si>
  <si>
    <t>17789155</t>
  </si>
  <si>
    <t>Pol103</t>
  </si>
  <si>
    <t>- zazdění a zednické začištění otvorů ve stěně po demontovaných výtokových armaturách</t>
  </si>
  <si>
    <t>-1113146109</t>
  </si>
  <si>
    <t>-.1</t>
  </si>
  <si>
    <t>-918287581</t>
  </si>
  <si>
    <t>Montáž vnitřních rozvodů pitné vody - viz projektová dokumentace, část D.1.5.</t>
  </si>
  <si>
    <t>722174006</t>
  </si>
  <si>
    <t>Potrubí PPR PN16 o 50x6,9mm</t>
  </si>
  <si>
    <t>-877287276</t>
  </si>
  <si>
    <t>Poznámka k souboru cen:
1. V cenách -4001 až -4088 jsou započteny náklady na montáž a dodávku potrubí a tvarovek.</t>
  </si>
  <si>
    <t>722174005</t>
  </si>
  <si>
    <t>Potrubí PPR PN16 o 40x5,5mm</t>
  </si>
  <si>
    <t>-76992480</t>
  </si>
  <si>
    <t>722174004</t>
  </si>
  <si>
    <t>Potrubí PPR PN16 o 32x4,4mm</t>
  </si>
  <si>
    <t>1071806387</t>
  </si>
  <si>
    <t>722174003</t>
  </si>
  <si>
    <t>Potrubí PPR PN16 o 25x3,5mm</t>
  </si>
  <si>
    <t>-1821512020</t>
  </si>
  <si>
    <t>722174002</t>
  </si>
  <si>
    <t>Potrubí PPR PN16 o 20x2,8mm</t>
  </si>
  <si>
    <t>-390548218</t>
  </si>
  <si>
    <t>-.2</t>
  </si>
  <si>
    <t>Potrubí PPR PN16 - spojovací a kotevní materiál</t>
  </si>
  <si>
    <t>-274772794</t>
  </si>
  <si>
    <t>722176116</t>
  </si>
  <si>
    <t>Montáž potrubí PPR PN16 do d50mm</t>
  </si>
  <si>
    <t>-1008024884</t>
  </si>
  <si>
    <t>Poznámka k souboru cen:
1. V cenách -6111 až -6140 jsou započteny i náklady na montáž tvarovek. 2. V cenách -6111 až -6140 je započtena tato četnost spojů na 1 m délky rozvodu: a) u polyfuze: 3 svary, b) na tupo: 1,5 svaru. 3. Odlišné množství spojů lze ocenit přípočtem či odpočtem cen -3911 až -3990 části C02 Opravy a údržba vnitřního vodovodu 4. V cenách –6111 až -6140 nejsou započteny náklady na dodání potrubí a tvarovky; tyto se oceňují ve specifikaci. Ztratné lze stanovit: a) u potrubí ve výši 3%, b) u tvarovek se nestanoví.</t>
  </si>
  <si>
    <t>722176115</t>
  </si>
  <si>
    <t>Montáž potrubí PPR PN16 do d40mm</t>
  </si>
  <si>
    <t>669498828</t>
  </si>
  <si>
    <t>722176114</t>
  </si>
  <si>
    <t>Montáž potrubí PPR PN16 do d32mm</t>
  </si>
  <si>
    <t>-1143613910</t>
  </si>
  <si>
    <t>722176113</t>
  </si>
  <si>
    <t>Montáž potrubí PPR PN16 do d25mm</t>
  </si>
  <si>
    <t>-17196271</t>
  </si>
  <si>
    <t>722176112</t>
  </si>
  <si>
    <t>Montáž potrubí PPR PN16 do d20mm</t>
  </si>
  <si>
    <t>1670734317</t>
  </si>
  <si>
    <t>722181223</t>
  </si>
  <si>
    <t>Izolace potrubí tepelně izolačními trubicemi z pěnového polyetylenu PE tl. 10mm do vnitřního průměru DN 62mm</t>
  </si>
  <si>
    <t>230843290</t>
  </si>
  <si>
    <t>Poznámka k souboru cen:
1. V cenách -1211 až -1255 jsou započteny i náklady na dodání tepelně izolačních trubic.</t>
  </si>
  <si>
    <t>722181222</t>
  </si>
  <si>
    <t>Izolace potrubí tepelně izolačními trubicemi z pěnového polyetylenu PE tl. 10mm do vnitřního průměru DN 42mm</t>
  </si>
  <si>
    <t>631007926</t>
  </si>
  <si>
    <t>722181221</t>
  </si>
  <si>
    <t>Izolace potrubí tepelně izolačními trubicemi z pěnového polyetylenu PE tl. 10mm do vnitřního průměru DN 22mm</t>
  </si>
  <si>
    <t>-615341250</t>
  </si>
  <si>
    <t>722181242</t>
  </si>
  <si>
    <t>Izolace potrubí tepelně izolačními trubicemi z pěnového polyetylenu PE tl. 20mm do vnitřního průměru DN 42mm</t>
  </si>
  <si>
    <t>-1340113031</t>
  </si>
  <si>
    <t>722181241</t>
  </si>
  <si>
    <t>Izolace potrubí tepelně izolačními trubicemi z pěnového polyetylenu PE tl. 20mm do vnitřního průměru DN 22mm</t>
  </si>
  <si>
    <t>-1032453591</t>
  </si>
  <si>
    <t>722232065</t>
  </si>
  <si>
    <t>Kulový kohout s vypouštěním G1 1/2"</t>
  </si>
  <si>
    <t>1208575785</t>
  </si>
  <si>
    <t>722232064</t>
  </si>
  <si>
    <t>Kulový kohout s vypouštěním G1 1/4"</t>
  </si>
  <si>
    <t>-1167055750</t>
  </si>
  <si>
    <t>722232063</t>
  </si>
  <si>
    <t>Kulový kohout s vypouštěním G1"</t>
  </si>
  <si>
    <t>213595837</t>
  </si>
  <si>
    <t>722232062</t>
  </si>
  <si>
    <t>Kulový kohout s vypouštěním G3/4"</t>
  </si>
  <si>
    <t>-1053603351</t>
  </si>
  <si>
    <t>722232061</t>
  </si>
  <si>
    <t>Kulový kohout s vypouštěním G1/2"</t>
  </si>
  <si>
    <t>793602688</t>
  </si>
  <si>
    <t>725 82-DM</t>
  </si>
  <si>
    <t>Baterie umyvadlová páková kubického tvaru</t>
  </si>
  <si>
    <t>1096339664</t>
  </si>
  <si>
    <t>725 82-DM.1</t>
  </si>
  <si>
    <t>Baterie umyvadlová páková pro bezbariérové umývátko</t>
  </si>
  <si>
    <t>235499051</t>
  </si>
  <si>
    <t>725 82-DM.2</t>
  </si>
  <si>
    <t>Baterie páková pro výlevku</t>
  </si>
  <si>
    <t>593470460</t>
  </si>
  <si>
    <t>725 81-DM</t>
  </si>
  <si>
    <t>Ventil pro připojení předstěnového instalačního systému WC</t>
  </si>
  <si>
    <t>1500313338</t>
  </si>
  <si>
    <t>725 81-DM.1</t>
  </si>
  <si>
    <t>Ventil pro připojení předstěnového instalačního systému pisoáru</t>
  </si>
  <si>
    <t>1000324494</t>
  </si>
  <si>
    <t>725 82-DM.3</t>
  </si>
  <si>
    <t>Baterie bidetová stojánková páková</t>
  </si>
  <si>
    <t>-625454338</t>
  </si>
  <si>
    <t>DM</t>
  </si>
  <si>
    <t>Kompenzační smyčka z potrubí PPR PN20 o 40mm</t>
  </si>
  <si>
    <t>546279913</t>
  </si>
  <si>
    <t>DM.1</t>
  </si>
  <si>
    <t>Kompenzační smyčka z potrubí PPR PN20 o 32mm</t>
  </si>
  <si>
    <t>-423783708</t>
  </si>
  <si>
    <t>-.3</t>
  </si>
  <si>
    <t>Pevný bod pro potrubí PPR o 40mm</t>
  </si>
  <si>
    <t>980945230</t>
  </si>
  <si>
    <t>-.4</t>
  </si>
  <si>
    <t>Pevný bod pro potrubí PPR o 32mm</t>
  </si>
  <si>
    <t>1702617268</t>
  </si>
  <si>
    <t>-.5</t>
  </si>
  <si>
    <t>Kotevní závěsy pro potrubí o 50mm (závěs, objímka, kotvící materiál)</t>
  </si>
  <si>
    <t>-111926831</t>
  </si>
  <si>
    <t>-.6</t>
  </si>
  <si>
    <t>Kotevní závěsy pro potrubí o 40mm (závěs, objímka, kotvící materiál)</t>
  </si>
  <si>
    <t>-249544646</t>
  </si>
  <si>
    <t>-.7</t>
  </si>
  <si>
    <t>Kotevní závěsy pro potrubí o 32mm (závěs, objímka, kotvící materiál)</t>
  </si>
  <si>
    <t>400347701</t>
  </si>
  <si>
    <t>-.8</t>
  </si>
  <si>
    <t>Kotevní závěsy pro potrubí o 25mm (závěs, objímka, kotvící materiál)</t>
  </si>
  <si>
    <t>-1773359181</t>
  </si>
  <si>
    <t>-.9</t>
  </si>
  <si>
    <t>Kotevní závěsy pro potrubí o 20mm (závěs, objímka, kotvící materiál)</t>
  </si>
  <si>
    <t>624385332</t>
  </si>
  <si>
    <t>Pol104</t>
  </si>
  <si>
    <t>Tlaková zkouška potrubí plastového do DN50</t>
  </si>
  <si>
    <t>516764690</t>
  </si>
  <si>
    <t>Pol105</t>
  </si>
  <si>
    <t>Proplach a desinfekce vodovodního potrubí do DN80</t>
  </si>
  <si>
    <t>1483439260</t>
  </si>
  <si>
    <t>Stavební výpomoci - viz projektová dokumentace, část D.1.5.</t>
  </si>
  <si>
    <t>-.10</t>
  </si>
  <si>
    <t>Zhotovení prostupů stěnami a stropy, po osazení potrubních rozvodů opětné dozdění , zatěsnění a začištění. Technologické postupy provedení prací konzultovat s dodavateli stavebních prací, popřiípadě s projektantem stavebního prováděcího projektu.</t>
  </si>
  <si>
    <t>899596746</t>
  </si>
  <si>
    <t>-.11</t>
  </si>
  <si>
    <t>Utěsnění prostupů v požárně dělících konstukcích dle platné požární zprávy.</t>
  </si>
  <si>
    <t>472276439</t>
  </si>
  <si>
    <t>Ostatní - viz projektová dokumentace, část D.1.5.</t>
  </si>
  <si>
    <t>-.12</t>
  </si>
  <si>
    <t>Doprava veškerého zařízení a materiálu na stavbu</t>
  </si>
  <si>
    <t>-975029936</t>
  </si>
  <si>
    <t>-.13</t>
  </si>
  <si>
    <t>Lešení - pro montážní práce dle výpisů výkonů jsou zapotřebí částečně pojízdná lešení. Tato zajišťuje dodavatel. Lešení musí odpovídat normě ČSN a předpisu POZ, jakožiustanovením stavebního dozoru.</t>
  </si>
  <si>
    <t>1009020863</t>
  </si>
  <si>
    <t>-.14</t>
  </si>
  <si>
    <t>Vyzkoušení uvedení do provozu</t>
  </si>
  <si>
    <t>-1884474467</t>
  </si>
  <si>
    <t>Pol106</t>
  </si>
  <si>
    <t>- hlavní montér</t>
  </si>
  <si>
    <t>817636525</t>
  </si>
  <si>
    <t>Pol107</t>
  </si>
  <si>
    <t>- samostatný montér</t>
  </si>
  <si>
    <t>1596825775</t>
  </si>
  <si>
    <t>Pol108</t>
  </si>
  <si>
    <t>- montér</t>
  </si>
  <si>
    <t>373080009</t>
  </si>
  <si>
    <t>Pol109</t>
  </si>
  <si>
    <t>- pomocný montér</t>
  </si>
  <si>
    <t>-1977922711</t>
  </si>
  <si>
    <t>-.16</t>
  </si>
  <si>
    <t>Dodavatelská dokumentace</t>
  </si>
  <si>
    <t>-2055247053</t>
  </si>
  <si>
    <t>-.17</t>
  </si>
  <si>
    <t>Dokumentace skutečného provedení</t>
  </si>
  <si>
    <t>1173460514</t>
  </si>
  <si>
    <t>Vnitřní kanalizace - viz projektová dokumentace, část D.1.5.</t>
  </si>
  <si>
    <t>Demontáž potrubí z litinových trub do DN110</t>
  </si>
  <si>
    <t>1200140339</t>
  </si>
  <si>
    <t>721140806</t>
  </si>
  <si>
    <t>Demontáž potrubí z litinových trub do DN200</t>
  </si>
  <si>
    <t>598076385</t>
  </si>
  <si>
    <t>721290823</t>
  </si>
  <si>
    <t>Vnitrostaveništní přemístění vybouraných hmot do 24m výšky</t>
  </si>
  <si>
    <t>304707736</t>
  </si>
  <si>
    <t>724 11-18M</t>
  </si>
  <si>
    <t>Demontáž čerpadla pro čerpání kondenzátu výměníkové stanice</t>
  </si>
  <si>
    <t>1594423751</t>
  </si>
  <si>
    <t>725110811</t>
  </si>
  <si>
    <t>Demontáž klozetů splachovacích s nádrží</t>
  </si>
  <si>
    <t>1055519150</t>
  </si>
  <si>
    <t>725112817</t>
  </si>
  <si>
    <t>Demontáž pisoárů bez nádrže</t>
  </si>
  <si>
    <t>-2010792484</t>
  </si>
  <si>
    <t>Demontáž umyvadel</t>
  </si>
  <si>
    <t>693141982</t>
  </si>
  <si>
    <t>725 33-08M</t>
  </si>
  <si>
    <t>Demontáž výlevek</t>
  </si>
  <si>
    <t>-1030450994</t>
  </si>
  <si>
    <t>721590813</t>
  </si>
  <si>
    <t>1564136863</t>
  </si>
  <si>
    <t>725860811</t>
  </si>
  <si>
    <t>Demontáž zápachových uzávěrek jednoduchých</t>
  </si>
  <si>
    <t>448869590</t>
  </si>
  <si>
    <t>M.1</t>
  </si>
  <si>
    <t>Zaslepení stávajících odboček po demontovaných přípojkách zařizovacích předmětů</t>
  </si>
  <si>
    <t>-621174780</t>
  </si>
  <si>
    <t>Pol110</t>
  </si>
  <si>
    <t>- vyhledání, vysekání a očištění stávajících rozvodů kanalizace určených k demontáži</t>
  </si>
  <si>
    <t>186116409</t>
  </si>
  <si>
    <t>Pol111</t>
  </si>
  <si>
    <t>- zazdění a zednické začištění otvorů ve stěně po demontáži stávajících rozvodů kanalizace</t>
  </si>
  <si>
    <t>107109631</t>
  </si>
  <si>
    <t>Pol112</t>
  </si>
  <si>
    <t>- zazdění a zednické začištění otvorů ve stěně po demontovaných zařizovacích předmětech</t>
  </si>
  <si>
    <t>-89224747</t>
  </si>
  <si>
    <t>-1518077608</t>
  </si>
  <si>
    <t>Montáž rozvodů splaškové kanalizace - viz projektová dokumentace, část D.1.5.</t>
  </si>
  <si>
    <t>721174045</t>
  </si>
  <si>
    <t>Potrubí kanalizační z PP připojovací systém HT DN 100</t>
  </si>
  <si>
    <t>-1960201544</t>
  </si>
  <si>
    <t>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t>
  </si>
  <si>
    <t>Potrubí kanalizační z PP připojovací systém HT DN 70</t>
  </si>
  <si>
    <t>304469757</t>
  </si>
  <si>
    <t>Potrubí kanalizační z PP připojovací systém HT DN 50</t>
  </si>
  <si>
    <t>-1145411288</t>
  </si>
  <si>
    <t>721174042</t>
  </si>
  <si>
    <t>Potrubí kanalizační z PP připojovací systém HT DN 40</t>
  </si>
  <si>
    <t>-424039534</t>
  </si>
  <si>
    <t>721173401</t>
  </si>
  <si>
    <t>Potrubí kanalizační plastové svodné systém KG DN 100</t>
  </si>
  <si>
    <t>-236102199</t>
  </si>
  <si>
    <t>-60182724</t>
  </si>
  <si>
    <t>721173402</t>
  </si>
  <si>
    <t>Potrubí kanalizační plastové svodné systém KG DN 125</t>
  </si>
  <si>
    <t>-234735620</t>
  </si>
  <si>
    <t>721173707</t>
  </si>
  <si>
    <t>Potrubí kanalizační z PE odpadní DN 125</t>
  </si>
  <si>
    <t>706419497</t>
  </si>
  <si>
    <t>721173747</t>
  </si>
  <si>
    <t>Potrubí kanalizační z PE větrací DN 125</t>
  </si>
  <si>
    <t>-2041170483</t>
  </si>
  <si>
    <t>-1484584910</t>
  </si>
  <si>
    <t>721173403</t>
  </si>
  <si>
    <t>Potrubí kanalizační plastové svodné systém KG DN 150</t>
  </si>
  <si>
    <t>1806547391</t>
  </si>
  <si>
    <t>721 27-31M</t>
  </si>
  <si>
    <t>Větrací hlavice d125mm s integroanou bitumenovou manžetou, včetně osazení a utěsnění prostupu (koordinace se stavbou)</t>
  </si>
  <si>
    <t>22351145</t>
  </si>
  <si>
    <t>721211421</t>
  </si>
  <si>
    <t>Podlahová vpusť se svislým odtokem DN110</t>
  </si>
  <si>
    <t>-521125149</t>
  </si>
  <si>
    <t>721274122</t>
  </si>
  <si>
    <t>Přivzdušňovací ventil DN75</t>
  </si>
  <si>
    <t>683139305</t>
  </si>
  <si>
    <t>725219101</t>
  </si>
  <si>
    <t>Montáž umyvadel na konzoly</t>
  </si>
  <si>
    <t>1246567403</t>
  </si>
  <si>
    <t>725119123</t>
  </si>
  <si>
    <t>Montáž klozetových mís závěsných na předstěnový instalační systém</t>
  </si>
  <si>
    <t>-2000742301</t>
  </si>
  <si>
    <t>725339111</t>
  </si>
  <si>
    <t>Montáž výlevek</t>
  </si>
  <si>
    <t>-489754159</t>
  </si>
  <si>
    <t>725129101</t>
  </si>
  <si>
    <t>Montáž pisoárů závěsných na předstěnový instalační systém</t>
  </si>
  <si>
    <t>-1701486382</t>
  </si>
  <si>
    <t>725239101</t>
  </si>
  <si>
    <t>Montáž bidetu</t>
  </si>
  <si>
    <t>-624330885</t>
  </si>
  <si>
    <t>-.18</t>
  </si>
  <si>
    <t>Tepelná izolace větracího potrubí DN125 v prostoru strojovny VZT</t>
  </si>
  <si>
    <t>-870019357</t>
  </si>
  <si>
    <t>-.19</t>
  </si>
  <si>
    <t>Kotevní závěsy pro potrubí o 110mm (závěs, objímka, kotvící materiál)</t>
  </si>
  <si>
    <t>1409604519</t>
  </si>
  <si>
    <t>-.20</t>
  </si>
  <si>
    <t>Kotevní závěsy pro potrubí o 125mm (závěs, objímka, kotvící materiál)</t>
  </si>
  <si>
    <t>375284855</t>
  </si>
  <si>
    <t>721290111</t>
  </si>
  <si>
    <t>Zkuška těsnosti kanalizace do DN125</t>
  </si>
  <si>
    <t>1853723210</t>
  </si>
  <si>
    <t>Poznámka k souboru cen:
1. V ceně -0123 není započteno dodání média; jeho dodávka se oceňuje ve specifikaci.</t>
  </si>
  <si>
    <t>721290112</t>
  </si>
  <si>
    <t>Zkuška těsnosti kanalizace do DN200</t>
  </si>
  <si>
    <t>697373679</t>
  </si>
  <si>
    <t>Zařizovací předměty - viz projektová dokumentace, část D.1.5.</t>
  </si>
  <si>
    <t>721112021</t>
  </si>
  <si>
    <t>Závěsný klozet včetně sedátka</t>
  </si>
  <si>
    <t>1555304033</t>
  </si>
  <si>
    <t>726131041</t>
  </si>
  <si>
    <t>Instalační systém pro závěsný klozet pro ovládání zepředu s připojením</t>
  </si>
  <si>
    <t>-145248203</t>
  </si>
  <si>
    <t>Keramické umyvadlo š.60cm s otvorem pro armaturu včetně sifonu</t>
  </si>
  <si>
    <t>-614688232</t>
  </si>
  <si>
    <t>725121527</t>
  </si>
  <si>
    <t>Keramický urinál závěsný se sifonem včetně výtokové armatury se senzorem (součástí dodávky je zdroj)</t>
  </si>
  <si>
    <t>-1786394482</t>
  </si>
  <si>
    <t>726131021</t>
  </si>
  <si>
    <t>Instalační systém pro závěsný urinál</t>
  </si>
  <si>
    <t>-1914981608</t>
  </si>
  <si>
    <t>725231203</t>
  </si>
  <si>
    <t>Keramický bidet závěsný</t>
  </si>
  <si>
    <t>476100304</t>
  </si>
  <si>
    <t>726131011</t>
  </si>
  <si>
    <t>Instalační systém pro závěsný bidet</t>
  </si>
  <si>
    <t>584184157</t>
  </si>
  <si>
    <t>725331111</t>
  </si>
  <si>
    <t>Závěsná výlevka + plastová mřížka</t>
  </si>
  <si>
    <t>1361834927</t>
  </si>
  <si>
    <t>726 13-DM</t>
  </si>
  <si>
    <t>Instalační systém pro závěsnou výlevku - pro nástěnnou armaturu</t>
  </si>
  <si>
    <t>2083643058</t>
  </si>
  <si>
    <t>Vybavení bezbariérového sociálního zařízení - viz projektová dokumentace, část D.1.5.</t>
  </si>
  <si>
    <t>721112021.1</t>
  </si>
  <si>
    <t>Závěsný klozet invalidní bez sedátka</t>
  </si>
  <si>
    <t>-738438620</t>
  </si>
  <si>
    <t>726131041.1</t>
  </si>
  <si>
    <t>Instalační systém pro závěsný klozet, oddálené pneumatické splachování na boční zeď, s připojením na kanalizační potrubí PE d110mm a vodovodní potrubí d20mm</t>
  </si>
  <si>
    <t>777640290</t>
  </si>
  <si>
    <t>DM.2</t>
  </si>
  <si>
    <t>Vodorovné madlo na dveře - chromové matné výška 800-900mm</t>
  </si>
  <si>
    <t>1174194905</t>
  </si>
  <si>
    <t>DM.3</t>
  </si>
  <si>
    <t>Věšák na oděvy výška 130mm, chrom, dvouramenný, design 40. let, profil tubky 10mm</t>
  </si>
  <si>
    <t>1085053879</t>
  </si>
  <si>
    <t>725211701</t>
  </si>
  <si>
    <t>Keramické umývátko s otvorem pro armaturu včetně sifonu (imobilní)</t>
  </si>
  <si>
    <t>1401250179</t>
  </si>
  <si>
    <t>DM.4</t>
  </si>
  <si>
    <t>Sklopné madlo, nosnost min. 150kg, chromové matné</t>
  </si>
  <si>
    <t>1138122172</t>
  </si>
  <si>
    <t>DM.5</t>
  </si>
  <si>
    <t>Pevné madlo, nosnost min. 150kg, chromové matné</t>
  </si>
  <si>
    <t>-792665029</t>
  </si>
  <si>
    <t>DM.6</t>
  </si>
  <si>
    <t>Zrcadlo nad umyvadlo s možností naklopení bez páky zasahující do prostoru</t>
  </si>
  <si>
    <t>272605259</t>
  </si>
  <si>
    <t>DM.7</t>
  </si>
  <si>
    <t>Svislé madlo délky nejméně 500mm, chromové matné, profil trubky 30mm</t>
  </si>
  <si>
    <t>-709617808</t>
  </si>
  <si>
    <t>DM.8</t>
  </si>
  <si>
    <t>Odpadkový koš, kulatý, objem 5 litrů, leštěný nerez</t>
  </si>
  <si>
    <t>1349950939</t>
  </si>
  <si>
    <t>Montáž rozvodů dešťové kanalizace - viz projektová dokumentace, část D.1.5.</t>
  </si>
  <si>
    <t>721 23-31D</t>
  </si>
  <si>
    <t>Střešní vtok tepelně izolovaný, vyhřívaný, s integrovanou bitumenovou manžetou pro napojení na potrubí DN110</t>
  </si>
  <si>
    <t>1861669381</t>
  </si>
  <si>
    <t>DM.9</t>
  </si>
  <si>
    <t>Odvodňovací žlab šířka 130mm, hloubka 175mm, délka 1,0m, pro napojení na potrubí DN110, včetně pozinkovaného roštu s nosností 12,5t</t>
  </si>
  <si>
    <t>834208810</t>
  </si>
  <si>
    <t>721173315</t>
  </si>
  <si>
    <t>Potrubí kanalizační plastové dešťové systém KG DN 110</t>
  </si>
  <si>
    <t>-1886385986</t>
  </si>
  <si>
    <t>721173316</t>
  </si>
  <si>
    <t>Potrubí kanalizační plastové dešťové systém KG DN 125</t>
  </si>
  <si>
    <t>-696659665</t>
  </si>
  <si>
    <t>721173317</t>
  </si>
  <si>
    <t>Potrubí kanalizační plastové dešťové systém KG DN 160</t>
  </si>
  <si>
    <t>-1723087170</t>
  </si>
  <si>
    <t>1372353278</t>
  </si>
  <si>
    <t>Montáž rozvodů jednotné kanalizace - viz projektová dokumentace, část D.1.5.</t>
  </si>
  <si>
    <t>894 81-23D</t>
  </si>
  <si>
    <t>Revizní a čistící šachta průtočná s levým přítokem d600, hloubka 2,0m, pro potrubí DN160 ve složení:</t>
  </si>
  <si>
    <t>1299905578</t>
  </si>
  <si>
    <t>DM.10</t>
  </si>
  <si>
    <t>Monolitická šachta odbočná umístěná na stávajícím potrubí DN150 z kameniny o vnitřním rozměru 800 x 800mm, hloubka 2,65m s litinovým poklopem rozměr 600 x 600mm, nosnost 12,5t.</t>
  </si>
  <si>
    <t>-1990609408</t>
  </si>
  <si>
    <t>-1690165474</t>
  </si>
  <si>
    <t>-.21</t>
  </si>
  <si>
    <t>Bezhrdlová kameninová odbočka DN150/150</t>
  </si>
  <si>
    <t>-8700377</t>
  </si>
  <si>
    <t>-.22</t>
  </si>
  <si>
    <t>Opravná manžeta DN150 pro montáž kameninové odbočky do stávajícího potrubí</t>
  </si>
  <si>
    <t>-907339628</t>
  </si>
  <si>
    <t>-.23</t>
  </si>
  <si>
    <t>Přechodka kamenina/ PVC DN150/DN160</t>
  </si>
  <si>
    <t>1531023753</t>
  </si>
  <si>
    <t>-.24</t>
  </si>
  <si>
    <t>Zhotovení prostupů stěnami, stropy a střechou , po osazení potrubních rozvodů opětné dozdění , zatěsnění a začištění. Technologické postupy provedení prací konzultovat s dodavateli stavebních prací, popřiípadě s projektantem stavebního prováděcího projekt</t>
  </si>
  <si>
    <t>1737448288</t>
  </si>
  <si>
    <t>2118949019</t>
  </si>
  <si>
    <t>-.25</t>
  </si>
  <si>
    <t>Zhotovení výkopu a zhotovení pískového lože s obsypem pro pokládku potrubí splaškové kanalizace DN160 vedené pod podlahou 1.PP, po pokládce potrubí opětné zasyspání, zhutnění a provedení konečné povrchové úpravy</t>
  </si>
  <si>
    <t>-729527774</t>
  </si>
  <si>
    <t>-.26</t>
  </si>
  <si>
    <t>Zhotovení výkopu a zhotovení pískového lože s obsypem pro pokládku potrubí splaškové kanalizace DN110 vedené pod podlahou 1.PP, po pokládce potrubí opětné zasyspání, zhutnění a provedení konečné povrchové úpravy</t>
  </si>
  <si>
    <t>708300204</t>
  </si>
  <si>
    <t>-.27</t>
  </si>
  <si>
    <t>Zhotovení výkopu a zhotovení pískového lože s obsypem pro pokládku potrubí dešťové kanalizace DN160 vedené pod podlahou 1.PP, po pokládce potrubí opětné zasyspání, zhutnění a provedení konečné povrchové úpravy</t>
  </si>
  <si>
    <t>-1938889235</t>
  </si>
  <si>
    <t>-.28</t>
  </si>
  <si>
    <t>Zhotovení výkopu a zhotovení pískového lože s obsypem pro pokládku potrubí dešťové kanalizace DN110 vedené od odvodňovacího žlabu, po pokládce potrubí opětné zasyspání, zhutnění a provedení konečné povrchové úpravy</t>
  </si>
  <si>
    <t>-2073514379</t>
  </si>
  <si>
    <t>-.29</t>
  </si>
  <si>
    <t>Zhotovení výkopu pro osazení čistící a revizní šachty d600mm, po osazení jednotlivých dílů šachtového systému opětné začištění, zhutnění a provedení konečné povrchové úpravy</t>
  </si>
  <si>
    <t>1768096963</t>
  </si>
  <si>
    <t>-.30</t>
  </si>
  <si>
    <t>Zhotovení výkopu pro osazení monolitické revizní šachty 800x800mm, po zhotovení šachty opětné začištění, zhutnění a provedení konečné povrchové úpravy</t>
  </si>
  <si>
    <t>-1621314005</t>
  </si>
  <si>
    <t>Pol122</t>
  </si>
  <si>
    <t>-1110442686</t>
  </si>
  <si>
    <t>Pol123</t>
  </si>
  <si>
    <t>-1040739707</t>
  </si>
  <si>
    <t>Pol124</t>
  </si>
  <si>
    <t>-597590562</t>
  </si>
  <si>
    <t>-1002863067</t>
  </si>
  <si>
    <t>-1253123867</t>
  </si>
  <si>
    <t>606507156</t>
  </si>
  <si>
    <t>1713103121</t>
  </si>
  <si>
    <t>D11</t>
  </si>
  <si>
    <t>Rozvody zemního plynu - viz projektová dokumentace, část D.1.5.</t>
  </si>
  <si>
    <t>723150802</t>
  </si>
  <si>
    <t>Demontáž potrubí svařovaného z ocelových trubek hladkých do d32mm</t>
  </si>
  <si>
    <t>-608490841</t>
  </si>
  <si>
    <t>Vnitrostaveništní přemístění vybouraných hmot do 12m výšky</t>
  </si>
  <si>
    <t>742438158</t>
  </si>
  <si>
    <t>Pol127</t>
  </si>
  <si>
    <t>- vyhledání, vysekání a očištění stávajících rozvodů plynu určených k demontáži</t>
  </si>
  <si>
    <t>-1261634598</t>
  </si>
  <si>
    <t>Pol128</t>
  </si>
  <si>
    <t>- zazdění a zednické začištění otvorů ve stěně po demontáži stávajících rozvodů plynu</t>
  </si>
  <si>
    <t>-322400848</t>
  </si>
  <si>
    <t>219245949</t>
  </si>
  <si>
    <t>07 - Elektroinstalace silnoproudé a slaboproudé</t>
  </si>
  <si>
    <t>21-M - Elektromontáže</t>
  </si>
  <si>
    <t xml:space="preserve">    1 - Materiál elektromontážní - viz projektová dokumentace, část D.1.6.</t>
  </si>
  <si>
    <t xml:space="preserve">    2 - Materiál zemní+stavební - viz projektová dokumentace, část D.1.6.</t>
  </si>
  <si>
    <t xml:space="preserve">    4 - Demontáže - viz projektová dokumentace, část D.1.6.</t>
  </si>
  <si>
    <t xml:space="preserve">    5 - Ostatní náklady - viz projektová dokumentace, část D.1.6.</t>
  </si>
  <si>
    <t xml:space="preserve">    6 - Revize - viz projektová dokumentace, část D.1.6.</t>
  </si>
  <si>
    <t>21-M</t>
  </si>
  <si>
    <t>Elektromontáže</t>
  </si>
  <si>
    <t>Materiál elektromontážní - viz projektová dokumentace, část D.1.6.</t>
  </si>
  <si>
    <t>210990056</t>
  </si>
  <si>
    <t>svařovaná spojka d. 5cm pásek FeZn 30x4mm</t>
  </si>
  <si>
    <t>714826281</t>
  </si>
  <si>
    <t>210220021</t>
  </si>
  <si>
    <t>uzemňov.vedení v zemi úplná mtž FeZn do 120mm2</t>
  </si>
  <si>
    <t>2089991889</t>
  </si>
  <si>
    <t>295001</t>
  </si>
  <si>
    <t>vedení FeZn 30/4 (0,96kg/m)</t>
  </si>
  <si>
    <t>741162784</t>
  </si>
  <si>
    <t>900115</t>
  </si>
  <si>
    <t>Smršťovací trubka pro drát pr. 10mm s lepidlem</t>
  </si>
  <si>
    <t>1986817420</t>
  </si>
  <si>
    <t>900058</t>
  </si>
  <si>
    <t>Smršťovací trubka pro drát pr. 8mm s lepidlem</t>
  </si>
  <si>
    <t>-495056039</t>
  </si>
  <si>
    <t>210220002</t>
  </si>
  <si>
    <t>uzemňov.vedení na povrchu úplná mtž FeZn pr.10mm</t>
  </si>
  <si>
    <t>-677594057</t>
  </si>
  <si>
    <t>295011</t>
  </si>
  <si>
    <t>vedení FeZn pr.10mm(0,63kg/m)</t>
  </si>
  <si>
    <t>-1471899383</t>
  </si>
  <si>
    <t>900067</t>
  </si>
  <si>
    <t>Průchodka zemní certifikovaná - do hydroizolace</t>
  </si>
  <si>
    <t>-546147973</t>
  </si>
  <si>
    <t>-791610644</t>
  </si>
  <si>
    <t>295012</t>
  </si>
  <si>
    <t>vedení FeZn pr.8mm(0,40kg/m)</t>
  </si>
  <si>
    <t>-2070347376</t>
  </si>
  <si>
    <t>298925</t>
  </si>
  <si>
    <t>napín hlava nerez pro pásek25x03mm s připoj</t>
  </si>
  <si>
    <t>-971130210</t>
  </si>
  <si>
    <t>298926</t>
  </si>
  <si>
    <t>napín pásek nerez 25x03mm L100m</t>
  </si>
  <si>
    <t>157949842</t>
  </si>
  <si>
    <t>210220321</t>
  </si>
  <si>
    <t>svorka na potrubí vč.pásku</t>
  </si>
  <si>
    <t>-783702732</t>
  </si>
  <si>
    <t>298932</t>
  </si>
  <si>
    <t>napín hlava s hroty pro pásek 25x03mm pro pr.8mm</t>
  </si>
  <si>
    <t>1242961170</t>
  </si>
  <si>
    <t>210220302</t>
  </si>
  <si>
    <t>svorka hromosvodová do 4 šroubů</t>
  </si>
  <si>
    <t>758100523</t>
  </si>
  <si>
    <t>297846</t>
  </si>
  <si>
    <t>kříž sv FeZn pro pr8-10/8-10mm pr8-10/pásek /pásek</t>
  </si>
  <si>
    <t>1258570094</t>
  </si>
  <si>
    <t>210220301</t>
  </si>
  <si>
    <t>svorka hromosvodová do 2 šroubů</t>
  </si>
  <si>
    <t>-2094895755</t>
  </si>
  <si>
    <t>297781</t>
  </si>
  <si>
    <t>svorka FeZn pro pr8-16/15-25mm se šroubem</t>
  </si>
  <si>
    <t>109487610</t>
  </si>
  <si>
    <t>-1030773156</t>
  </si>
  <si>
    <t>298311</t>
  </si>
  <si>
    <t>prop sv pro pr6-22/pásek 40mm ocel s přítlač. šr.</t>
  </si>
  <si>
    <t>422759811</t>
  </si>
  <si>
    <t>1905951082</t>
  </si>
  <si>
    <t>298302</t>
  </si>
  <si>
    <t>uzem bod M10/M12 nerez s připojovací osou FeZn</t>
  </si>
  <si>
    <t>651522593</t>
  </si>
  <si>
    <t>298314</t>
  </si>
  <si>
    <t>přip sv pro uzem bod M10 pro pr8-10/pásek</t>
  </si>
  <si>
    <t>-1651429253</t>
  </si>
  <si>
    <t>210192562</t>
  </si>
  <si>
    <t>ochranná svorkovnice(nulový můstek)vč.zapoj.do 63A</t>
  </si>
  <si>
    <t>1547422394</t>
  </si>
  <si>
    <t>298876</t>
  </si>
  <si>
    <t>ekvi příp s krytem 5x 25-25mm2 3x16-95mm2 1x 30x4</t>
  </si>
  <si>
    <t>-1555092459</t>
  </si>
  <si>
    <t>210220101</t>
  </si>
  <si>
    <t>svod vč.podpěr drát do pr.10mm</t>
  </si>
  <si>
    <t>452495574</t>
  </si>
  <si>
    <t>297003</t>
  </si>
  <si>
    <t>Drát 8mm AlMgSi role 148m měkký</t>
  </si>
  <si>
    <t>-1202267536</t>
  </si>
  <si>
    <t>297369</t>
  </si>
  <si>
    <t>PV nerez pro kov střechy pro připevnění pod šroub</t>
  </si>
  <si>
    <t>1243203319</t>
  </si>
  <si>
    <t>297204</t>
  </si>
  <si>
    <t>PV pro ploché střechy Beton C35/45 jedno</t>
  </si>
  <si>
    <t>-741796494</t>
  </si>
  <si>
    <t>-1687555459</t>
  </si>
  <si>
    <t>297742</t>
  </si>
  <si>
    <t>Svorka Al pro pr8-10mm šroub se 6-hr hlavou</t>
  </si>
  <si>
    <t>1132978217</t>
  </si>
  <si>
    <t>-502802483</t>
  </si>
  <si>
    <t>297962</t>
  </si>
  <si>
    <t>okap sv Al pro zaoblení 16-22mm s příložkou</t>
  </si>
  <si>
    <t>1997976627</t>
  </si>
  <si>
    <t>210220231</t>
  </si>
  <si>
    <t>jímací tyč do 3m montáž na stojan</t>
  </si>
  <si>
    <t>-1319385670</t>
  </si>
  <si>
    <t>298022</t>
  </si>
  <si>
    <t>jím tyč D16mm L2000mm AlMgSi F22 zúž na 10mm</t>
  </si>
  <si>
    <t>-1412274001</t>
  </si>
  <si>
    <t>-881381682</t>
  </si>
  <si>
    <t>298001</t>
  </si>
  <si>
    <t>jím tyč D10mm L1000mm Al sražené hrany</t>
  </si>
  <si>
    <t>515579565</t>
  </si>
  <si>
    <t>298111</t>
  </si>
  <si>
    <t>bet podst C45/55 D337mm H90mm pro jímací tyč</t>
  </si>
  <si>
    <t>1561485287</t>
  </si>
  <si>
    <t>298117</t>
  </si>
  <si>
    <t>Podložka plast D370mm černá</t>
  </si>
  <si>
    <t>316244365</t>
  </si>
  <si>
    <t>-1492350841</t>
  </si>
  <si>
    <t>297826</t>
  </si>
  <si>
    <t>Svorka nerez 200kA pro pr8-10/16mm šroub</t>
  </si>
  <si>
    <t>-753163947</t>
  </si>
  <si>
    <t>210800831</t>
  </si>
  <si>
    <t>vodič Cu(-CY,CYA) volně uložený do 1x35</t>
  </si>
  <si>
    <t>-894400430</t>
  </si>
  <si>
    <t>171111</t>
  </si>
  <si>
    <t>vodič CY 25  /H07V-R/</t>
  </si>
  <si>
    <t>1265824484</t>
  </si>
  <si>
    <t>210800006</t>
  </si>
  <si>
    <t>vodič Cu(-CY) pod omítkou do 1x16</t>
  </si>
  <si>
    <t>1299942521</t>
  </si>
  <si>
    <t>171210</t>
  </si>
  <si>
    <t>vodič CYY 16</t>
  </si>
  <si>
    <t>1749441375</t>
  </si>
  <si>
    <t>-93211745</t>
  </si>
  <si>
    <t>171208</t>
  </si>
  <si>
    <t>vodič CYY 6</t>
  </si>
  <si>
    <t>419990473</t>
  </si>
  <si>
    <t>210810107</t>
  </si>
  <si>
    <t>kabel Cu(-1kV CYKY) pevně ulož do3x185/4x150/5x120</t>
  </si>
  <si>
    <t>-746720240</t>
  </si>
  <si>
    <t>101216</t>
  </si>
  <si>
    <t>kabel 1kV CYKY 3x120+70</t>
  </si>
  <si>
    <t>1239438185</t>
  </si>
  <si>
    <t>210800114</t>
  </si>
  <si>
    <t>kabel Cu(-CYKY) pod omítkou do 5x16</t>
  </si>
  <si>
    <t>221211959</t>
  </si>
  <si>
    <t>101310</t>
  </si>
  <si>
    <t>kabel CYKY-J 5x16</t>
  </si>
  <si>
    <t>1119037266</t>
  </si>
  <si>
    <t>210800113</t>
  </si>
  <si>
    <t>kabel Cu(-CYKY) pod omítkou do 5x10</t>
  </si>
  <si>
    <t>1479472187</t>
  </si>
  <si>
    <t>101309</t>
  </si>
  <si>
    <t>kabel CYKY-J 5x10</t>
  </si>
  <si>
    <t>-942615349</t>
  </si>
  <si>
    <t>210800112</t>
  </si>
  <si>
    <t>kabel Cu(-CYKY) pod omítkou do 5x6</t>
  </si>
  <si>
    <t>-241585232</t>
  </si>
  <si>
    <t>101306</t>
  </si>
  <si>
    <t>kabel CYKY-J 5x2,5</t>
  </si>
  <si>
    <t>-1372033229</t>
  </si>
  <si>
    <t>210800103</t>
  </si>
  <si>
    <t>kabel Cu(-CYKY) pod omítkou do 2x4/3x2,5/5x1,5</t>
  </si>
  <si>
    <t>-1152236821</t>
  </si>
  <si>
    <t>101106</t>
  </si>
  <si>
    <t>kabel CYKY-J 3x2,5</t>
  </si>
  <si>
    <t>94427278</t>
  </si>
  <si>
    <t>241461550</t>
  </si>
  <si>
    <t>101105</t>
  </si>
  <si>
    <t>kabel CYKY-O 3x1,5</t>
  </si>
  <si>
    <t>2057259756</t>
  </si>
  <si>
    <t>679487145</t>
  </si>
  <si>
    <t>101105.1</t>
  </si>
  <si>
    <t>kabel CYKY-J 3x1,5</t>
  </si>
  <si>
    <t>-149809033</t>
  </si>
  <si>
    <t>210850010</t>
  </si>
  <si>
    <t>kabel NCEY/JYTY volně uložený do 19x1</t>
  </si>
  <si>
    <t>-1917596515</t>
  </si>
  <si>
    <t>203301</t>
  </si>
  <si>
    <t>kabel JYTY 2x1</t>
  </si>
  <si>
    <t>-1624155772</t>
  </si>
  <si>
    <t>1413673793</t>
  </si>
  <si>
    <t>203304</t>
  </si>
  <si>
    <t>kabel JYTY 5x1</t>
  </si>
  <si>
    <t>1611107310</t>
  </si>
  <si>
    <t>210800024</t>
  </si>
  <si>
    <t>kabel Cu plochý(-CYKYL) pod omítkou do 3x2,5</t>
  </si>
  <si>
    <t>491949564</t>
  </si>
  <si>
    <t>175116</t>
  </si>
  <si>
    <t>kabel CYKYLo-J 3x2,5</t>
  </si>
  <si>
    <t>512935203</t>
  </si>
  <si>
    <t>1838665318</t>
  </si>
  <si>
    <t>175115</t>
  </si>
  <si>
    <t>kabel CYKYLo-O 3x1,5</t>
  </si>
  <si>
    <t>-1240175979</t>
  </si>
  <si>
    <t>779374159</t>
  </si>
  <si>
    <t>175115.1</t>
  </si>
  <si>
    <t>kabel CYKYLo-J 3x1,5</t>
  </si>
  <si>
    <t>-2019515936</t>
  </si>
  <si>
    <t>210100105</t>
  </si>
  <si>
    <t>ukončení na svorkovnici vodič do 120mm2</t>
  </si>
  <si>
    <t>-1899433848</t>
  </si>
  <si>
    <t>210100103</t>
  </si>
  <si>
    <t>ukončení na svorkovnici vodič do 70mm2</t>
  </si>
  <si>
    <t>35398618</t>
  </si>
  <si>
    <t>210100101</t>
  </si>
  <si>
    <t>ukončení na svorkovnici vodič do 16mm2</t>
  </si>
  <si>
    <t>-2071270311</t>
  </si>
  <si>
    <t>210020133</t>
  </si>
  <si>
    <t>kabelový rošt do š.40cm</t>
  </si>
  <si>
    <t>-1035025154</t>
  </si>
  <si>
    <t>363043</t>
  </si>
  <si>
    <t>Žlab 200/100 GZ vč. podpěr, spojek</t>
  </si>
  <si>
    <t>1304150459</t>
  </si>
  <si>
    <t>-2026983917</t>
  </si>
  <si>
    <t>363045</t>
  </si>
  <si>
    <t>Žlab 300/100 GZ vč. podpěr, spojek</t>
  </si>
  <si>
    <t>-1368470375</t>
  </si>
  <si>
    <t>210010453</t>
  </si>
  <si>
    <t>krabice plast pro P rozvod vč.zapojení</t>
  </si>
  <si>
    <t>717359751</t>
  </si>
  <si>
    <t>315132</t>
  </si>
  <si>
    <t>krabice pancéř plast 117x117x58 IP54 + svork.</t>
  </si>
  <si>
    <t>1657905812</t>
  </si>
  <si>
    <t>210010301</t>
  </si>
  <si>
    <t>krabice přístrojová bez zapojení</t>
  </si>
  <si>
    <t>157054478</t>
  </si>
  <si>
    <t>311216</t>
  </si>
  <si>
    <t>1157431298</t>
  </si>
  <si>
    <t>210010321</t>
  </si>
  <si>
    <t>krabicová rozvodka vč.svorkovn.a zapojení(-KR68)</t>
  </si>
  <si>
    <t>-1455186017</t>
  </si>
  <si>
    <t>311117</t>
  </si>
  <si>
    <t>krabice univerz/rozvodka vč. víčka a svorkovnice</t>
  </si>
  <si>
    <t>-707057637</t>
  </si>
  <si>
    <t>210010021</t>
  </si>
  <si>
    <t>trubka plast tuhá pevně uložená do průměru 16</t>
  </si>
  <si>
    <t>-1435579733</t>
  </si>
  <si>
    <t>322112</t>
  </si>
  <si>
    <t>trubka PVC tuhá nízké namáhání pr. 16mm</t>
  </si>
  <si>
    <t>-1249010146</t>
  </si>
  <si>
    <t>210010002</t>
  </si>
  <si>
    <t>trubka plast ohebná,pod omítkou,typ 2316/pr.16</t>
  </si>
  <si>
    <t>937753679</t>
  </si>
  <si>
    <t>322172</t>
  </si>
  <si>
    <t>/trubka PVC tuhá/ příchytka pr.16mm</t>
  </si>
  <si>
    <t>-2025018163</t>
  </si>
  <si>
    <t>321112</t>
  </si>
  <si>
    <t>trubka ohebná PVC pr.16mm</t>
  </si>
  <si>
    <t>-2123242394</t>
  </si>
  <si>
    <t>210010311</t>
  </si>
  <si>
    <t>krabice odbočná bez svorkovnice a zapojení(-KO68)</t>
  </si>
  <si>
    <t>1511977144</t>
  </si>
  <si>
    <t>311116</t>
  </si>
  <si>
    <t>krabice univerzální/odbočná vč. víčka</t>
  </si>
  <si>
    <t>-1588845760</t>
  </si>
  <si>
    <t>210110091</t>
  </si>
  <si>
    <t>spínač zapuštěný vč.zapojení s plynulou regulací</t>
  </si>
  <si>
    <t>-2030188339</t>
  </si>
  <si>
    <t>900039</t>
  </si>
  <si>
    <t>snímač pohybu s kombi. čočkou bílá b. min.IP44</t>
  </si>
  <si>
    <t>-1734817337</t>
  </si>
  <si>
    <t>-577395201</t>
  </si>
  <si>
    <t>410401</t>
  </si>
  <si>
    <t>sestava spín+sním pohybu - spínač automat+snímač pohybu selekt čočka</t>
  </si>
  <si>
    <t>145410819</t>
  </si>
  <si>
    <t>420481.1</t>
  </si>
  <si>
    <t>sestava spín+sním pohybu - rámeček pro 1 přístroj</t>
  </si>
  <si>
    <t>1847305645</t>
  </si>
  <si>
    <t>210110024</t>
  </si>
  <si>
    <t>přepínač nástěnný od IP.2 vč.zapojení střídavý/ř.6</t>
  </si>
  <si>
    <t>1986820159</t>
  </si>
  <si>
    <t>413202</t>
  </si>
  <si>
    <t>přepínač 10A/250Vstř IP54 ř.6</t>
  </si>
  <si>
    <t>-1085808187</t>
  </si>
  <si>
    <t>210111032</t>
  </si>
  <si>
    <t>zásuvka nástěnná od IP.2 vč.zapojení 2P+Z průběžně</t>
  </si>
  <si>
    <t>-1949525672</t>
  </si>
  <si>
    <t>423221</t>
  </si>
  <si>
    <t>zásuvka 16A/250Vstř IP54(plast)</t>
  </si>
  <si>
    <t>660652311</t>
  </si>
  <si>
    <t>210110021</t>
  </si>
  <si>
    <t>spínač nástěnný od IP.2 vč.zapojení 1pólový/ř.1</t>
  </si>
  <si>
    <t>992413505</t>
  </si>
  <si>
    <t>413201</t>
  </si>
  <si>
    <t>spínač 10A/250Vstř IP54 řaz.1</t>
  </si>
  <si>
    <t>-1632170006</t>
  </si>
  <si>
    <t>210110063</t>
  </si>
  <si>
    <t>ovladač zapuštěný vč.zapojení tlačítkový/ř.1/0 So</t>
  </si>
  <si>
    <t>-2100307382</t>
  </si>
  <si>
    <t>409808</t>
  </si>
  <si>
    <t>sestava ovlad 10A/250Vstř řaz.1/0So - ovlad/strojek 10A/250Vstř ř.1/0,So,S</t>
  </si>
  <si>
    <t>1423361050</t>
  </si>
  <si>
    <t>409900</t>
  </si>
  <si>
    <t>sestava ovlad 10A/250Vstř řaz.1/0So - doutnavka orientační</t>
  </si>
  <si>
    <t>-1585995736</t>
  </si>
  <si>
    <t>410413</t>
  </si>
  <si>
    <t>sestava ovlad 10A/250Vstř řaz.1/0So - kryt spín řaz.1So,6So,S,1/0So,S,7So</t>
  </si>
  <si>
    <t>348591564</t>
  </si>
  <si>
    <t>420481.2</t>
  </si>
  <si>
    <t>sestava ovlad 10A/250Vstř řaz.1/0So - rámeček pro 1 přístroj</t>
  </si>
  <si>
    <t>684931416</t>
  </si>
  <si>
    <t>210110041</t>
  </si>
  <si>
    <t>spínač zapuštěný vč.zapojení 1pólový/řazení 1</t>
  </si>
  <si>
    <t>-893752113</t>
  </si>
  <si>
    <t>409800</t>
  </si>
  <si>
    <t>sestava spínač 1pól 10A/250Vstř ř.1 - spínač/strojek 10A/250Vstř řaz.1,1So</t>
  </si>
  <si>
    <t>-977858631</t>
  </si>
  <si>
    <t>410411</t>
  </si>
  <si>
    <t>sestava spínač 1pól 10A/250Vstř ř.1 - kryt spín 1-duchý pro ř.1,6,7,1/0</t>
  </si>
  <si>
    <t>-1694887144</t>
  </si>
  <si>
    <t>420481.3</t>
  </si>
  <si>
    <t>sestava spínač 1pól 10A/250Vstř ř.1 -  rámeček pro 1 přístroj</t>
  </si>
  <si>
    <t>434909987</t>
  </si>
  <si>
    <t>210990030</t>
  </si>
  <si>
    <t>Montáž kontrolního modulu</t>
  </si>
  <si>
    <t>242627646</t>
  </si>
  <si>
    <t>900020</t>
  </si>
  <si>
    <t>Modul kontrolní s alarmem syst. přiv. pomoci</t>
  </si>
  <si>
    <t>-1553228374</t>
  </si>
  <si>
    <t>210990032</t>
  </si>
  <si>
    <t>Montáž trafa</t>
  </si>
  <si>
    <t>-1046596421</t>
  </si>
  <si>
    <t>900022</t>
  </si>
  <si>
    <t>Transformátor syst. přiv. pomoci</t>
  </si>
  <si>
    <t>1972093675</t>
  </si>
  <si>
    <t>210990031</t>
  </si>
  <si>
    <t>Tlačítko zapuštěné vč.zapojení</t>
  </si>
  <si>
    <t>-554773116</t>
  </si>
  <si>
    <t>900021</t>
  </si>
  <si>
    <t>Tlačítko prosvětlené signální syst. přiv. pomoci</t>
  </si>
  <si>
    <t>1155497205</t>
  </si>
  <si>
    <t>419683597</t>
  </si>
  <si>
    <t>900118</t>
  </si>
  <si>
    <t>Tlačítko signální tahové syst. přiv. pomoci</t>
  </si>
  <si>
    <t>1716657304</t>
  </si>
  <si>
    <t>420341</t>
  </si>
  <si>
    <t>rámeček pro 1 přístroj syst. přiv. pomoci</t>
  </si>
  <si>
    <t>1734481386</t>
  </si>
  <si>
    <t>420342</t>
  </si>
  <si>
    <t>rámeček pro 2 přístr vodorov syst. přiv. pomoci</t>
  </si>
  <si>
    <t>-953566359</t>
  </si>
  <si>
    <t>210202201</t>
  </si>
  <si>
    <t>světlomet výbojkový 400W</t>
  </si>
  <si>
    <t>-958835231</t>
  </si>
  <si>
    <t>540117</t>
  </si>
  <si>
    <t>Svítidlo A1 dle specifikace</t>
  </si>
  <si>
    <t>956558630</t>
  </si>
  <si>
    <t>210201101</t>
  </si>
  <si>
    <t>svítidlo zářivkové průmyslové stropní/1 zdroj</t>
  </si>
  <si>
    <t>1587923609</t>
  </si>
  <si>
    <t>521027</t>
  </si>
  <si>
    <t>Svítidlo A2 dle specifikace</t>
  </si>
  <si>
    <t>-1074997646</t>
  </si>
  <si>
    <t>210201031</t>
  </si>
  <si>
    <t>svítidlo zářivkové příložné kompaktní</t>
  </si>
  <si>
    <t>-192103571</t>
  </si>
  <si>
    <t>519216</t>
  </si>
  <si>
    <t>Svítidlo B1 dle specifikace</t>
  </si>
  <si>
    <t>1493975056</t>
  </si>
  <si>
    <t>592272</t>
  </si>
  <si>
    <t>zářivka 40W</t>
  </si>
  <si>
    <t>-797004638</t>
  </si>
  <si>
    <t>592272.1</t>
  </si>
  <si>
    <t>zářivka 22W</t>
  </si>
  <si>
    <t>-1914296386</t>
  </si>
  <si>
    <t>2132079100</t>
  </si>
  <si>
    <t>519322</t>
  </si>
  <si>
    <t>Svítidlo B2 dle specifikace</t>
  </si>
  <si>
    <t>828879857</t>
  </si>
  <si>
    <t>592272.2</t>
  </si>
  <si>
    <t>zářivka 17W</t>
  </si>
  <si>
    <t>-1791107794</t>
  </si>
  <si>
    <t>210200012</t>
  </si>
  <si>
    <t>svítidlo žárovkové bytové stropní/více zdrojů</t>
  </si>
  <si>
    <t>-1171144881</t>
  </si>
  <si>
    <t>509001</t>
  </si>
  <si>
    <t>Svítidlo B3 dle specifikace</t>
  </si>
  <si>
    <t>-171952761</t>
  </si>
  <si>
    <t>210201021</t>
  </si>
  <si>
    <t>svítidlo zářivkové vestavné/1 zdroj</t>
  </si>
  <si>
    <t>149207763</t>
  </si>
  <si>
    <t>520201</t>
  </si>
  <si>
    <t>Svítidlo C1 dle specifikace</t>
  </si>
  <si>
    <t>1463073483</t>
  </si>
  <si>
    <t>210201201</t>
  </si>
  <si>
    <t>nouzové orientační svítidlo zářivkové</t>
  </si>
  <si>
    <t>703916315</t>
  </si>
  <si>
    <t>552041</t>
  </si>
  <si>
    <t>Svítidlo N1 dle specifikace</t>
  </si>
  <si>
    <t>1852728602</t>
  </si>
  <si>
    <t>210990019</t>
  </si>
  <si>
    <t>Montáž rozvaděče R1</t>
  </si>
  <si>
    <t>-1227437429</t>
  </si>
  <si>
    <t>900012</t>
  </si>
  <si>
    <t>Rozvaděč R1 dle výkresu D.1.6.16 a popisu v TZ</t>
  </si>
  <si>
    <t>1601628517</t>
  </si>
  <si>
    <t>210990019.1</t>
  </si>
  <si>
    <t>Montáž rozvaděče R2</t>
  </si>
  <si>
    <t>1690910304</t>
  </si>
  <si>
    <t>900012.1</t>
  </si>
  <si>
    <t>Rozvaděč R2 dle výkresu D.1.6.17 a popisu v TZ</t>
  </si>
  <si>
    <t>799630596</t>
  </si>
  <si>
    <t>210990019.2</t>
  </si>
  <si>
    <t>Montáž rozvaděče R3</t>
  </si>
  <si>
    <t>839124648</t>
  </si>
  <si>
    <t>900012.2</t>
  </si>
  <si>
    <t>Rozvaděč R3 dle výkresu D.1.6.18 a popisu v TZ</t>
  </si>
  <si>
    <t>-1988780569</t>
  </si>
  <si>
    <t>210990019.3</t>
  </si>
  <si>
    <t>Montáž rozvaděče R4</t>
  </si>
  <si>
    <t>907125559</t>
  </si>
  <si>
    <t>900012.3</t>
  </si>
  <si>
    <t>Rozvaděč R4 dle výkresu D.1.6.19 a popisu v TZ</t>
  </si>
  <si>
    <t>-542745960</t>
  </si>
  <si>
    <t>210990019.4</t>
  </si>
  <si>
    <t>Montáž rozvaděče RE</t>
  </si>
  <si>
    <t>-853994570</t>
  </si>
  <si>
    <t>900012.4</t>
  </si>
  <si>
    <t>Rozvaděč RE dle popisu v TZ</t>
  </si>
  <si>
    <t>-1375470046</t>
  </si>
  <si>
    <t>210990019.5</t>
  </si>
  <si>
    <t>Montáž rozvaděče RH</t>
  </si>
  <si>
    <t>-269570915</t>
  </si>
  <si>
    <t>900012.5</t>
  </si>
  <si>
    <t>Rozvaděč RH dle popisu v TZ</t>
  </si>
  <si>
    <t>-2041509084</t>
  </si>
  <si>
    <t>210990019.6</t>
  </si>
  <si>
    <t>Montáž rozvaděče RM</t>
  </si>
  <si>
    <t>-1737273844</t>
  </si>
  <si>
    <t>900012.6</t>
  </si>
  <si>
    <t>Rozvaděč RM dle popisu v TZ</t>
  </si>
  <si>
    <t>1793943280</t>
  </si>
  <si>
    <t>210990046</t>
  </si>
  <si>
    <t>Koordinace s ČEZ Distribuce a.s.</t>
  </si>
  <si>
    <t>-1968276320</t>
  </si>
  <si>
    <t>210140481.1</t>
  </si>
  <si>
    <t>ovládací nebo signální přístroj modul vč.zapojení - t</t>
  </si>
  <si>
    <t>-2091626172</t>
  </si>
  <si>
    <t>453121</t>
  </si>
  <si>
    <t>napájzdroj pro tablo</t>
  </si>
  <si>
    <t>840881234</t>
  </si>
  <si>
    <t>210140481.2</t>
  </si>
  <si>
    <t>ovládací nebo signální přístroj modul vč.zapojení - v</t>
  </si>
  <si>
    <t>1992978523</t>
  </si>
  <si>
    <t>453122</t>
  </si>
  <si>
    <t>napájzdroj pro videotelefon</t>
  </si>
  <si>
    <t>-64602983</t>
  </si>
  <si>
    <t>210140611</t>
  </si>
  <si>
    <t>telefon domovní vč.zapojení</t>
  </si>
  <si>
    <t>-58863466</t>
  </si>
  <si>
    <t>491714</t>
  </si>
  <si>
    <t>videotelefon domovní dle popisu v TZ</t>
  </si>
  <si>
    <t>268873723</t>
  </si>
  <si>
    <t>210140497</t>
  </si>
  <si>
    <t>zvonkové tablo vč.zapojení/27 tlačítek</t>
  </si>
  <si>
    <t>1015414316</t>
  </si>
  <si>
    <t>491328</t>
  </si>
  <si>
    <t>tablo videotelefonu sestava dle popisu v TZ</t>
  </si>
  <si>
    <t>-679670715</t>
  </si>
  <si>
    <t>210950301</t>
  </si>
  <si>
    <t>kabel volně uložený jednotková hmotnost do 0,4kg</t>
  </si>
  <si>
    <t>-933763627</t>
  </si>
  <si>
    <t>209403</t>
  </si>
  <si>
    <t>kabel U/UTP Cat.5e 4x2xAWG24 PVC plášť šedý</t>
  </si>
  <si>
    <t>531498355</t>
  </si>
  <si>
    <t>210810008</t>
  </si>
  <si>
    <t>kabel(-CYKY) volně uložený do 3x6/4x4/7x2,5</t>
  </si>
  <si>
    <t>-1660717416</t>
  </si>
  <si>
    <t>101005</t>
  </si>
  <si>
    <t>kabel CYKY-O 2x1,5</t>
  </si>
  <si>
    <t>-254729132</t>
  </si>
  <si>
    <t>210010105</t>
  </si>
  <si>
    <t>lišta vkládací úplná pevně uložená do š.40mm</t>
  </si>
  <si>
    <t>1392045852</t>
  </si>
  <si>
    <t>333151</t>
  </si>
  <si>
    <t>lišta vkládací 40x20</t>
  </si>
  <si>
    <t>1986465146</t>
  </si>
  <si>
    <t>210010004</t>
  </si>
  <si>
    <t>trubka plast ohebná,pod omítkou,typ 2329/pr.29</t>
  </si>
  <si>
    <t>-1986359425</t>
  </si>
  <si>
    <t>321124</t>
  </si>
  <si>
    <t>trubka ohebná PVC pr.23mm</t>
  </si>
  <si>
    <t>-1948179350</t>
  </si>
  <si>
    <t>1610278144</t>
  </si>
  <si>
    <t>1289794434</t>
  </si>
  <si>
    <t>210010313</t>
  </si>
  <si>
    <t>krabice odbočná bez svorkovnice a zapojení(-KO125)</t>
  </si>
  <si>
    <t>1574688077</t>
  </si>
  <si>
    <t>311325</t>
  </si>
  <si>
    <t>krabice odbočná vč. víčka</t>
  </si>
  <si>
    <t>362537954</t>
  </si>
  <si>
    <t>210010315</t>
  </si>
  <si>
    <t>skříň rozvodná bez svorkovnice a zapojení(-KT250)</t>
  </si>
  <si>
    <t>1423254924</t>
  </si>
  <si>
    <t>311332</t>
  </si>
  <si>
    <t>skříň rozvodná vč. víka</t>
  </si>
  <si>
    <t>1693999242</t>
  </si>
  <si>
    <t>210010123</t>
  </si>
  <si>
    <t>trubka plast volně uložená do pr.50mm</t>
  </si>
  <si>
    <t>727620076</t>
  </si>
  <si>
    <t>321500</t>
  </si>
  <si>
    <t>roura korugovaná pr.40/32mm</t>
  </si>
  <si>
    <t>1829348934</t>
  </si>
  <si>
    <t>210020941</t>
  </si>
  <si>
    <t>ohnivzdorná přepážka EI60</t>
  </si>
  <si>
    <t>-1423564398</t>
  </si>
  <si>
    <t>900050</t>
  </si>
  <si>
    <t>Drobný elektromontážní materiál</t>
  </si>
  <si>
    <t>1339310350</t>
  </si>
  <si>
    <t>933</t>
  </si>
  <si>
    <t>ohnivzdorná přepážka sádroperlit(obecná položka)</t>
  </si>
  <si>
    <t>-82577073</t>
  </si>
  <si>
    <t>Materiál zemní+stavební - viz projektová dokumentace, část D.1.6.</t>
  </si>
  <si>
    <t>210220441</t>
  </si>
  <si>
    <t>ochrana zemní svorky asfaltovým nátěrem</t>
  </si>
  <si>
    <t>-600940854</t>
  </si>
  <si>
    <t>46221</t>
  </si>
  <si>
    <t>asfalt 80</t>
  </si>
  <si>
    <t>581311017</t>
  </si>
  <si>
    <t>Demontáže - viz projektová dokumentace, část D.1.6.</t>
  </si>
  <si>
    <t>210990087</t>
  </si>
  <si>
    <t>Demontáž stávající elektroinstalace dle popisu</t>
  </si>
  <si>
    <t>491321066</t>
  </si>
  <si>
    <t>Ostatní náklady - viz projektová dokumentace, část D.1.6.</t>
  </si>
  <si>
    <t>210990114</t>
  </si>
  <si>
    <t>dohled revizního technika na stavě vč. kontr. měř.</t>
  </si>
  <si>
    <t>1723143787</t>
  </si>
  <si>
    <t>218009001</t>
  </si>
  <si>
    <t>poplatek za recyklaci svítidla</t>
  </si>
  <si>
    <t>-380526807</t>
  </si>
  <si>
    <t>-203026143</t>
  </si>
  <si>
    <t>695760585</t>
  </si>
  <si>
    <t>218009011</t>
  </si>
  <si>
    <t>poplatek za recyklaci světelného zdroje</t>
  </si>
  <si>
    <t>651161338</t>
  </si>
  <si>
    <t>1346138000</t>
  </si>
  <si>
    <t>-535866501</t>
  </si>
  <si>
    <t>-556295169</t>
  </si>
  <si>
    <t>-157033580</t>
  </si>
  <si>
    <t>731874207</t>
  </si>
  <si>
    <t>-313706790</t>
  </si>
  <si>
    <t>210990111</t>
  </si>
  <si>
    <t>Demontáž a montáž rozvaděčů v rozvodně vč. přepoj</t>
  </si>
  <si>
    <t>1551408861</t>
  </si>
  <si>
    <t>210990109</t>
  </si>
  <si>
    <t>Přeložky slaboproudu dle popisu v TZ a výkresech</t>
  </si>
  <si>
    <t>2011640011</t>
  </si>
  <si>
    <t>219001213</t>
  </si>
  <si>
    <t>vybour.otvoru ve zdi/cihla/ do pr.60mm/tl.do 0,45m</t>
  </si>
  <si>
    <t>-331899822</t>
  </si>
  <si>
    <t>219001214</t>
  </si>
  <si>
    <t>vybour.otvoru ve zdi/cihla/ do pr.60mm/tl.do 0,60m</t>
  </si>
  <si>
    <t>1377949880</t>
  </si>
  <si>
    <t>219001413</t>
  </si>
  <si>
    <t>vybourání otvoru/zeď beton/ do pr.60mm/tl.do 0,45m</t>
  </si>
  <si>
    <t>1366317891</t>
  </si>
  <si>
    <t>210990110</t>
  </si>
  <si>
    <t>Nastavení a montáž DT se čtečkou karet</t>
  </si>
  <si>
    <t>-2130735589</t>
  </si>
  <si>
    <t>219002651</t>
  </si>
  <si>
    <t>vysekání rýhy/zeď cihla/ hl.do 150mm/š.do 150mm</t>
  </si>
  <si>
    <t>-1290255797</t>
  </si>
  <si>
    <t>219002851</t>
  </si>
  <si>
    <t>vysekání rýhy/zeď beton/ hl.do 150mm/š.do 150mm</t>
  </si>
  <si>
    <t>-1402360813</t>
  </si>
  <si>
    <t>219003694</t>
  </si>
  <si>
    <t>omítka hladká rýhy ve stěně do 150mm vč.malty MV</t>
  </si>
  <si>
    <t>730618918</t>
  </si>
  <si>
    <t>210990112</t>
  </si>
  <si>
    <t>Přeložky silnoproudu dle popisu v tz a výkresech</t>
  </si>
  <si>
    <t>1003629453</t>
  </si>
  <si>
    <t>219001212</t>
  </si>
  <si>
    <t>vybour.otvoru ve zdi/cihla/ do pr.60mm/tl.do 0,30m</t>
  </si>
  <si>
    <t>792375303</t>
  </si>
  <si>
    <t>1397437985</t>
  </si>
  <si>
    <t>219001244</t>
  </si>
  <si>
    <t>vybour.otvoru ve zdi/cihla/ do 0,25m2/tl.do 0,60m</t>
  </si>
  <si>
    <t>283664477</t>
  </si>
  <si>
    <t>219001412</t>
  </si>
  <si>
    <t>vybourání otvoru/zeď beton/ do pr.60mm/tl.do 0,30m</t>
  </si>
  <si>
    <t>-860671426</t>
  </si>
  <si>
    <t>219002611</t>
  </si>
  <si>
    <t>vysekání rýhy/zeď cihla/ hl.do 30mm/š.do 30mm</t>
  </si>
  <si>
    <t>2130131947</t>
  </si>
  <si>
    <t>219002621</t>
  </si>
  <si>
    <t>vysekání rýhy/zeď cihla/ hl.do 50mm/š.do 70mm</t>
  </si>
  <si>
    <t>-1228328866</t>
  </si>
  <si>
    <t>219002625</t>
  </si>
  <si>
    <t>vysekání rýhy/zeď cihla/ hl.do 50mm/š.do 300mm</t>
  </si>
  <si>
    <t>-663431932</t>
  </si>
  <si>
    <t>219003691</t>
  </si>
  <si>
    <t>omítka hladká rýhy ve stěně do 30mm vč.malty MV</t>
  </si>
  <si>
    <t>-1445230344</t>
  </si>
  <si>
    <t>219003692</t>
  </si>
  <si>
    <t>omítka hladká rýhy ve stěně do 70mm vč.malty MV</t>
  </si>
  <si>
    <t>-293048975</t>
  </si>
  <si>
    <t>219003697</t>
  </si>
  <si>
    <t>omítka hladká rýhy ve stěně do 300mm vč.malty MV</t>
  </si>
  <si>
    <t>893071936</t>
  </si>
  <si>
    <t>210990113</t>
  </si>
  <si>
    <t>zjištění stávajícího stavu elektroinstalace</t>
  </si>
  <si>
    <t>-1211032715</t>
  </si>
  <si>
    <t>210990001</t>
  </si>
  <si>
    <t>Projednání a vydání stanoviska TIČR</t>
  </si>
  <si>
    <t>566532454</t>
  </si>
  <si>
    <t>Revize - viz projektová dokumentace, část D.1.6.</t>
  </si>
  <si>
    <t>217305001</t>
  </si>
  <si>
    <t>zjištění stavu ochranného svodu</t>
  </si>
  <si>
    <t>-692637260</t>
  </si>
  <si>
    <t>217309013</t>
  </si>
  <si>
    <t>vypracování revizní zprávy</t>
  </si>
  <si>
    <t>2055303911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</si>
  <si>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</si>
  <si>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</si>
  <si>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</si>
  <si>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</si>
  <si>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</si>
  <si>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0"/>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</si>
  <si>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</si>
  <si>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0"/>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</si>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</sst>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8"/>
      <color theme="10"/>
      <name val="Wingdings 2"/>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7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2"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17"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21"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1" fillId="0" borderId="0" xfId="0" applyFont="1" applyAlignment="1">
      <alignment horizontal="left" vertical="center"/>
    </xf>
    <xf numFmtId="0" fontId="20"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4" fontId="22"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21"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3" fillId="0" borderId="0" xfId="0" applyFont="1" applyAlignment="1">
      <alignment vertical="center"/>
    </xf>
    <xf numFmtId="165" fontId="3" fillId="0" borderId="0" xfId="0" applyNumberFormat="1" applyFont="1" applyAlignment="1">
      <alignment horizontal="left" vertical="center"/>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14"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24" fillId="0" borderId="17"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8" xfId="0" applyNumberFormat="1" applyFont="1" applyBorder="1" applyAlignment="1">
      <alignment vertical="center"/>
    </xf>
    <xf numFmtId="0" fontId="26" fillId="0" borderId="0" xfId="0" applyFont="1" applyAlignment="1">
      <alignment horizontal="left" vertical="center"/>
    </xf>
    <xf numFmtId="0" fontId="5" fillId="0" borderId="4"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horizontal="right" vertical="center"/>
    </xf>
    <xf numFmtId="4" fontId="28" fillId="0" borderId="0" xfId="0" applyNumberFormat="1" applyFont="1" applyAlignment="1">
      <alignment vertical="center"/>
    </xf>
    <xf numFmtId="0" fontId="29"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8" xfId="0" applyNumberFormat="1" applyFont="1" applyBorder="1" applyAlignment="1">
      <alignment vertical="center"/>
    </xf>
    <xf numFmtId="0" fontId="5" fillId="0" borderId="0" xfId="0" applyFont="1" applyAlignment="1">
      <alignment horizontal="left" vertical="center"/>
    </xf>
    <xf numFmtId="0" fontId="6" fillId="0" borderId="4" xfId="0" applyFont="1" applyBorder="1" applyAlignment="1">
      <alignment vertical="center"/>
    </xf>
    <xf numFmtId="0" fontId="31" fillId="0" borderId="0" xfId="0" applyFont="1" applyAlignment="1">
      <alignment horizontal="left" vertical="center" wrapText="1"/>
    </xf>
    <xf numFmtId="4" fontId="8" fillId="0" borderId="0" xfId="0" applyNumberFormat="1" applyFont="1" applyAlignment="1">
      <alignment horizontal="right" vertical="center"/>
    </xf>
    <xf numFmtId="4" fontId="8" fillId="0" borderId="0" xfId="0" applyNumberFormat="1" applyFont="1" applyAlignment="1">
      <alignment vertical="center"/>
    </xf>
    <xf numFmtId="0" fontId="6" fillId="0" borderId="0" xfId="0" applyFont="1" applyAlignment="1">
      <alignment horizontal="center" vertical="center"/>
    </xf>
    <xf numFmtId="4" fontId="32" fillId="0" borderId="17" xfId="0" applyNumberFormat="1" applyFont="1" applyBorder="1" applyAlignment="1">
      <alignment vertical="center"/>
    </xf>
    <xf numFmtId="4" fontId="32" fillId="0" borderId="0" xfId="0" applyNumberFormat="1" applyFont="1" applyBorder="1" applyAlignment="1">
      <alignment vertical="center"/>
    </xf>
    <xf numFmtId="166" fontId="32" fillId="0" borderId="0" xfId="0" applyNumberFormat="1" applyFont="1" applyBorder="1" applyAlignment="1">
      <alignment vertical="center"/>
    </xf>
    <xf numFmtId="4" fontId="32" fillId="0" borderId="18" xfId="0" applyNumberFormat="1" applyFont="1" applyBorder="1" applyAlignment="1">
      <alignment vertical="center"/>
    </xf>
    <xf numFmtId="0" fontId="6" fillId="0" borderId="0" xfId="0" applyFont="1" applyAlignment="1">
      <alignment horizontal="left" vertical="center"/>
    </xf>
    <xf numFmtId="0" fontId="33" fillId="0" borderId="0" xfId="20" applyFont="1" applyAlignment="1">
      <alignment horizontal="center" vertical="center"/>
    </xf>
    <xf numFmtId="4" fontId="32" fillId="0" borderId="22" xfId="0" applyNumberFormat="1" applyFont="1" applyBorder="1" applyAlignment="1">
      <alignment vertical="center"/>
    </xf>
    <xf numFmtId="4" fontId="32" fillId="0" borderId="23" xfId="0" applyNumberFormat="1" applyFont="1" applyBorder="1" applyAlignment="1">
      <alignment vertical="center"/>
    </xf>
    <xf numFmtId="166" fontId="32" fillId="0" borderId="23" xfId="0" applyNumberFormat="1" applyFont="1" applyBorder="1" applyAlignment="1">
      <alignment vertical="center"/>
    </xf>
    <xf numFmtId="4" fontId="32" fillId="0" borderId="24" xfId="0" applyNumberFormat="1" applyFont="1" applyBorder="1" applyAlignment="1">
      <alignment vertical="center"/>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5" fillId="0" borderId="0" xfId="0" applyFont="1" applyBorder="1" applyAlignment="1">
      <alignment horizontal="lef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23" xfId="0" applyFont="1" applyBorder="1" applyAlignment="1">
      <alignment horizontal="left" vertical="center"/>
    </xf>
    <xf numFmtId="0" fontId="8" fillId="0" borderId="23" xfId="0" applyFont="1" applyBorder="1" applyAlignment="1">
      <alignment vertical="center"/>
    </xf>
    <xf numFmtId="0" fontId="8" fillId="0" borderId="23" xfId="0" applyFont="1" applyBorder="1" applyAlignment="1" applyProtection="1">
      <alignment vertical="center"/>
      <protection locked="0"/>
    </xf>
    <xf numFmtId="4" fontId="8" fillId="0" borderId="23" xfId="0" applyNumberFormat="1" applyFont="1" applyBorder="1" applyAlignment="1">
      <alignment vertical="center"/>
    </xf>
    <xf numFmtId="0" fontId="8" fillId="0" borderId="5" xfId="0" applyFont="1" applyBorder="1" applyAlignment="1">
      <alignment vertical="center"/>
    </xf>
    <xf numFmtId="0" fontId="20" fillId="0" borderId="0" xfId="0" applyFont="1" applyAlignment="1">
      <alignment horizontal="left" vertical="center" wrapText="1"/>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6"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5" fillId="0" borderId="0" xfId="0" applyNumberFormat="1" applyFont="1" applyAlignment="1">
      <alignment/>
    </xf>
    <xf numFmtId="166" fontId="37" fillId="0" borderId="15" xfId="0" applyNumberFormat="1" applyFont="1" applyBorder="1" applyAlignment="1">
      <alignment/>
    </xf>
    <xf numFmtId="166" fontId="37" fillId="0" borderId="16" xfId="0" applyNumberFormat="1" applyFont="1" applyBorder="1" applyAlignment="1">
      <alignment/>
    </xf>
    <xf numFmtId="4" fontId="38" fillId="0" borderId="0" xfId="0" applyNumberFormat="1" applyFont="1" applyAlignment="1">
      <alignment vertical="center"/>
    </xf>
    <xf numFmtId="0" fontId="9" fillId="0" borderId="4"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8"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lignment horizontal="left"/>
    </xf>
    <xf numFmtId="0" fontId="8" fillId="0" borderId="0" xfId="0" applyFont="1" applyBorder="1" applyAlignment="1">
      <alignment horizontal="left"/>
    </xf>
    <xf numFmtId="4" fontId="8"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10" fillId="0" borderId="4" xfId="0" applyFont="1" applyBorder="1" applyAlignment="1">
      <alignment vertical="center"/>
    </xf>
    <xf numFmtId="0" fontId="3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1" fillId="0" borderId="4" xfId="0" applyFont="1" applyBorder="1" applyAlignment="1">
      <alignment vertical="center"/>
    </xf>
    <xf numFmtId="0" fontId="3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67" fontId="11" fillId="0" borderId="0" xfId="0" applyNumberFormat="1" applyFont="1" applyBorder="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11" fillId="0" borderId="0" xfId="0" applyFont="1" applyAlignment="1">
      <alignment horizontal="lef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167" fontId="10" fillId="0" borderId="0" xfId="0" applyNumberFormat="1" applyFont="1" applyBorder="1" applyAlignment="1">
      <alignment vertical="center"/>
    </xf>
    <xf numFmtId="0" fontId="40" fillId="0" borderId="27" xfId="0" applyFont="1" applyBorder="1" applyAlignment="1" applyProtection="1">
      <alignment horizontal="center" vertical="center"/>
      <protection locked="0"/>
    </xf>
    <xf numFmtId="49" fontId="40" fillId="0" borderId="27" xfId="0" applyNumberFormat="1" applyFont="1" applyBorder="1" applyAlignment="1" applyProtection="1">
      <alignment horizontal="left" vertical="center" wrapText="1"/>
      <protection locked="0"/>
    </xf>
    <xf numFmtId="0" fontId="40" fillId="0" borderId="27" xfId="0" applyFont="1" applyBorder="1" applyAlignment="1" applyProtection="1">
      <alignment horizontal="left" vertical="center" wrapText="1"/>
      <protection locked="0"/>
    </xf>
    <xf numFmtId="0" fontId="40" fillId="0" borderId="27" xfId="0" applyFont="1" applyBorder="1" applyAlignment="1" applyProtection="1">
      <alignment horizontal="center" vertical="center" wrapText="1"/>
      <protection locked="0"/>
    </xf>
    <xf numFmtId="167" fontId="40" fillId="0" borderId="27" xfId="0" applyNumberFormat="1" applyFont="1" applyBorder="1" applyAlignment="1" applyProtection="1">
      <alignment vertical="center"/>
      <protection locked="0"/>
    </xf>
    <xf numFmtId="4" fontId="40" fillId="4"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locked="0"/>
    </xf>
    <xf numFmtId="0" fontId="40" fillId="0" borderId="4" xfId="0" applyFont="1" applyBorder="1" applyAlignment="1">
      <alignment vertical="center"/>
    </xf>
    <xf numFmtId="0" fontId="40" fillId="4" borderId="2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2" fillId="0" borderId="0" xfId="0" applyFont="1" applyAlignment="1">
      <alignment horizontal="left" vertical="center"/>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7" fillId="0" borderId="0" xfId="0" applyFont="1" applyBorder="1" applyAlignment="1">
      <alignment horizontal="left"/>
    </xf>
    <xf numFmtId="4" fontId="7" fillId="0" borderId="0" xfId="0" applyNumberFormat="1" applyFont="1" applyBorder="1" applyAlignment="1">
      <alignment/>
    </xf>
    <xf numFmtId="0" fontId="40" fillId="0" borderId="23" xfId="0" applyFont="1" applyBorder="1" applyAlignment="1">
      <alignment horizontal="center" vertical="center"/>
    </xf>
    <xf numFmtId="0" fontId="41" fillId="0" borderId="0" xfId="0" applyFont="1" applyBorder="1" applyAlignment="1">
      <alignmen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8" fillId="0" borderId="0" xfId="0" applyFont="1" applyAlignment="1">
      <alignment horizontal="left"/>
    </xf>
    <xf numFmtId="4" fontId="8" fillId="0" borderId="0" xfId="0" applyNumberFormat="1" applyFont="1" applyAlignment="1">
      <alignment/>
    </xf>
    <xf numFmtId="0" fontId="41" fillId="0" borderId="0" xfId="0" applyFont="1" applyAlignment="1">
      <alignment vertical="center" wrapText="1"/>
    </xf>
    <xf numFmtId="0" fontId="13" fillId="0" borderId="4"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8" xfId="0" applyFont="1" applyBorder="1" applyAlignment="1">
      <alignment vertical="center"/>
    </xf>
    <xf numFmtId="167" fontId="0" fillId="4" borderId="27" xfId="0" applyNumberFormat="1" applyFont="1" applyFill="1" applyBorder="1" applyAlignment="1" applyProtection="1">
      <alignment vertical="center"/>
      <protection locked="0"/>
    </xf>
    <xf numFmtId="0" fontId="0" fillId="0" borderId="22"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0"/>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25" t="s">
        <v>8</v>
      </c>
      <c r="BS2" s="26" t="s">
        <v>9</v>
      </c>
      <c r="BT2" s="26" t="s">
        <v>10</v>
      </c>
    </row>
    <row r="3" spans="2:72" ht="6.95"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9"/>
      <c r="BS3" s="26" t="s">
        <v>9</v>
      </c>
      <c r="BT3" s="26" t="s">
        <v>11</v>
      </c>
    </row>
    <row r="4" spans="2:71" ht="36.95" customHeight="1">
      <c r="B4" s="30"/>
      <c r="C4" s="31"/>
      <c r="D4" s="32" t="s">
        <v>12</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3"/>
      <c r="AS4" s="34" t="s">
        <v>13</v>
      </c>
      <c r="BE4" s="35" t="s">
        <v>14</v>
      </c>
      <c r="BS4" s="26" t="s">
        <v>15</v>
      </c>
    </row>
    <row r="5" spans="2:71" ht="14.4" customHeight="1">
      <c r="B5" s="30"/>
      <c r="C5" s="31"/>
      <c r="D5" s="36" t="s">
        <v>16</v>
      </c>
      <c r="E5" s="31"/>
      <c r="F5" s="31"/>
      <c r="G5" s="31"/>
      <c r="H5" s="31"/>
      <c r="I5" s="31"/>
      <c r="J5" s="31"/>
      <c r="K5" s="37" t="s">
        <v>17</v>
      </c>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3"/>
      <c r="BE5" s="38" t="s">
        <v>18</v>
      </c>
      <c r="BS5" s="26" t="s">
        <v>9</v>
      </c>
    </row>
    <row r="6" spans="2:71" ht="36.95" customHeight="1">
      <c r="B6" s="30"/>
      <c r="C6" s="31"/>
      <c r="D6" s="39" t="s">
        <v>19</v>
      </c>
      <c r="E6" s="31"/>
      <c r="F6" s="31"/>
      <c r="G6" s="31"/>
      <c r="H6" s="31"/>
      <c r="I6" s="31"/>
      <c r="J6" s="31"/>
      <c r="K6" s="40" t="s">
        <v>20</v>
      </c>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3"/>
      <c r="BE6" s="41"/>
      <c r="BS6" s="26" t="s">
        <v>9</v>
      </c>
    </row>
    <row r="7" spans="2:71" ht="14.4" customHeight="1">
      <c r="B7" s="30"/>
      <c r="C7" s="31"/>
      <c r="D7" s="42" t="s">
        <v>21</v>
      </c>
      <c r="E7" s="31"/>
      <c r="F7" s="31"/>
      <c r="G7" s="31"/>
      <c r="H7" s="31"/>
      <c r="I7" s="31"/>
      <c r="J7" s="31"/>
      <c r="K7" s="37" t="s">
        <v>5</v>
      </c>
      <c r="L7" s="31"/>
      <c r="M7" s="31"/>
      <c r="N7" s="31"/>
      <c r="O7" s="31"/>
      <c r="P7" s="31"/>
      <c r="Q7" s="31"/>
      <c r="R7" s="31"/>
      <c r="S7" s="31"/>
      <c r="T7" s="31"/>
      <c r="U7" s="31"/>
      <c r="V7" s="31"/>
      <c r="W7" s="31"/>
      <c r="X7" s="31"/>
      <c r="Y7" s="31"/>
      <c r="Z7" s="31"/>
      <c r="AA7" s="31"/>
      <c r="AB7" s="31"/>
      <c r="AC7" s="31"/>
      <c r="AD7" s="31"/>
      <c r="AE7" s="31"/>
      <c r="AF7" s="31"/>
      <c r="AG7" s="31"/>
      <c r="AH7" s="31"/>
      <c r="AI7" s="31"/>
      <c r="AJ7" s="31"/>
      <c r="AK7" s="42" t="s">
        <v>22</v>
      </c>
      <c r="AL7" s="31"/>
      <c r="AM7" s="31"/>
      <c r="AN7" s="37" t="s">
        <v>5</v>
      </c>
      <c r="AO7" s="31"/>
      <c r="AP7" s="31"/>
      <c r="AQ7" s="33"/>
      <c r="BE7" s="41"/>
      <c r="BS7" s="26" t="s">
        <v>9</v>
      </c>
    </row>
    <row r="8" spans="2:71" ht="14.4" customHeight="1">
      <c r="B8" s="30"/>
      <c r="C8" s="31"/>
      <c r="D8" s="42" t="s">
        <v>23</v>
      </c>
      <c r="E8" s="31"/>
      <c r="F8" s="31"/>
      <c r="G8" s="31"/>
      <c r="H8" s="31"/>
      <c r="I8" s="31"/>
      <c r="J8" s="31"/>
      <c r="K8" s="37" t="s">
        <v>24</v>
      </c>
      <c r="L8" s="31"/>
      <c r="M8" s="31"/>
      <c r="N8" s="31"/>
      <c r="O8" s="31"/>
      <c r="P8" s="31"/>
      <c r="Q8" s="31"/>
      <c r="R8" s="31"/>
      <c r="S8" s="31"/>
      <c r="T8" s="31"/>
      <c r="U8" s="31"/>
      <c r="V8" s="31"/>
      <c r="W8" s="31"/>
      <c r="X8" s="31"/>
      <c r="Y8" s="31"/>
      <c r="Z8" s="31"/>
      <c r="AA8" s="31"/>
      <c r="AB8" s="31"/>
      <c r="AC8" s="31"/>
      <c r="AD8" s="31"/>
      <c r="AE8" s="31"/>
      <c r="AF8" s="31"/>
      <c r="AG8" s="31"/>
      <c r="AH8" s="31"/>
      <c r="AI8" s="31"/>
      <c r="AJ8" s="31"/>
      <c r="AK8" s="42" t="s">
        <v>25</v>
      </c>
      <c r="AL8" s="31"/>
      <c r="AM8" s="31"/>
      <c r="AN8" s="43" t="s">
        <v>26</v>
      </c>
      <c r="AO8" s="31"/>
      <c r="AP8" s="31"/>
      <c r="AQ8" s="33"/>
      <c r="BE8" s="41"/>
      <c r="BS8" s="26" t="s">
        <v>9</v>
      </c>
    </row>
    <row r="9" spans="2:71" ht="14.4" customHeight="1">
      <c r="B9" s="30"/>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3"/>
      <c r="BE9" s="41"/>
      <c r="BS9" s="26" t="s">
        <v>9</v>
      </c>
    </row>
    <row r="10" spans="2:71" ht="14.4" customHeight="1">
      <c r="B10" s="30"/>
      <c r="C10" s="31"/>
      <c r="D10" s="42" t="s">
        <v>27</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42" t="s">
        <v>28</v>
      </c>
      <c r="AL10" s="31"/>
      <c r="AM10" s="31"/>
      <c r="AN10" s="37" t="s">
        <v>5</v>
      </c>
      <c r="AO10" s="31"/>
      <c r="AP10" s="31"/>
      <c r="AQ10" s="33"/>
      <c r="BE10" s="41"/>
      <c r="BS10" s="26" t="s">
        <v>9</v>
      </c>
    </row>
    <row r="11" spans="2:71" ht="18.45" customHeight="1">
      <c r="B11" s="30"/>
      <c r="C11" s="31"/>
      <c r="D11" s="31"/>
      <c r="E11" s="37" t="s">
        <v>29</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42" t="s">
        <v>30</v>
      </c>
      <c r="AL11" s="31"/>
      <c r="AM11" s="31"/>
      <c r="AN11" s="37" t="s">
        <v>5</v>
      </c>
      <c r="AO11" s="31"/>
      <c r="AP11" s="31"/>
      <c r="AQ11" s="33"/>
      <c r="BE11" s="41"/>
      <c r="BS11" s="26" t="s">
        <v>9</v>
      </c>
    </row>
    <row r="12" spans="2:71" ht="6.9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3"/>
      <c r="BE12" s="41"/>
      <c r="BS12" s="26" t="s">
        <v>9</v>
      </c>
    </row>
    <row r="13" spans="2:71" ht="14.4" customHeight="1">
      <c r="B13" s="30"/>
      <c r="C13" s="31"/>
      <c r="D13" s="42" t="s">
        <v>31</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42" t="s">
        <v>28</v>
      </c>
      <c r="AL13" s="31"/>
      <c r="AM13" s="31"/>
      <c r="AN13" s="44" t="s">
        <v>32</v>
      </c>
      <c r="AO13" s="31"/>
      <c r="AP13" s="31"/>
      <c r="AQ13" s="33"/>
      <c r="BE13" s="41"/>
      <c r="BS13" s="26" t="s">
        <v>9</v>
      </c>
    </row>
    <row r="14" spans="2:71" ht="13.5">
      <c r="B14" s="30"/>
      <c r="C14" s="31"/>
      <c r="D14" s="31"/>
      <c r="E14" s="44" t="s">
        <v>32</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2" t="s">
        <v>30</v>
      </c>
      <c r="AL14" s="31"/>
      <c r="AM14" s="31"/>
      <c r="AN14" s="44" t="s">
        <v>32</v>
      </c>
      <c r="AO14" s="31"/>
      <c r="AP14" s="31"/>
      <c r="AQ14" s="33"/>
      <c r="BE14" s="41"/>
      <c r="BS14" s="26" t="s">
        <v>9</v>
      </c>
    </row>
    <row r="15" spans="2:71" ht="6.95" customHeight="1">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3"/>
      <c r="BE15" s="41"/>
      <c r="BS15" s="26" t="s">
        <v>6</v>
      </c>
    </row>
    <row r="16" spans="2:71" ht="14.4" customHeight="1">
      <c r="B16" s="30"/>
      <c r="C16" s="31"/>
      <c r="D16" s="42" t="s">
        <v>33</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42" t="s">
        <v>28</v>
      </c>
      <c r="AL16" s="31"/>
      <c r="AM16" s="31"/>
      <c r="AN16" s="37" t="s">
        <v>5</v>
      </c>
      <c r="AO16" s="31"/>
      <c r="AP16" s="31"/>
      <c r="AQ16" s="33"/>
      <c r="BE16" s="41"/>
      <c r="BS16" s="26" t="s">
        <v>6</v>
      </c>
    </row>
    <row r="17" spans="2:71" ht="18.45" customHeight="1">
      <c r="B17" s="30"/>
      <c r="C17" s="31"/>
      <c r="D17" s="31"/>
      <c r="E17" s="37" t="s">
        <v>34</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42" t="s">
        <v>30</v>
      </c>
      <c r="AL17" s="31"/>
      <c r="AM17" s="31"/>
      <c r="AN17" s="37" t="s">
        <v>5</v>
      </c>
      <c r="AO17" s="31"/>
      <c r="AP17" s="31"/>
      <c r="AQ17" s="33"/>
      <c r="BE17" s="41"/>
      <c r="BS17" s="26" t="s">
        <v>35</v>
      </c>
    </row>
    <row r="18" spans="2:71" ht="6.95"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3"/>
      <c r="BE18" s="41"/>
      <c r="BS18" s="26" t="s">
        <v>9</v>
      </c>
    </row>
    <row r="19" spans="2:71" ht="14.4" customHeight="1">
      <c r="B19" s="30"/>
      <c r="C19" s="31"/>
      <c r="D19" s="42" t="s">
        <v>36</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3"/>
      <c r="BE19" s="41"/>
      <c r="BS19" s="26" t="s">
        <v>9</v>
      </c>
    </row>
    <row r="20" spans="2:71" ht="48.75" customHeight="1">
      <c r="B20" s="30"/>
      <c r="C20" s="31"/>
      <c r="D20" s="31"/>
      <c r="E20" s="46" t="s">
        <v>37</v>
      </c>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31"/>
      <c r="AP20" s="31"/>
      <c r="AQ20" s="33"/>
      <c r="BE20" s="41"/>
      <c r="BS20" s="26" t="s">
        <v>6</v>
      </c>
    </row>
    <row r="21" spans="2:57" ht="6.95"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c r="BE21" s="41"/>
    </row>
    <row r="22" spans="2:57" ht="6.95" customHeight="1">
      <c r="B22" s="30"/>
      <c r="C22" s="31"/>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31"/>
      <c r="AQ22" s="33"/>
      <c r="BE22" s="41"/>
    </row>
    <row r="23" spans="2:57" s="1" customFormat="1" ht="25.9" customHeight="1">
      <c r="B23" s="48"/>
      <c r="C23" s="49"/>
      <c r="D23" s="50" t="s">
        <v>38</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2">
        <f>ROUND(AG51,2)</f>
        <v>0</v>
      </c>
      <c r="AL23" s="51"/>
      <c r="AM23" s="51"/>
      <c r="AN23" s="51"/>
      <c r="AO23" s="51"/>
      <c r="AP23" s="49"/>
      <c r="AQ23" s="53"/>
      <c r="BE23" s="41"/>
    </row>
    <row r="24" spans="2:57" s="1" customFormat="1" ht="6.95" customHeight="1">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53"/>
      <c r="BE24" s="41"/>
    </row>
    <row r="25" spans="2:57" s="1" customFormat="1" ht="13.5">
      <c r="B25" s="48"/>
      <c r="C25" s="49"/>
      <c r="D25" s="49"/>
      <c r="E25" s="49"/>
      <c r="F25" s="49"/>
      <c r="G25" s="49"/>
      <c r="H25" s="49"/>
      <c r="I25" s="49"/>
      <c r="J25" s="49"/>
      <c r="K25" s="49"/>
      <c r="L25" s="54" t="s">
        <v>39</v>
      </c>
      <c r="M25" s="54"/>
      <c r="N25" s="54"/>
      <c r="O25" s="54"/>
      <c r="P25" s="49"/>
      <c r="Q25" s="49"/>
      <c r="R25" s="49"/>
      <c r="S25" s="49"/>
      <c r="T25" s="49"/>
      <c r="U25" s="49"/>
      <c r="V25" s="49"/>
      <c r="W25" s="54" t="s">
        <v>40</v>
      </c>
      <c r="X25" s="54"/>
      <c r="Y25" s="54"/>
      <c r="Z25" s="54"/>
      <c r="AA25" s="54"/>
      <c r="AB25" s="54"/>
      <c r="AC25" s="54"/>
      <c r="AD25" s="54"/>
      <c r="AE25" s="54"/>
      <c r="AF25" s="49"/>
      <c r="AG25" s="49"/>
      <c r="AH25" s="49"/>
      <c r="AI25" s="49"/>
      <c r="AJ25" s="49"/>
      <c r="AK25" s="54" t="s">
        <v>41</v>
      </c>
      <c r="AL25" s="54"/>
      <c r="AM25" s="54"/>
      <c r="AN25" s="54"/>
      <c r="AO25" s="54"/>
      <c r="AP25" s="49"/>
      <c r="AQ25" s="53"/>
      <c r="BE25" s="41"/>
    </row>
    <row r="26" spans="2:57" s="2" customFormat="1" ht="14.4" customHeight="1">
      <c r="B26" s="55"/>
      <c r="C26" s="56"/>
      <c r="D26" s="57" t="s">
        <v>42</v>
      </c>
      <c r="E26" s="56"/>
      <c r="F26" s="57" t="s">
        <v>43</v>
      </c>
      <c r="G26" s="56"/>
      <c r="H26" s="56"/>
      <c r="I26" s="56"/>
      <c r="J26" s="56"/>
      <c r="K26" s="56"/>
      <c r="L26" s="58">
        <v>0.21</v>
      </c>
      <c r="M26" s="56"/>
      <c r="N26" s="56"/>
      <c r="O26" s="56"/>
      <c r="P26" s="56"/>
      <c r="Q26" s="56"/>
      <c r="R26" s="56"/>
      <c r="S26" s="56"/>
      <c r="T26" s="56"/>
      <c r="U26" s="56"/>
      <c r="V26" s="56"/>
      <c r="W26" s="59">
        <f>ROUND(AZ51,2)</f>
        <v>0</v>
      </c>
      <c r="X26" s="56"/>
      <c r="Y26" s="56"/>
      <c r="Z26" s="56"/>
      <c r="AA26" s="56"/>
      <c r="AB26" s="56"/>
      <c r="AC26" s="56"/>
      <c r="AD26" s="56"/>
      <c r="AE26" s="56"/>
      <c r="AF26" s="56"/>
      <c r="AG26" s="56"/>
      <c r="AH26" s="56"/>
      <c r="AI26" s="56"/>
      <c r="AJ26" s="56"/>
      <c r="AK26" s="59">
        <f>ROUND(AV51,2)</f>
        <v>0</v>
      </c>
      <c r="AL26" s="56"/>
      <c r="AM26" s="56"/>
      <c r="AN26" s="56"/>
      <c r="AO26" s="56"/>
      <c r="AP26" s="56"/>
      <c r="AQ26" s="60"/>
      <c r="BE26" s="41"/>
    </row>
    <row r="27" spans="2:57" s="2" customFormat="1" ht="14.4" customHeight="1">
      <c r="B27" s="55"/>
      <c r="C27" s="56"/>
      <c r="D27" s="56"/>
      <c r="E27" s="56"/>
      <c r="F27" s="57" t="s">
        <v>44</v>
      </c>
      <c r="G27" s="56"/>
      <c r="H27" s="56"/>
      <c r="I27" s="56"/>
      <c r="J27" s="56"/>
      <c r="K27" s="56"/>
      <c r="L27" s="58">
        <v>0.15</v>
      </c>
      <c r="M27" s="56"/>
      <c r="N27" s="56"/>
      <c r="O27" s="56"/>
      <c r="P27" s="56"/>
      <c r="Q27" s="56"/>
      <c r="R27" s="56"/>
      <c r="S27" s="56"/>
      <c r="T27" s="56"/>
      <c r="U27" s="56"/>
      <c r="V27" s="56"/>
      <c r="W27" s="59">
        <f>ROUND(BA51,2)</f>
        <v>0</v>
      </c>
      <c r="X27" s="56"/>
      <c r="Y27" s="56"/>
      <c r="Z27" s="56"/>
      <c r="AA27" s="56"/>
      <c r="AB27" s="56"/>
      <c r="AC27" s="56"/>
      <c r="AD27" s="56"/>
      <c r="AE27" s="56"/>
      <c r="AF27" s="56"/>
      <c r="AG27" s="56"/>
      <c r="AH27" s="56"/>
      <c r="AI27" s="56"/>
      <c r="AJ27" s="56"/>
      <c r="AK27" s="59">
        <f>ROUND(AW51,2)</f>
        <v>0</v>
      </c>
      <c r="AL27" s="56"/>
      <c r="AM27" s="56"/>
      <c r="AN27" s="56"/>
      <c r="AO27" s="56"/>
      <c r="AP27" s="56"/>
      <c r="AQ27" s="60"/>
      <c r="BE27" s="41"/>
    </row>
    <row r="28" spans="2:57" s="2" customFormat="1" ht="14.4" customHeight="1" hidden="1">
      <c r="B28" s="55"/>
      <c r="C28" s="56"/>
      <c r="D28" s="56"/>
      <c r="E28" s="56"/>
      <c r="F28" s="57" t="s">
        <v>45</v>
      </c>
      <c r="G28" s="56"/>
      <c r="H28" s="56"/>
      <c r="I28" s="56"/>
      <c r="J28" s="56"/>
      <c r="K28" s="56"/>
      <c r="L28" s="58">
        <v>0.21</v>
      </c>
      <c r="M28" s="56"/>
      <c r="N28" s="56"/>
      <c r="O28" s="56"/>
      <c r="P28" s="56"/>
      <c r="Q28" s="56"/>
      <c r="R28" s="56"/>
      <c r="S28" s="56"/>
      <c r="T28" s="56"/>
      <c r="U28" s="56"/>
      <c r="V28" s="56"/>
      <c r="W28" s="59">
        <f>ROUND(BB51,2)</f>
        <v>0</v>
      </c>
      <c r="X28" s="56"/>
      <c r="Y28" s="56"/>
      <c r="Z28" s="56"/>
      <c r="AA28" s="56"/>
      <c r="AB28" s="56"/>
      <c r="AC28" s="56"/>
      <c r="AD28" s="56"/>
      <c r="AE28" s="56"/>
      <c r="AF28" s="56"/>
      <c r="AG28" s="56"/>
      <c r="AH28" s="56"/>
      <c r="AI28" s="56"/>
      <c r="AJ28" s="56"/>
      <c r="AK28" s="59">
        <v>0</v>
      </c>
      <c r="AL28" s="56"/>
      <c r="AM28" s="56"/>
      <c r="AN28" s="56"/>
      <c r="AO28" s="56"/>
      <c r="AP28" s="56"/>
      <c r="AQ28" s="60"/>
      <c r="BE28" s="41"/>
    </row>
    <row r="29" spans="2:57" s="2" customFormat="1" ht="14.4" customHeight="1" hidden="1">
      <c r="B29" s="55"/>
      <c r="C29" s="56"/>
      <c r="D29" s="56"/>
      <c r="E29" s="56"/>
      <c r="F29" s="57" t="s">
        <v>46</v>
      </c>
      <c r="G29" s="56"/>
      <c r="H29" s="56"/>
      <c r="I29" s="56"/>
      <c r="J29" s="56"/>
      <c r="K29" s="56"/>
      <c r="L29" s="58">
        <v>0.15</v>
      </c>
      <c r="M29" s="56"/>
      <c r="N29" s="56"/>
      <c r="O29" s="56"/>
      <c r="P29" s="56"/>
      <c r="Q29" s="56"/>
      <c r="R29" s="56"/>
      <c r="S29" s="56"/>
      <c r="T29" s="56"/>
      <c r="U29" s="56"/>
      <c r="V29" s="56"/>
      <c r="W29" s="59">
        <f>ROUND(BC51,2)</f>
        <v>0</v>
      </c>
      <c r="X29" s="56"/>
      <c r="Y29" s="56"/>
      <c r="Z29" s="56"/>
      <c r="AA29" s="56"/>
      <c r="AB29" s="56"/>
      <c r="AC29" s="56"/>
      <c r="AD29" s="56"/>
      <c r="AE29" s="56"/>
      <c r="AF29" s="56"/>
      <c r="AG29" s="56"/>
      <c r="AH29" s="56"/>
      <c r="AI29" s="56"/>
      <c r="AJ29" s="56"/>
      <c r="AK29" s="59">
        <v>0</v>
      </c>
      <c r="AL29" s="56"/>
      <c r="AM29" s="56"/>
      <c r="AN29" s="56"/>
      <c r="AO29" s="56"/>
      <c r="AP29" s="56"/>
      <c r="AQ29" s="60"/>
      <c r="BE29" s="41"/>
    </row>
    <row r="30" spans="2:57" s="2" customFormat="1" ht="14.4" customHeight="1" hidden="1">
      <c r="B30" s="55"/>
      <c r="C30" s="56"/>
      <c r="D30" s="56"/>
      <c r="E30" s="56"/>
      <c r="F30" s="57" t="s">
        <v>47</v>
      </c>
      <c r="G30" s="56"/>
      <c r="H30" s="56"/>
      <c r="I30" s="56"/>
      <c r="J30" s="56"/>
      <c r="K30" s="56"/>
      <c r="L30" s="58">
        <v>0</v>
      </c>
      <c r="M30" s="56"/>
      <c r="N30" s="56"/>
      <c r="O30" s="56"/>
      <c r="P30" s="56"/>
      <c r="Q30" s="56"/>
      <c r="R30" s="56"/>
      <c r="S30" s="56"/>
      <c r="T30" s="56"/>
      <c r="U30" s="56"/>
      <c r="V30" s="56"/>
      <c r="W30" s="59">
        <f>ROUND(BD51,2)</f>
        <v>0</v>
      </c>
      <c r="X30" s="56"/>
      <c r="Y30" s="56"/>
      <c r="Z30" s="56"/>
      <c r="AA30" s="56"/>
      <c r="AB30" s="56"/>
      <c r="AC30" s="56"/>
      <c r="AD30" s="56"/>
      <c r="AE30" s="56"/>
      <c r="AF30" s="56"/>
      <c r="AG30" s="56"/>
      <c r="AH30" s="56"/>
      <c r="AI30" s="56"/>
      <c r="AJ30" s="56"/>
      <c r="AK30" s="59">
        <v>0</v>
      </c>
      <c r="AL30" s="56"/>
      <c r="AM30" s="56"/>
      <c r="AN30" s="56"/>
      <c r="AO30" s="56"/>
      <c r="AP30" s="56"/>
      <c r="AQ30" s="60"/>
      <c r="BE30" s="41"/>
    </row>
    <row r="31" spans="2:57" s="1" customFormat="1" ht="6.95" customHeight="1">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53"/>
      <c r="BE31" s="41"/>
    </row>
    <row r="32" spans="2:57" s="1" customFormat="1" ht="25.9" customHeight="1">
      <c r="B32" s="48"/>
      <c r="C32" s="61"/>
      <c r="D32" s="62" t="s">
        <v>48</v>
      </c>
      <c r="E32" s="63"/>
      <c r="F32" s="63"/>
      <c r="G32" s="63"/>
      <c r="H32" s="63"/>
      <c r="I32" s="63"/>
      <c r="J32" s="63"/>
      <c r="K32" s="63"/>
      <c r="L32" s="63"/>
      <c r="M32" s="63"/>
      <c r="N32" s="63"/>
      <c r="O32" s="63"/>
      <c r="P32" s="63"/>
      <c r="Q32" s="63"/>
      <c r="R32" s="63"/>
      <c r="S32" s="63"/>
      <c r="T32" s="64" t="s">
        <v>49</v>
      </c>
      <c r="U32" s="63"/>
      <c r="V32" s="63"/>
      <c r="W32" s="63"/>
      <c r="X32" s="65" t="s">
        <v>50</v>
      </c>
      <c r="Y32" s="63"/>
      <c r="Z32" s="63"/>
      <c r="AA32" s="63"/>
      <c r="AB32" s="63"/>
      <c r="AC32" s="63"/>
      <c r="AD32" s="63"/>
      <c r="AE32" s="63"/>
      <c r="AF32" s="63"/>
      <c r="AG32" s="63"/>
      <c r="AH32" s="63"/>
      <c r="AI32" s="63"/>
      <c r="AJ32" s="63"/>
      <c r="AK32" s="66">
        <f>SUM(AK23:AK30)</f>
        <v>0</v>
      </c>
      <c r="AL32" s="63"/>
      <c r="AM32" s="63"/>
      <c r="AN32" s="63"/>
      <c r="AO32" s="67"/>
      <c r="AP32" s="61"/>
      <c r="AQ32" s="68"/>
      <c r="BE32" s="41"/>
    </row>
    <row r="33" spans="2:43" s="1" customFormat="1" ht="6.95" customHeight="1">
      <c r="B33" s="48"/>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3"/>
    </row>
    <row r="34" spans="2:43" s="1" customFormat="1" ht="6.95" customHeight="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1"/>
    </row>
    <row r="38" spans="2:44" s="1" customFormat="1" ht="6.95" customHeight="1">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48"/>
    </row>
    <row r="39" spans="2:44" s="1" customFormat="1" ht="36.95" customHeight="1">
      <c r="B39" s="48"/>
      <c r="C39" s="74" t="s">
        <v>51</v>
      </c>
      <c r="AR39" s="48"/>
    </row>
    <row r="40" spans="2:44" s="1" customFormat="1" ht="6.95" customHeight="1">
      <c r="B40" s="48"/>
      <c r="AR40" s="48"/>
    </row>
    <row r="41" spans="2:44" s="3" customFormat="1" ht="14.4" customHeight="1">
      <c r="B41" s="75"/>
      <c r="C41" s="76" t="s">
        <v>16</v>
      </c>
      <c r="L41" s="3">
        <f>K5</f>
        <v>0</v>
      </c>
      <c r="AR41" s="75"/>
    </row>
    <row r="42" spans="2:44" s="4" customFormat="1" ht="36.95" customHeight="1">
      <c r="B42" s="77"/>
      <c r="C42" s="78" t="s">
        <v>19</v>
      </c>
      <c r="L42" s="79">
        <f>K6</f>
        <v>0</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7"/>
    </row>
    <row r="43" spans="2:44" s="1" customFormat="1" ht="6.95" customHeight="1">
      <c r="B43" s="48"/>
      <c r="AR43" s="48"/>
    </row>
    <row r="44" spans="2:44" s="1" customFormat="1" ht="13.5">
      <c r="B44" s="48"/>
      <c r="C44" s="76" t="s">
        <v>23</v>
      </c>
      <c r="L44" s="80">
        <f>IF(K8="","",K8)</f>
        <v>0</v>
      </c>
      <c r="AI44" s="76" t="s">
        <v>25</v>
      </c>
      <c r="AM44" s="81">
        <f>IF(AN8="","",AN8)</f>
        <v>0</v>
      </c>
      <c r="AN44" s="81"/>
      <c r="AR44" s="48"/>
    </row>
    <row r="45" spans="2:44" s="1" customFormat="1" ht="6.95" customHeight="1">
      <c r="B45" s="48"/>
      <c r="AR45" s="48"/>
    </row>
    <row r="46" spans="2:56" s="1" customFormat="1" ht="13.5">
      <c r="B46" s="48"/>
      <c r="C46" s="76" t="s">
        <v>27</v>
      </c>
      <c r="L46" s="3">
        <f>IF(E11="","",E11)</f>
        <v>0</v>
      </c>
      <c r="AI46" s="76" t="s">
        <v>33</v>
      </c>
      <c r="AM46" s="3">
        <f>IF(E17="","",E17)</f>
        <v>0</v>
      </c>
      <c r="AN46" s="3"/>
      <c r="AO46" s="3"/>
      <c r="AP46" s="3"/>
      <c r="AR46" s="48"/>
      <c r="AS46" s="82" t="s">
        <v>52</v>
      </c>
      <c r="AT46" s="83"/>
      <c r="AU46" s="84"/>
      <c r="AV46" s="84"/>
      <c r="AW46" s="84"/>
      <c r="AX46" s="84"/>
      <c r="AY46" s="84"/>
      <c r="AZ46" s="84"/>
      <c r="BA46" s="84"/>
      <c r="BB46" s="84"/>
      <c r="BC46" s="84"/>
      <c r="BD46" s="85"/>
    </row>
    <row r="47" spans="2:56" s="1" customFormat="1" ht="13.5">
      <c r="B47" s="48"/>
      <c r="C47" s="76" t="s">
        <v>31</v>
      </c>
      <c r="L47" s="3">
        <f>IF(E14="Vyplň údaj","",E14)</f>
        <v>0</v>
      </c>
      <c r="AR47" s="48"/>
      <c r="AS47" s="86"/>
      <c r="AT47" s="57"/>
      <c r="AU47" s="49"/>
      <c r="AV47" s="49"/>
      <c r="AW47" s="49"/>
      <c r="AX47" s="49"/>
      <c r="AY47" s="49"/>
      <c r="AZ47" s="49"/>
      <c r="BA47" s="49"/>
      <c r="BB47" s="49"/>
      <c r="BC47" s="49"/>
      <c r="BD47" s="87"/>
    </row>
    <row r="48" spans="2:56" s="1" customFormat="1" ht="10.8" customHeight="1">
      <c r="B48" s="48"/>
      <c r="AR48" s="48"/>
      <c r="AS48" s="86"/>
      <c r="AT48" s="57"/>
      <c r="AU48" s="49"/>
      <c r="AV48" s="49"/>
      <c r="AW48" s="49"/>
      <c r="AX48" s="49"/>
      <c r="AY48" s="49"/>
      <c r="AZ48" s="49"/>
      <c r="BA48" s="49"/>
      <c r="BB48" s="49"/>
      <c r="BC48" s="49"/>
      <c r="BD48" s="87"/>
    </row>
    <row r="49" spans="2:56" s="1" customFormat="1" ht="29.25" customHeight="1">
      <c r="B49" s="48"/>
      <c r="C49" s="88" t="s">
        <v>53</v>
      </c>
      <c r="D49" s="89"/>
      <c r="E49" s="89"/>
      <c r="F49" s="89"/>
      <c r="G49" s="89"/>
      <c r="H49" s="90"/>
      <c r="I49" s="91" t="s">
        <v>54</v>
      </c>
      <c r="J49" s="89"/>
      <c r="K49" s="89"/>
      <c r="L49" s="89"/>
      <c r="M49" s="89"/>
      <c r="N49" s="89"/>
      <c r="O49" s="89"/>
      <c r="P49" s="89"/>
      <c r="Q49" s="89"/>
      <c r="R49" s="89"/>
      <c r="S49" s="89"/>
      <c r="T49" s="89"/>
      <c r="U49" s="89"/>
      <c r="V49" s="89"/>
      <c r="W49" s="89"/>
      <c r="X49" s="89"/>
      <c r="Y49" s="89"/>
      <c r="Z49" s="89"/>
      <c r="AA49" s="89"/>
      <c r="AB49" s="89"/>
      <c r="AC49" s="89"/>
      <c r="AD49" s="89"/>
      <c r="AE49" s="89"/>
      <c r="AF49" s="89"/>
      <c r="AG49" s="92" t="s">
        <v>55</v>
      </c>
      <c r="AH49" s="89"/>
      <c r="AI49" s="89"/>
      <c r="AJ49" s="89"/>
      <c r="AK49" s="89"/>
      <c r="AL49" s="89"/>
      <c r="AM49" s="89"/>
      <c r="AN49" s="91" t="s">
        <v>56</v>
      </c>
      <c r="AO49" s="89"/>
      <c r="AP49" s="89"/>
      <c r="AQ49" s="93" t="s">
        <v>57</v>
      </c>
      <c r="AR49" s="48"/>
      <c r="AS49" s="94" t="s">
        <v>58</v>
      </c>
      <c r="AT49" s="95" t="s">
        <v>59</v>
      </c>
      <c r="AU49" s="95" t="s">
        <v>60</v>
      </c>
      <c r="AV49" s="95" t="s">
        <v>61</v>
      </c>
      <c r="AW49" s="95" t="s">
        <v>62</v>
      </c>
      <c r="AX49" s="95" t="s">
        <v>63</v>
      </c>
      <c r="AY49" s="95" t="s">
        <v>64</v>
      </c>
      <c r="AZ49" s="95" t="s">
        <v>65</v>
      </c>
      <c r="BA49" s="95" t="s">
        <v>66</v>
      </c>
      <c r="BB49" s="95" t="s">
        <v>67</v>
      </c>
      <c r="BC49" s="95" t="s">
        <v>68</v>
      </c>
      <c r="BD49" s="96" t="s">
        <v>69</v>
      </c>
    </row>
    <row r="50" spans="2:56" s="1" customFormat="1" ht="10.8" customHeight="1">
      <c r="B50" s="48"/>
      <c r="AR50" s="48"/>
      <c r="AS50" s="97"/>
      <c r="AT50" s="84"/>
      <c r="AU50" s="84"/>
      <c r="AV50" s="84"/>
      <c r="AW50" s="84"/>
      <c r="AX50" s="84"/>
      <c r="AY50" s="84"/>
      <c r="AZ50" s="84"/>
      <c r="BA50" s="84"/>
      <c r="BB50" s="84"/>
      <c r="BC50" s="84"/>
      <c r="BD50" s="85"/>
    </row>
    <row r="51" spans="2:90" s="4" customFormat="1" ht="32.4" customHeight="1">
      <c r="B51" s="77"/>
      <c r="C51" s="98" t="s">
        <v>70</v>
      </c>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100">
        <f>ROUND(AG52+AG60,2)</f>
        <v>0</v>
      </c>
      <c r="AH51" s="100"/>
      <c r="AI51" s="100"/>
      <c r="AJ51" s="100"/>
      <c r="AK51" s="100"/>
      <c r="AL51" s="100"/>
      <c r="AM51" s="100"/>
      <c r="AN51" s="101">
        <f>SUM(AG51,AT51)</f>
        <v>0</v>
      </c>
      <c r="AO51" s="101"/>
      <c r="AP51" s="101"/>
      <c r="AQ51" s="102" t="s">
        <v>5</v>
      </c>
      <c r="AR51" s="77"/>
      <c r="AS51" s="103">
        <f>ROUND(AS52+AS60,2)</f>
        <v>0</v>
      </c>
      <c r="AT51" s="104">
        <f>ROUND(SUM(AV51:AW51),2)</f>
        <v>0</v>
      </c>
      <c r="AU51" s="105">
        <f>ROUND(AU52+AU60,5)</f>
        <v>0</v>
      </c>
      <c r="AV51" s="104">
        <f>ROUND(AZ51*L26,2)</f>
        <v>0</v>
      </c>
      <c r="AW51" s="104">
        <f>ROUND(BA51*L27,2)</f>
        <v>0</v>
      </c>
      <c r="AX51" s="104">
        <f>ROUND(BB51*L26,2)</f>
        <v>0</v>
      </c>
      <c r="AY51" s="104">
        <f>ROUND(BC51*L27,2)</f>
        <v>0</v>
      </c>
      <c r="AZ51" s="104">
        <f>ROUND(AZ52+AZ60,2)</f>
        <v>0</v>
      </c>
      <c r="BA51" s="104">
        <f>ROUND(BA52+BA60,2)</f>
        <v>0</v>
      </c>
      <c r="BB51" s="104">
        <f>ROUND(BB52+BB60,2)</f>
        <v>0</v>
      </c>
      <c r="BC51" s="104">
        <f>ROUND(BC52+BC60,2)</f>
        <v>0</v>
      </c>
      <c r="BD51" s="106">
        <f>ROUND(BD52+BD60,2)</f>
        <v>0</v>
      </c>
      <c r="BS51" s="78" t="s">
        <v>71</v>
      </c>
      <c r="BT51" s="78" t="s">
        <v>72</v>
      </c>
      <c r="BU51" s="107" t="s">
        <v>73</v>
      </c>
      <c r="BV51" s="78" t="s">
        <v>74</v>
      </c>
      <c r="BW51" s="78" t="s">
        <v>7</v>
      </c>
      <c r="BX51" s="78" t="s">
        <v>75</v>
      </c>
      <c r="CL51" s="78" t="s">
        <v>5</v>
      </c>
    </row>
    <row r="52" spans="2:91" s="5" customFormat="1" ht="22.5" customHeight="1">
      <c r="B52" s="108"/>
      <c r="C52" s="109"/>
      <c r="D52" s="110" t="s">
        <v>76</v>
      </c>
      <c r="E52" s="110"/>
      <c r="F52" s="110"/>
      <c r="G52" s="110"/>
      <c r="H52" s="110"/>
      <c r="I52" s="111"/>
      <c r="J52" s="110" t="s">
        <v>77</v>
      </c>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2">
        <f>ROUND(AG53+AG56+AG59,2)</f>
        <v>0</v>
      </c>
      <c r="AH52" s="111"/>
      <c r="AI52" s="111"/>
      <c r="AJ52" s="111"/>
      <c r="AK52" s="111"/>
      <c r="AL52" s="111"/>
      <c r="AM52" s="111"/>
      <c r="AN52" s="113">
        <f>SUM(AG52,AT52)</f>
        <v>0</v>
      </c>
      <c r="AO52" s="111"/>
      <c r="AP52" s="111"/>
      <c r="AQ52" s="114" t="s">
        <v>78</v>
      </c>
      <c r="AR52" s="108"/>
      <c r="AS52" s="115">
        <f>ROUND(AS53+AS56+AS59,2)</f>
        <v>0</v>
      </c>
      <c r="AT52" s="116">
        <f>ROUND(SUM(AV52:AW52),2)</f>
        <v>0</v>
      </c>
      <c r="AU52" s="117">
        <f>ROUND(AU53+AU56+AU59,5)</f>
        <v>0</v>
      </c>
      <c r="AV52" s="116">
        <f>ROUND(AZ52*L26,2)</f>
        <v>0</v>
      </c>
      <c r="AW52" s="116">
        <f>ROUND(BA52*L27,2)</f>
        <v>0</v>
      </c>
      <c r="AX52" s="116">
        <f>ROUND(BB52*L26,2)</f>
        <v>0</v>
      </c>
      <c r="AY52" s="116">
        <f>ROUND(BC52*L27,2)</f>
        <v>0</v>
      </c>
      <c r="AZ52" s="116">
        <f>ROUND(AZ53+AZ56+AZ59,2)</f>
        <v>0</v>
      </c>
      <c r="BA52" s="116">
        <f>ROUND(BA53+BA56+BA59,2)</f>
        <v>0</v>
      </c>
      <c r="BB52" s="116">
        <f>ROUND(BB53+BB56+BB59,2)</f>
        <v>0</v>
      </c>
      <c r="BC52" s="116">
        <f>ROUND(BC53+BC56+BC59,2)</f>
        <v>0</v>
      </c>
      <c r="BD52" s="118">
        <f>ROUND(BD53+BD56+BD59,2)</f>
        <v>0</v>
      </c>
      <c r="BS52" s="119" t="s">
        <v>71</v>
      </c>
      <c r="BT52" s="119" t="s">
        <v>79</v>
      </c>
      <c r="BU52" s="119" t="s">
        <v>73</v>
      </c>
      <c r="BV52" s="119" t="s">
        <v>74</v>
      </c>
      <c r="BW52" s="119" t="s">
        <v>80</v>
      </c>
      <c r="BX52" s="119" t="s">
        <v>7</v>
      </c>
      <c r="CL52" s="119" t="s">
        <v>5</v>
      </c>
      <c r="CM52" s="119" t="s">
        <v>81</v>
      </c>
    </row>
    <row r="53" spans="2:90" s="6" customFormat="1" ht="22.5" customHeight="1">
      <c r="B53" s="120"/>
      <c r="C53" s="9"/>
      <c r="D53" s="9"/>
      <c r="E53" s="121" t="s">
        <v>79</v>
      </c>
      <c r="F53" s="121"/>
      <c r="G53" s="121"/>
      <c r="H53" s="121"/>
      <c r="I53" s="121"/>
      <c r="J53" s="9"/>
      <c r="K53" s="121" t="s">
        <v>77</v>
      </c>
      <c r="L53" s="121"/>
      <c r="M53" s="121"/>
      <c r="N53" s="121"/>
      <c r="O53" s="121"/>
      <c r="P53" s="121"/>
      <c r="Q53" s="121"/>
      <c r="R53" s="121"/>
      <c r="S53" s="121"/>
      <c r="T53" s="121"/>
      <c r="U53" s="121"/>
      <c r="V53" s="121"/>
      <c r="W53" s="121"/>
      <c r="X53" s="121"/>
      <c r="Y53" s="121"/>
      <c r="Z53" s="121"/>
      <c r="AA53" s="121"/>
      <c r="AB53" s="121"/>
      <c r="AC53" s="121"/>
      <c r="AD53" s="121"/>
      <c r="AE53" s="121"/>
      <c r="AF53" s="121"/>
      <c r="AG53" s="122">
        <f>ROUND(SUM(AG54:AG55),2)</f>
        <v>0</v>
      </c>
      <c r="AH53" s="9"/>
      <c r="AI53" s="9"/>
      <c r="AJ53" s="9"/>
      <c r="AK53" s="9"/>
      <c r="AL53" s="9"/>
      <c r="AM53" s="9"/>
      <c r="AN53" s="123">
        <f>SUM(AG53,AT53)</f>
        <v>0</v>
      </c>
      <c r="AO53" s="9"/>
      <c r="AP53" s="9"/>
      <c r="AQ53" s="124" t="s">
        <v>82</v>
      </c>
      <c r="AR53" s="120"/>
      <c r="AS53" s="125">
        <f>ROUND(SUM(AS54:AS55),2)</f>
        <v>0</v>
      </c>
      <c r="AT53" s="126">
        <f>ROUND(SUM(AV53:AW53),2)</f>
        <v>0</v>
      </c>
      <c r="AU53" s="127">
        <f>ROUND(SUM(AU54:AU55),5)</f>
        <v>0</v>
      </c>
      <c r="AV53" s="126">
        <f>ROUND(AZ53*L26,2)</f>
        <v>0</v>
      </c>
      <c r="AW53" s="126">
        <f>ROUND(BA53*L27,2)</f>
        <v>0</v>
      </c>
      <c r="AX53" s="126">
        <f>ROUND(BB53*L26,2)</f>
        <v>0</v>
      </c>
      <c r="AY53" s="126">
        <f>ROUND(BC53*L27,2)</f>
        <v>0</v>
      </c>
      <c r="AZ53" s="126">
        <f>ROUND(SUM(AZ54:AZ55),2)</f>
        <v>0</v>
      </c>
      <c r="BA53" s="126">
        <f>ROUND(SUM(BA54:BA55),2)</f>
        <v>0</v>
      </c>
      <c r="BB53" s="126">
        <f>ROUND(SUM(BB54:BB55),2)</f>
        <v>0</v>
      </c>
      <c r="BC53" s="126">
        <f>ROUND(SUM(BC54:BC55),2)</f>
        <v>0</v>
      </c>
      <c r="BD53" s="128">
        <f>ROUND(SUM(BD54:BD55),2)</f>
        <v>0</v>
      </c>
      <c r="BS53" s="129" t="s">
        <v>71</v>
      </c>
      <c r="BT53" s="129" t="s">
        <v>81</v>
      </c>
      <c r="BV53" s="129" t="s">
        <v>74</v>
      </c>
      <c r="BW53" s="129" t="s">
        <v>83</v>
      </c>
      <c r="BX53" s="129" t="s">
        <v>80</v>
      </c>
      <c r="CL53" s="129" t="s">
        <v>5</v>
      </c>
    </row>
    <row r="54" spans="1:90" s="6" customFormat="1" ht="22.5" customHeight="1">
      <c r="A54" s="130" t="s">
        <v>84</v>
      </c>
      <c r="B54" s="120"/>
      <c r="C54" s="9"/>
      <c r="D54" s="9"/>
      <c r="E54" s="9"/>
      <c r="F54" s="121" t="s">
        <v>79</v>
      </c>
      <c r="G54" s="121"/>
      <c r="H54" s="121"/>
      <c r="I54" s="121"/>
      <c r="J54" s="121"/>
      <c r="K54" s="9"/>
      <c r="L54" s="121" t="s">
        <v>77</v>
      </c>
      <c r="M54" s="121"/>
      <c r="N54" s="121"/>
      <c r="O54" s="121"/>
      <c r="P54" s="121"/>
      <c r="Q54" s="121"/>
      <c r="R54" s="121"/>
      <c r="S54" s="121"/>
      <c r="T54" s="121"/>
      <c r="U54" s="121"/>
      <c r="V54" s="121"/>
      <c r="W54" s="121"/>
      <c r="X54" s="121"/>
      <c r="Y54" s="121"/>
      <c r="Z54" s="121"/>
      <c r="AA54" s="121"/>
      <c r="AB54" s="121"/>
      <c r="AC54" s="121"/>
      <c r="AD54" s="121"/>
      <c r="AE54" s="121"/>
      <c r="AF54" s="121"/>
      <c r="AG54" s="123">
        <f>'1 - Stavební úpravy prost...'!J29</f>
        <v>0</v>
      </c>
      <c r="AH54" s="9"/>
      <c r="AI54" s="9"/>
      <c r="AJ54" s="9"/>
      <c r="AK54" s="9"/>
      <c r="AL54" s="9"/>
      <c r="AM54" s="9"/>
      <c r="AN54" s="123">
        <f>SUM(AG54,AT54)</f>
        <v>0</v>
      </c>
      <c r="AO54" s="9"/>
      <c r="AP54" s="9"/>
      <c r="AQ54" s="124" t="s">
        <v>82</v>
      </c>
      <c r="AR54" s="120"/>
      <c r="AS54" s="125">
        <v>0</v>
      </c>
      <c r="AT54" s="126">
        <f>ROUND(SUM(AV54:AW54),2)</f>
        <v>0</v>
      </c>
      <c r="AU54" s="127">
        <f>'1 - Stavební úpravy prost...'!P96</f>
        <v>0</v>
      </c>
      <c r="AV54" s="126">
        <f>'1 - Stavební úpravy prost...'!J32</f>
        <v>0</v>
      </c>
      <c r="AW54" s="126">
        <f>'1 - Stavební úpravy prost...'!J33</f>
        <v>0</v>
      </c>
      <c r="AX54" s="126">
        <f>'1 - Stavební úpravy prost...'!J34</f>
        <v>0</v>
      </c>
      <c r="AY54" s="126">
        <f>'1 - Stavební úpravy prost...'!J35</f>
        <v>0</v>
      </c>
      <c r="AZ54" s="126">
        <f>'1 - Stavební úpravy prost...'!F32</f>
        <v>0</v>
      </c>
      <c r="BA54" s="126">
        <f>'1 - Stavební úpravy prost...'!F33</f>
        <v>0</v>
      </c>
      <c r="BB54" s="126">
        <f>'1 - Stavební úpravy prost...'!F34</f>
        <v>0</v>
      </c>
      <c r="BC54" s="126">
        <f>'1 - Stavební úpravy prost...'!F35</f>
        <v>0</v>
      </c>
      <c r="BD54" s="128">
        <f>'1 - Stavební úpravy prost...'!F36</f>
        <v>0</v>
      </c>
      <c r="BT54" s="129" t="s">
        <v>85</v>
      </c>
      <c r="BU54" s="129" t="s">
        <v>86</v>
      </c>
      <c r="BV54" s="129" t="s">
        <v>74</v>
      </c>
      <c r="BW54" s="129" t="s">
        <v>83</v>
      </c>
      <c r="BX54" s="129" t="s">
        <v>80</v>
      </c>
      <c r="CL54" s="129" t="s">
        <v>5</v>
      </c>
    </row>
    <row r="55" spans="1:90" s="6" customFormat="1" ht="22.5" customHeight="1">
      <c r="A55" s="130" t="s">
        <v>84</v>
      </c>
      <c r="B55" s="120"/>
      <c r="C55" s="9"/>
      <c r="D55" s="9"/>
      <c r="E55" s="9"/>
      <c r="F55" s="121" t="s">
        <v>87</v>
      </c>
      <c r="G55" s="121"/>
      <c r="H55" s="121"/>
      <c r="I55" s="121"/>
      <c r="J55" s="121"/>
      <c r="K55" s="9"/>
      <c r="L55" s="121" t="s">
        <v>88</v>
      </c>
      <c r="M55" s="121"/>
      <c r="N55" s="121"/>
      <c r="O55" s="121"/>
      <c r="P55" s="121"/>
      <c r="Q55" s="121"/>
      <c r="R55" s="121"/>
      <c r="S55" s="121"/>
      <c r="T55" s="121"/>
      <c r="U55" s="121"/>
      <c r="V55" s="121"/>
      <c r="W55" s="121"/>
      <c r="X55" s="121"/>
      <c r="Y55" s="121"/>
      <c r="Z55" s="121"/>
      <c r="AA55" s="121"/>
      <c r="AB55" s="121"/>
      <c r="AC55" s="121"/>
      <c r="AD55" s="121"/>
      <c r="AE55" s="121"/>
      <c r="AF55" s="121"/>
      <c r="AG55" s="123">
        <f>'a - ZTI -zdravotně tech.i...'!J31</f>
        <v>0</v>
      </c>
      <c r="AH55" s="9"/>
      <c r="AI55" s="9"/>
      <c r="AJ55" s="9"/>
      <c r="AK55" s="9"/>
      <c r="AL55" s="9"/>
      <c r="AM55" s="9"/>
      <c r="AN55" s="123">
        <f>SUM(AG55,AT55)</f>
        <v>0</v>
      </c>
      <c r="AO55" s="9"/>
      <c r="AP55" s="9"/>
      <c r="AQ55" s="124" t="s">
        <v>82</v>
      </c>
      <c r="AR55" s="120"/>
      <c r="AS55" s="125">
        <v>0</v>
      </c>
      <c r="AT55" s="126">
        <f>ROUND(SUM(AV55:AW55),2)</f>
        <v>0</v>
      </c>
      <c r="AU55" s="127">
        <f>'a - ZTI -zdravotně tech.i...'!P96</f>
        <v>0</v>
      </c>
      <c r="AV55" s="126">
        <f>'a - ZTI -zdravotně tech.i...'!J34</f>
        <v>0</v>
      </c>
      <c r="AW55" s="126">
        <f>'a - ZTI -zdravotně tech.i...'!J35</f>
        <v>0</v>
      </c>
      <c r="AX55" s="126">
        <f>'a - ZTI -zdravotně tech.i...'!J36</f>
        <v>0</v>
      </c>
      <c r="AY55" s="126">
        <f>'a - ZTI -zdravotně tech.i...'!J37</f>
        <v>0</v>
      </c>
      <c r="AZ55" s="126">
        <f>'a - ZTI -zdravotně tech.i...'!F34</f>
        <v>0</v>
      </c>
      <c r="BA55" s="126">
        <f>'a - ZTI -zdravotně tech.i...'!F35</f>
        <v>0</v>
      </c>
      <c r="BB55" s="126">
        <f>'a - ZTI -zdravotně tech.i...'!F36</f>
        <v>0</v>
      </c>
      <c r="BC55" s="126">
        <f>'a - ZTI -zdravotně tech.i...'!F37</f>
        <v>0</v>
      </c>
      <c r="BD55" s="128">
        <f>'a - ZTI -zdravotně tech.i...'!F38</f>
        <v>0</v>
      </c>
      <c r="BT55" s="129" t="s">
        <v>85</v>
      </c>
      <c r="BV55" s="129" t="s">
        <v>74</v>
      </c>
      <c r="BW55" s="129" t="s">
        <v>89</v>
      </c>
      <c r="BX55" s="129" t="s">
        <v>83</v>
      </c>
      <c r="CL55" s="129" t="s">
        <v>5</v>
      </c>
    </row>
    <row r="56" spans="2:90" s="6" customFormat="1" ht="22.5" customHeight="1">
      <c r="B56" s="120"/>
      <c r="C56" s="9"/>
      <c r="D56" s="9"/>
      <c r="E56" s="121" t="s">
        <v>81</v>
      </c>
      <c r="F56" s="121"/>
      <c r="G56" s="121"/>
      <c r="H56" s="121"/>
      <c r="I56" s="121"/>
      <c r="J56" s="9"/>
      <c r="K56" s="121" t="s">
        <v>90</v>
      </c>
      <c r="L56" s="121"/>
      <c r="M56" s="121"/>
      <c r="N56" s="121"/>
      <c r="O56" s="121"/>
      <c r="P56" s="121"/>
      <c r="Q56" s="121"/>
      <c r="R56" s="121"/>
      <c r="S56" s="121"/>
      <c r="T56" s="121"/>
      <c r="U56" s="121"/>
      <c r="V56" s="121"/>
      <c r="W56" s="121"/>
      <c r="X56" s="121"/>
      <c r="Y56" s="121"/>
      <c r="Z56" s="121"/>
      <c r="AA56" s="121"/>
      <c r="AB56" s="121"/>
      <c r="AC56" s="121"/>
      <c r="AD56" s="121"/>
      <c r="AE56" s="121"/>
      <c r="AF56" s="121"/>
      <c r="AG56" s="122">
        <f>ROUND(SUM(AG57:AG58),2)</f>
        <v>0</v>
      </c>
      <c r="AH56" s="9"/>
      <c r="AI56" s="9"/>
      <c r="AJ56" s="9"/>
      <c r="AK56" s="9"/>
      <c r="AL56" s="9"/>
      <c r="AM56" s="9"/>
      <c r="AN56" s="123">
        <f>SUM(AG56,AT56)</f>
        <v>0</v>
      </c>
      <c r="AO56" s="9"/>
      <c r="AP56" s="9"/>
      <c r="AQ56" s="124" t="s">
        <v>82</v>
      </c>
      <c r="AR56" s="120"/>
      <c r="AS56" s="125">
        <f>ROUND(SUM(AS57:AS58),2)</f>
        <v>0</v>
      </c>
      <c r="AT56" s="126">
        <f>ROUND(SUM(AV56:AW56),2)</f>
        <v>0</v>
      </c>
      <c r="AU56" s="127">
        <f>ROUND(SUM(AU57:AU58),5)</f>
        <v>0</v>
      </c>
      <c r="AV56" s="126">
        <f>ROUND(AZ56*L26,2)</f>
        <v>0</v>
      </c>
      <c r="AW56" s="126">
        <f>ROUND(BA56*L27,2)</f>
        <v>0</v>
      </c>
      <c r="AX56" s="126">
        <f>ROUND(BB56*L26,2)</f>
        <v>0</v>
      </c>
      <c r="AY56" s="126">
        <f>ROUND(BC56*L27,2)</f>
        <v>0</v>
      </c>
      <c r="AZ56" s="126">
        <f>ROUND(SUM(AZ57:AZ58),2)</f>
        <v>0</v>
      </c>
      <c r="BA56" s="126">
        <f>ROUND(SUM(BA57:BA58),2)</f>
        <v>0</v>
      </c>
      <c r="BB56" s="126">
        <f>ROUND(SUM(BB57:BB58),2)</f>
        <v>0</v>
      </c>
      <c r="BC56" s="126">
        <f>ROUND(SUM(BC57:BC58),2)</f>
        <v>0</v>
      </c>
      <c r="BD56" s="128">
        <f>ROUND(SUM(BD57:BD58),2)</f>
        <v>0</v>
      </c>
      <c r="BS56" s="129" t="s">
        <v>71</v>
      </c>
      <c r="BT56" s="129" t="s">
        <v>81</v>
      </c>
      <c r="BU56" s="129" t="s">
        <v>73</v>
      </c>
      <c r="BV56" s="129" t="s">
        <v>74</v>
      </c>
      <c r="BW56" s="129" t="s">
        <v>91</v>
      </c>
      <c r="BX56" s="129" t="s">
        <v>80</v>
      </c>
      <c r="CL56" s="129" t="s">
        <v>5</v>
      </c>
    </row>
    <row r="57" spans="1:90" s="6" customFormat="1" ht="22.5" customHeight="1">
      <c r="A57" s="130" t="s">
        <v>84</v>
      </c>
      <c r="B57" s="120"/>
      <c r="C57" s="9"/>
      <c r="D57" s="9"/>
      <c r="E57" s="9"/>
      <c r="F57" s="121" t="s">
        <v>92</v>
      </c>
      <c r="G57" s="121"/>
      <c r="H57" s="121"/>
      <c r="I57" s="121"/>
      <c r="J57" s="121"/>
      <c r="K57" s="9"/>
      <c r="L57" s="121" t="s">
        <v>93</v>
      </c>
      <c r="M57" s="121"/>
      <c r="N57" s="121"/>
      <c r="O57" s="121"/>
      <c r="P57" s="121"/>
      <c r="Q57" s="121"/>
      <c r="R57" s="121"/>
      <c r="S57" s="121"/>
      <c r="T57" s="121"/>
      <c r="U57" s="121"/>
      <c r="V57" s="121"/>
      <c r="W57" s="121"/>
      <c r="X57" s="121"/>
      <c r="Y57" s="121"/>
      <c r="Z57" s="121"/>
      <c r="AA57" s="121"/>
      <c r="AB57" s="121"/>
      <c r="AC57" s="121"/>
      <c r="AD57" s="121"/>
      <c r="AE57" s="121"/>
      <c r="AF57" s="121"/>
      <c r="AG57" s="123">
        <f>'c_a - Elektroinstalace - ...'!J31</f>
        <v>0</v>
      </c>
      <c r="AH57" s="9"/>
      <c r="AI57" s="9"/>
      <c r="AJ57" s="9"/>
      <c r="AK57" s="9"/>
      <c r="AL57" s="9"/>
      <c r="AM57" s="9"/>
      <c r="AN57" s="123">
        <f>SUM(AG57,AT57)</f>
        <v>0</v>
      </c>
      <c r="AO57" s="9"/>
      <c r="AP57" s="9"/>
      <c r="AQ57" s="124" t="s">
        <v>82</v>
      </c>
      <c r="AR57" s="120"/>
      <c r="AS57" s="125">
        <v>0</v>
      </c>
      <c r="AT57" s="126">
        <f>ROUND(SUM(AV57:AW57),2)</f>
        <v>0</v>
      </c>
      <c r="AU57" s="127">
        <f>'c_a - Elektroinstalace - ...'!P97</f>
        <v>0</v>
      </c>
      <c r="AV57" s="126">
        <f>'c_a - Elektroinstalace - ...'!J34</f>
        <v>0</v>
      </c>
      <c r="AW57" s="126">
        <f>'c_a - Elektroinstalace - ...'!J35</f>
        <v>0</v>
      </c>
      <c r="AX57" s="126">
        <f>'c_a - Elektroinstalace - ...'!J36</f>
        <v>0</v>
      </c>
      <c r="AY57" s="126">
        <f>'c_a - Elektroinstalace - ...'!J37</f>
        <v>0</v>
      </c>
      <c r="AZ57" s="126">
        <f>'c_a - Elektroinstalace - ...'!F34</f>
        <v>0</v>
      </c>
      <c r="BA57" s="126">
        <f>'c_a - Elektroinstalace - ...'!F35</f>
        <v>0</v>
      </c>
      <c r="BB57" s="126">
        <f>'c_a - Elektroinstalace - ...'!F36</f>
        <v>0</v>
      </c>
      <c r="BC57" s="126">
        <f>'c_a - Elektroinstalace - ...'!F37</f>
        <v>0</v>
      </c>
      <c r="BD57" s="128">
        <f>'c_a - Elektroinstalace - ...'!F38</f>
        <v>0</v>
      </c>
      <c r="BT57" s="129" t="s">
        <v>85</v>
      </c>
      <c r="BV57" s="129" t="s">
        <v>74</v>
      </c>
      <c r="BW57" s="129" t="s">
        <v>94</v>
      </c>
      <c r="BX57" s="129" t="s">
        <v>91</v>
      </c>
      <c r="CL57" s="129" t="s">
        <v>5</v>
      </c>
    </row>
    <row r="58" spans="1:90" s="6" customFormat="1" ht="22.5" customHeight="1">
      <c r="A58" s="130" t="s">
        <v>84</v>
      </c>
      <c r="B58" s="120"/>
      <c r="C58" s="9"/>
      <c r="D58" s="9"/>
      <c r="E58" s="9"/>
      <c r="F58" s="121" t="s">
        <v>95</v>
      </c>
      <c r="G58" s="121"/>
      <c r="H58" s="121"/>
      <c r="I58" s="121"/>
      <c r="J58" s="121"/>
      <c r="K58" s="9"/>
      <c r="L58" s="121" t="s">
        <v>96</v>
      </c>
      <c r="M58" s="121"/>
      <c r="N58" s="121"/>
      <c r="O58" s="121"/>
      <c r="P58" s="121"/>
      <c r="Q58" s="121"/>
      <c r="R58" s="121"/>
      <c r="S58" s="121"/>
      <c r="T58" s="121"/>
      <c r="U58" s="121"/>
      <c r="V58" s="121"/>
      <c r="W58" s="121"/>
      <c r="X58" s="121"/>
      <c r="Y58" s="121"/>
      <c r="Z58" s="121"/>
      <c r="AA58" s="121"/>
      <c r="AB58" s="121"/>
      <c r="AC58" s="121"/>
      <c r="AD58" s="121"/>
      <c r="AE58" s="121"/>
      <c r="AF58" s="121"/>
      <c r="AG58" s="123">
        <f>'c_b - Elektroinstalace - ...'!J31</f>
        <v>0</v>
      </c>
      <c r="AH58" s="9"/>
      <c r="AI58" s="9"/>
      <c r="AJ58" s="9"/>
      <c r="AK58" s="9"/>
      <c r="AL58" s="9"/>
      <c r="AM58" s="9"/>
      <c r="AN58" s="123">
        <f>SUM(AG58,AT58)</f>
        <v>0</v>
      </c>
      <c r="AO58" s="9"/>
      <c r="AP58" s="9"/>
      <c r="AQ58" s="124" t="s">
        <v>82</v>
      </c>
      <c r="AR58" s="120"/>
      <c r="AS58" s="125">
        <v>0</v>
      </c>
      <c r="AT58" s="126">
        <f>ROUND(SUM(AV58:AW58),2)</f>
        <v>0</v>
      </c>
      <c r="AU58" s="127">
        <f>'c_b - Elektroinstalace - ...'!P98</f>
        <v>0</v>
      </c>
      <c r="AV58" s="126">
        <f>'c_b - Elektroinstalace - ...'!J34</f>
        <v>0</v>
      </c>
      <c r="AW58" s="126">
        <f>'c_b - Elektroinstalace - ...'!J35</f>
        <v>0</v>
      </c>
      <c r="AX58" s="126">
        <f>'c_b - Elektroinstalace - ...'!J36</f>
        <v>0</v>
      </c>
      <c r="AY58" s="126">
        <f>'c_b - Elektroinstalace - ...'!J37</f>
        <v>0</v>
      </c>
      <c r="AZ58" s="126">
        <f>'c_b - Elektroinstalace - ...'!F34</f>
        <v>0</v>
      </c>
      <c r="BA58" s="126">
        <f>'c_b - Elektroinstalace - ...'!F35</f>
        <v>0</v>
      </c>
      <c r="BB58" s="126">
        <f>'c_b - Elektroinstalace - ...'!F36</f>
        <v>0</v>
      </c>
      <c r="BC58" s="126">
        <f>'c_b - Elektroinstalace - ...'!F37</f>
        <v>0</v>
      </c>
      <c r="BD58" s="128">
        <f>'c_b - Elektroinstalace - ...'!F38</f>
        <v>0</v>
      </c>
      <c r="BT58" s="129" t="s">
        <v>85</v>
      </c>
      <c r="BV58" s="129" t="s">
        <v>74</v>
      </c>
      <c r="BW58" s="129" t="s">
        <v>97</v>
      </c>
      <c r="BX58" s="129" t="s">
        <v>91</v>
      </c>
      <c r="CL58" s="129" t="s">
        <v>5</v>
      </c>
    </row>
    <row r="59" spans="1:90" s="6" customFormat="1" ht="22.5" customHeight="1">
      <c r="A59" s="130" t="s">
        <v>84</v>
      </c>
      <c r="B59" s="120"/>
      <c r="C59" s="9"/>
      <c r="D59" s="9"/>
      <c r="E59" s="121" t="s">
        <v>98</v>
      </c>
      <c r="F59" s="121"/>
      <c r="G59" s="121"/>
      <c r="H59" s="121"/>
      <c r="I59" s="121"/>
      <c r="J59" s="9"/>
      <c r="K59" s="121" t="s">
        <v>99</v>
      </c>
      <c r="L59" s="121"/>
      <c r="M59" s="121"/>
      <c r="N59" s="121"/>
      <c r="O59" s="121"/>
      <c r="P59" s="121"/>
      <c r="Q59" s="121"/>
      <c r="R59" s="121"/>
      <c r="S59" s="121"/>
      <c r="T59" s="121"/>
      <c r="U59" s="121"/>
      <c r="V59" s="121"/>
      <c r="W59" s="121"/>
      <c r="X59" s="121"/>
      <c r="Y59" s="121"/>
      <c r="Z59" s="121"/>
      <c r="AA59" s="121"/>
      <c r="AB59" s="121"/>
      <c r="AC59" s="121"/>
      <c r="AD59" s="121"/>
      <c r="AE59" s="121"/>
      <c r="AF59" s="121"/>
      <c r="AG59" s="123">
        <f>'VON - vedlejší a ostatní ...'!J29</f>
        <v>0</v>
      </c>
      <c r="AH59" s="9"/>
      <c r="AI59" s="9"/>
      <c r="AJ59" s="9"/>
      <c r="AK59" s="9"/>
      <c r="AL59" s="9"/>
      <c r="AM59" s="9"/>
      <c r="AN59" s="123">
        <f>SUM(AG59,AT59)</f>
        <v>0</v>
      </c>
      <c r="AO59" s="9"/>
      <c r="AP59" s="9"/>
      <c r="AQ59" s="124" t="s">
        <v>82</v>
      </c>
      <c r="AR59" s="120"/>
      <c r="AS59" s="125">
        <v>0</v>
      </c>
      <c r="AT59" s="126">
        <f>ROUND(SUM(AV59:AW59),2)</f>
        <v>0</v>
      </c>
      <c r="AU59" s="127">
        <f>'VON - vedlejší a ostatní ...'!P83</f>
        <v>0</v>
      </c>
      <c r="AV59" s="126">
        <f>'VON - vedlejší a ostatní ...'!J32</f>
        <v>0</v>
      </c>
      <c r="AW59" s="126">
        <f>'VON - vedlejší a ostatní ...'!J33</f>
        <v>0</v>
      </c>
      <c r="AX59" s="126">
        <f>'VON - vedlejší a ostatní ...'!J34</f>
        <v>0</v>
      </c>
      <c r="AY59" s="126">
        <f>'VON - vedlejší a ostatní ...'!J35</f>
        <v>0</v>
      </c>
      <c r="AZ59" s="126">
        <f>'VON - vedlejší a ostatní ...'!F32</f>
        <v>0</v>
      </c>
      <c r="BA59" s="126">
        <f>'VON - vedlejší a ostatní ...'!F33</f>
        <v>0</v>
      </c>
      <c r="BB59" s="126">
        <f>'VON - vedlejší a ostatní ...'!F34</f>
        <v>0</v>
      </c>
      <c r="BC59" s="126">
        <f>'VON - vedlejší a ostatní ...'!F35</f>
        <v>0</v>
      </c>
      <c r="BD59" s="128">
        <f>'VON - vedlejší a ostatní ...'!F36</f>
        <v>0</v>
      </c>
      <c r="BT59" s="129" t="s">
        <v>81</v>
      </c>
      <c r="BV59" s="129" t="s">
        <v>74</v>
      </c>
      <c r="BW59" s="129" t="s">
        <v>100</v>
      </c>
      <c r="BX59" s="129" t="s">
        <v>80</v>
      </c>
      <c r="CL59" s="129" t="s">
        <v>5</v>
      </c>
    </row>
    <row r="60" spans="2:91" s="5" customFormat="1" ht="37.5" customHeight="1">
      <c r="B60" s="108"/>
      <c r="C60" s="109"/>
      <c r="D60" s="110" t="s">
        <v>101</v>
      </c>
      <c r="E60" s="110"/>
      <c r="F60" s="110"/>
      <c r="G60" s="110"/>
      <c r="H60" s="110"/>
      <c r="I60" s="111"/>
      <c r="J60" s="110" t="s">
        <v>102</v>
      </c>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2">
        <f>ROUND(SUM(AG61:AG68),2)</f>
        <v>0</v>
      </c>
      <c r="AH60" s="111"/>
      <c r="AI60" s="111"/>
      <c r="AJ60" s="111"/>
      <c r="AK60" s="111"/>
      <c r="AL60" s="111"/>
      <c r="AM60" s="111"/>
      <c r="AN60" s="113">
        <f>SUM(AG60,AT60)</f>
        <v>0</v>
      </c>
      <c r="AO60" s="111"/>
      <c r="AP60" s="111"/>
      <c r="AQ60" s="114" t="s">
        <v>78</v>
      </c>
      <c r="AR60" s="108"/>
      <c r="AS60" s="115">
        <f>ROUND(SUM(AS61:AS68),2)</f>
        <v>0</v>
      </c>
      <c r="AT60" s="116">
        <f>ROUND(SUM(AV60:AW60),2)</f>
        <v>0</v>
      </c>
      <c r="AU60" s="117">
        <f>ROUND(SUM(AU61:AU68),5)</f>
        <v>0</v>
      </c>
      <c r="AV60" s="116">
        <f>ROUND(AZ60*L26,2)</f>
        <v>0</v>
      </c>
      <c r="AW60" s="116">
        <f>ROUND(BA60*L27,2)</f>
        <v>0</v>
      </c>
      <c r="AX60" s="116">
        <f>ROUND(BB60*L26,2)</f>
        <v>0</v>
      </c>
      <c r="AY60" s="116">
        <f>ROUND(BC60*L27,2)</f>
        <v>0</v>
      </c>
      <c r="AZ60" s="116">
        <f>ROUND(SUM(AZ61:AZ68),2)</f>
        <v>0</v>
      </c>
      <c r="BA60" s="116">
        <f>ROUND(SUM(BA61:BA68),2)</f>
        <v>0</v>
      </c>
      <c r="BB60" s="116">
        <f>ROUND(SUM(BB61:BB68),2)</f>
        <v>0</v>
      </c>
      <c r="BC60" s="116">
        <f>ROUND(SUM(BC61:BC68),2)</f>
        <v>0</v>
      </c>
      <c r="BD60" s="118">
        <f>ROUND(SUM(BD61:BD68),2)</f>
        <v>0</v>
      </c>
      <c r="BS60" s="119" t="s">
        <v>71</v>
      </c>
      <c r="BT60" s="119" t="s">
        <v>79</v>
      </c>
      <c r="BU60" s="119" t="s">
        <v>73</v>
      </c>
      <c r="BV60" s="119" t="s">
        <v>74</v>
      </c>
      <c r="BW60" s="119" t="s">
        <v>103</v>
      </c>
      <c r="BX60" s="119" t="s">
        <v>7</v>
      </c>
      <c r="CL60" s="119" t="s">
        <v>5</v>
      </c>
      <c r="CM60" s="119" t="s">
        <v>81</v>
      </c>
    </row>
    <row r="61" spans="1:90" s="6" customFormat="1" ht="22.5" customHeight="1">
      <c r="A61" s="130" t="s">
        <v>84</v>
      </c>
      <c r="B61" s="120"/>
      <c r="C61" s="9"/>
      <c r="D61" s="9"/>
      <c r="E61" s="121" t="s">
        <v>104</v>
      </c>
      <c r="F61" s="121"/>
      <c r="G61" s="121"/>
      <c r="H61" s="121"/>
      <c r="I61" s="121"/>
      <c r="J61" s="9"/>
      <c r="K61" s="121" t="s">
        <v>105</v>
      </c>
      <c r="L61" s="121"/>
      <c r="M61" s="121"/>
      <c r="N61" s="121"/>
      <c r="O61" s="121"/>
      <c r="P61" s="121"/>
      <c r="Q61" s="121"/>
      <c r="R61" s="121"/>
      <c r="S61" s="121"/>
      <c r="T61" s="121"/>
      <c r="U61" s="121"/>
      <c r="V61" s="121"/>
      <c r="W61" s="121"/>
      <c r="X61" s="121"/>
      <c r="Y61" s="121"/>
      <c r="Z61" s="121"/>
      <c r="AA61" s="121"/>
      <c r="AB61" s="121"/>
      <c r="AC61" s="121"/>
      <c r="AD61" s="121"/>
      <c r="AE61" s="121"/>
      <c r="AF61" s="121"/>
      <c r="AG61" s="123">
        <f>'00 - Vedlejší a ostatní n...'!J29</f>
        <v>0</v>
      </c>
      <c r="AH61" s="9"/>
      <c r="AI61" s="9"/>
      <c r="AJ61" s="9"/>
      <c r="AK61" s="9"/>
      <c r="AL61" s="9"/>
      <c r="AM61" s="9"/>
      <c r="AN61" s="123">
        <f>SUM(AG61,AT61)</f>
        <v>0</v>
      </c>
      <c r="AO61" s="9"/>
      <c r="AP61" s="9"/>
      <c r="AQ61" s="124" t="s">
        <v>82</v>
      </c>
      <c r="AR61" s="120"/>
      <c r="AS61" s="125">
        <v>0</v>
      </c>
      <c r="AT61" s="126">
        <f>ROUND(SUM(AV61:AW61),2)</f>
        <v>0</v>
      </c>
      <c r="AU61" s="127">
        <f>'00 - Vedlejší a ostatní n...'!P84</f>
        <v>0</v>
      </c>
      <c r="AV61" s="126">
        <f>'00 - Vedlejší a ostatní n...'!J32</f>
        <v>0</v>
      </c>
      <c r="AW61" s="126">
        <f>'00 - Vedlejší a ostatní n...'!J33</f>
        <v>0</v>
      </c>
      <c r="AX61" s="126">
        <f>'00 - Vedlejší a ostatní n...'!J34</f>
        <v>0</v>
      </c>
      <c r="AY61" s="126">
        <f>'00 - Vedlejší a ostatní n...'!J35</f>
        <v>0</v>
      </c>
      <c r="AZ61" s="126">
        <f>'00 - Vedlejší a ostatní n...'!F32</f>
        <v>0</v>
      </c>
      <c r="BA61" s="126">
        <f>'00 - Vedlejší a ostatní n...'!F33</f>
        <v>0</v>
      </c>
      <c r="BB61" s="126">
        <f>'00 - Vedlejší a ostatní n...'!F34</f>
        <v>0</v>
      </c>
      <c r="BC61" s="126">
        <f>'00 - Vedlejší a ostatní n...'!F35</f>
        <v>0</v>
      </c>
      <c r="BD61" s="128">
        <f>'00 - Vedlejší a ostatní n...'!F36</f>
        <v>0</v>
      </c>
      <c r="BT61" s="129" t="s">
        <v>81</v>
      </c>
      <c r="BV61" s="129" t="s">
        <v>74</v>
      </c>
      <c r="BW61" s="129" t="s">
        <v>106</v>
      </c>
      <c r="BX61" s="129" t="s">
        <v>103</v>
      </c>
      <c r="CL61" s="129" t="s">
        <v>5</v>
      </c>
    </row>
    <row r="62" spans="1:90" s="6" customFormat="1" ht="22.5" customHeight="1">
      <c r="A62" s="130" t="s">
        <v>84</v>
      </c>
      <c r="B62" s="120"/>
      <c r="C62" s="9"/>
      <c r="D62" s="9"/>
      <c r="E62" s="121" t="s">
        <v>107</v>
      </c>
      <c r="F62" s="121"/>
      <c r="G62" s="121"/>
      <c r="H62" s="121"/>
      <c r="I62" s="121"/>
      <c r="J62" s="9"/>
      <c r="K62" s="121" t="s">
        <v>108</v>
      </c>
      <c r="L62" s="121"/>
      <c r="M62" s="121"/>
      <c r="N62" s="121"/>
      <c r="O62" s="121"/>
      <c r="P62" s="121"/>
      <c r="Q62" s="121"/>
      <c r="R62" s="121"/>
      <c r="S62" s="121"/>
      <c r="T62" s="121"/>
      <c r="U62" s="121"/>
      <c r="V62" s="121"/>
      <c r="W62" s="121"/>
      <c r="X62" s="121"/>
      <c r="Y62" s="121"/>
      <c r="Z62" s="121"/>
      <c r="AA62" s="121"/>
      <c r="AB62" s="121"/>
      <c r="AC62" s="121"/>
      <c r="AD62" s="121"/>
      <c r="AE62" s="121"/>
      <c r="AF62" s="121"/>
      <c r="AG62" s="123">
        <f>'01 - Architektonické a st...'!J29</f>
        <v>0</v>
      </c>
      <c r="AH62" s="9"/>
      <c r="AI62" s="9"/>
      <c r="AJ62" s="9"/>
      <c r="AK62" s="9"/>
      <c r="AL62" s="9"/>
      <c r="AM62" s="9"/>
      <c r="AN62" s="123">
        <f>SUM(AG62,AT62)</f>
        <v>0</v>
      </c>
      <c r="AO62" s="9"/>
      <c r="AP62" s="9"/>
      <c r="AQ62" s="124" t="s">
        <v>82</v>
      </c>
      <c r="AR62" s="120"/>
      <c r="AS62" s="125">
        <v>0</v>
      </c>
      <c r="AT62" s="126">
        <f>ROUND(SUM(AV62:AW62),2)</f>
        <v>0</v>
      </c>
      <c r="AU62" s="127">
        <f>'01 - Architektonické a st...'!P119</f>
        <v>0</v>
      </c>
      <c r="AV62" s="126">
        <f>'01 - Architektonické a st...'!J32</f>
        <v>0</v>
      </c>
      <c r="AW62" s="126">
        <f>'01 - Architektonické a st...'!J33</f>
        <v>0</v>
      </c>
      <c r="AX62" s="126">
        <f>'01 - Architektonické a st...'!J34</f>
        <v>0</v>
      </c>
      <c r="AY62" s="126">
        <f>'01 - Architektonické a st...'!J35</f>
        <v>0</v>
      </c>
      <c r="AZ62" s="126">
        <f>'01 - Architektonické a st...'!F32</f>
        <v>0</v>
      </c>
      <c r="BA62" s="126">
        <f>'01 - Architektonické a st...'!F33</f>
        <v>0</v>
      </c>
      <c r="BB62" s="126">
        <f>'01 - Architektonické a st...'!F34</f>
        <v>0</v>
      </c>
      <c r="BC62" s="126">
        <f>'01 - Architektonické a st...'!F35</f>
        <v>0</v>
      </c>
      <c r="BD62" s="128">
        <f>'01 - Architektonické a st...'!F36</f>
        <v>0</v>
      </c>
      <c r="BT62" s="129" t="s">
        <v>81</v>
      </c>
      <c r="BV62" s="129" t="s">
        <v>74</v>
      </c>
      <c r="BW62" s="129" t="s">
        <v>109</v>
      </c>
      <c r="BX62" s="129" t="s">
        <v>103</v>
      </c>
      <c r="CL62" s="129" t="s">
        <v>5</v>
      </c>
    </row>
    <row r="63" spans="1:90" s="6" customFormat="1" ht="22.5" customHeight="1">
      <c r="A63" s="130" t="s">
        <v>84</v>
      </c>
      <c r="B63" s="120"/>
      <c r="C63" s="9"/>
      <c r="D63" s="9"/>
      <c r="E63" s="121" t="s">
        <v>110</v>
      </c>
      <c r="F63" s="121"/>
      <c r="G63" s="121"/>
      <c r="H63" s="121"/>
      <c r="I63" s="121"/>
      <c r="J63" s="9"/>
      <c r="K63" s="121" t="s">
        <v>111</v>
      </c>
      <c r="L63" s="121"/>
      <c r="M63" s="121"/>
      <c r="N63" s="121"/>
      <c r="O63" s="121"/>
      <c r="P63" s="121"/>
      <c r="Q63" s="121"/>
      <c r="R63" s="121"/>
      <c r="S63" s="121"/>
      <c r="T63" s="121"/>
      <c r="U63" s="121"/>
      <c r="V63" s="121"/>
      <c r="W63" s="121"/>
      <c r="X63" s="121"/>
      <c r="Y63" s="121"/>
      <c r="Z63" s="121"/>
      <c r="AA63" s="121"/>
      <c r="AB63" s="121"/>
      <c r="AC63" s="121"/>
      <c r="AD63" s="121"/>
      <c r="AE63" s="121"/>
      <c r="AF63" s="121"/>
      <c r="AG63" s="123">
        <f>'02 - Vytápění'!J29</f>
        <v>0</v>
      </c>
      <c r="AH63" s="9"/>
      <c r="AI63" s="9"/>
      <c r="AJ63" s="9"/>
      <c r="AK63" s="9"/>
      <c r="AL63" s="9"/>
      <c r="AM63" s="9"/>
      <c r="AN63" s="123">
        <f>SUM(AG63,AT63)</f>
        <v>0</v>
      </c>
      <c r="AO63" s="9"/>
      <c r="AP63" s="9"/>
      <c r="AQ63" s="124" t="s">
        <v>82</v>
      </c>
      <c r="AR63" s="120"/>
      <c r="AS63" s="125">
        <v>0</v>
      </c>
      <c r="AT63" s="126">
        <f>ROUND(SUM(AV63:AW63),2)</f>
        <v>0</v>
      </c>
      <c r="AU63" s="127">
        <f>'02 - Vytápění'!P86</f>
        <v>0</v>
      </c>
      <c r="AV63" s="126">
        <f>'02 - Vytápění'!J32</f>
        <v>0</v>
      </c>
      <c r="AW63" s="126">
        <f>'02 - Vytápění'!J33</f>
        <v>0</v>
      </c>
      <c r="AX63" s="126">
        <f>'02 - Vytápění'!J34</f>
        <v>0</v>
      </c>
      <c r="AY63" s="126">
        <f>'02 - Vytápění'!J35</f>
        <v>0</v>
      </c>
      <c r="AZ63" s="126">
        <f>'02 - Vytápění'!F32</f>
        <v>0</v>
      </c>
      <c r="BA63" s="126">
        <f>'02 - Vytápění'!F33</f>
        <v>0</v>
      </c>
      <c r="BB63" s="126">
        <f>'02 - Vytápění'!F34</f>
        <v>0</v>
      </c>
      <c r="BC63" s="126">
        <f>'02 - Vytápění'!F35</f>
        <v>0</v>
      </c>
      <c r="BD63" s="128">
        <f>'02 - Vytápění'!F36</f>
        <v>0</v>
      </c>
      <c r="BT63" s="129" t="s">
        <v>81</v>
      </c>
      <c r="BV63" s="129" t="s">
        <v>74</v>
      </c>
      <c r="BW63" s="129" t="s">
        <v>112</v>
      </c>
      <c r="BX63" s="129" t="s">
        <v>103</v>
      </c>
      <c r="CL63" s="129" t="s">
        <v>5</v>
      </c>
    </row>
    <row r="64" spans="1:90" s="6" customFormat="1" ht="22.5" customHeight="1">
      <c r="A64" s="130" t="s">
        <v>84</v>
      </c>
      <c r="B64" s="120"/>
      <c r="C64" s="9"/>
      <c r="D64" s="9"/>
      <c r="E64" s="121" t="s">
        <v>113</v>
      </c>
      <c r="F64" s="121"/>
      <c r="G64" s="121"/>
      <c r="H64" s="121"/>
      <c r="I64" s="121"/>
      <c r="J64" s="9"/>
      <c r="K64" s="121" t="s">
        <v>114</v>
      </c>
      <c r="L64" s="121"/>
      <c r="M64" s="121"/>
      <c r="N64" s="121"/>
      <c r="O64" s="121"/>
      <c r="P64" s="121"/>
      <c r="Q64" s="121"/>
      <c r="R64" s="121"/>
      <c r="S64" s="121"/>
      <c r="T64" s="121"/>
      <c r="U64" s="121"/>
      <c r="V64" s="121"/>
      <c r="W64" s="121"/>
      <c r="X64" s="121"/>
      <c r="Y64" s="121"/>
      <c r="Z64" s="121"/>
      <c r="AA64" s="121"/>
      <c r="AB64" s="121"/>
      <c r="AC64" s="121"/>
      <c r="AD64" s="121"/>
      <c r="AE64" s="121"/>
      <c r="AF64" s="121"/>
      <c r="AG64" s="123">
        <f>'03 - Vzduchotechnika'!J29</f>
        <v>0</v>
      </c>
      <c r="AH64" s="9"/>
      <c r="AI64" s="9"/>
      <c r="AJ64" s="9"/>
      <c r="AK64" s="9"/>
      <c r="AL64" s="9"/>
      <c r="AM64" s="9"/>
      <c r="AN64" s="123">
        <f>SUM(AG64,AT64)</f>
        <v>0</v>
      </c>
      <c r="AO64" s="9"/>
      <c r="AP64" s="9"/>
      <c r="AQ64" s="124" t="s">
        <v>82</v>
      </c>
      <c r="AR64" s="120"/>
      <c r="AS64" s="125">
        <v>0</v>
      </c>
      <c r="AT64" s="126">
        <f>ROUND(SUM(AV64:AW64),2)</f>
        <v>0</v>
      </c>
      <c r="AU64" s="127">
        <f>'03 - Vzduchotechnika'!P83</f>
        <v>0</v>
      </c>
      <c r="AV64" s="126">
        <f>'03 - Vzduchotechnika'!J32</f>
        <v>0</v>
      </c>
      <c r="AW64" s="126">
        <f>'03 - Vzduchotechnika'!J33</f>
        <v>0</v>
      </c>
      <c r="AX64" s="126">
        <f>'03 - Vzduchotechnika'!J34</f>
        <v>0</v>
      </c>
      <c r="AY64" s="126">
        <f>'03 - Vzduchotechnika'!J35</f>
        <v>0</v>
      </c>
      <c r="AZ64" s="126">
        <f>'03 - Vzduchotechnika'!F32</f>
        <v>0</v>
      </c>
      <c r="BA64" s="126">
        <f>'03 - Vzduchotechnika'!F33</f>
        <v>0</v>
      </c>
      <c r="BB64" s="126">
        <f>'03 - Vzduchotechnika'!F34</f>
        <v>0</v>
      </c>
      <c r="BC64" s="126">
        <f>'03 - Vzduchotechnika'!F35</f>
        <v>0</v>
      </c>
      <c r="BD64" s="128">
        <f>'03 - Vzduchotechnika'!F36</f>
        <v>0</v>
      </c>
      <c r="BT64" s="129" t="s">
        <v>81</v>
      </c>
      <c r="BV64" s="129" t="s">
        <v>74</v>
      </c>
      <c r="BW64" s="129" t="s">
        <v>115</v>
      </c>
      <c r="BX64" s="129" t="s">
        <v>103</v>
      </c>
      <c r="CL64" s="129" t="s">
        <v>5</v>
      </c>
    </row>
    <row r="65" spans="1:90" s="6" customFormat="1" ht="22.5" customHeight="1">
      <c r="A65" s="130" t="s">
        <v>84</v>
      </c>
      <c r="B65" s="120"/>
      <c r="C65" s="9"/>
      <c r="D65" s="9"/>
      <c r="E65" s="121" t="s">
        <v>116</v>
      </c>
      <c r="F65" s="121"/>
      <c r="G65" s="121"/>
      <c r="H65" s="121"/>
      <c r="I65" s="121"/>
      <c r="J65" s="9"/>
      <c r="K65" s="121" t="s">
        <v>117</v>
      </c>
      <c r="L65" s="121"/>
      <c r="M65" s="121"/>
      <c r="N65" s="121"/>
      <c r="O65" s="121"/>
      <c r="P65" s="121"/>
      <c r="Q65" s="121"/>
      <c r="R65" s="121"/>
      <c r="S65" s="121"/>
      <c r="T65" s="121"/>
      <c r="U65" s="121"/>
      <c r="V65" s="121"/>
      <c r="W65" s="121"/>
      <c r="X65" s="121"/>
      <c r="Y65" s="121"/>
      <c r="Z65" s="121"/>
      <c r="AA65" s="121"/>
      <c r="AB65" s="121"/>
      <c r="AC65" s="121"/>
      <c r="AD65" s="121"/>
      <c r="AE65" s="121"/>
      <c r="AF65" s="121"/>
      <c r="AG65" s="123">
        <f>'04 - Přeložka MaR'!J29</f>
        <v>0</v>
      </c>
      <c r="AH65" s="9"/>
      <c r="AI65" s="9"/>
      <c r="AJ65" s="9"/>
      <c r="AK65" s="9"/>
      <c r="AL65" s="9"/>
      <c r="AM65" s="9"/>
      <c r="AN65" s="123">
        <f>SUM(AG65,AT65)</f>
        <v>0</v>
      </c>
      <c r="AO65" s="9"/>
      <c r="AP65" s="9"/>
      <c r="AQ65" s="124" t="s">
        <v>82</v>
      </c>
      <c r="AR65" s="120"/>
      <c r="AS65" s="125">
        <v>0</v>
      </c>
      <c r="AT65" s="126">
        <f>ROUND(SUM(AV65:AW65),2)</f>
        <v>0</v>
      </c>
      <c r="AU65" s="127">
        <f>'04 - Přeložka MaR'!P83</f>
        <v>0</v>
      </c>
      <c r="AV65" s="126">
        <f>'04 - Přeložka MaR'!J32</f>
        <v>0</v>
      </c>
      <c r="AW65" s="126">
        <f>'04 - Přeložka MaR'!J33</f>
        <v>0</v>
      </c>
      <c r="AX65" s="126">
        <f>'04 - Přeložka MaR'!J34</f>
        <v>0</v>
      </c>
      <c r="AY65" s="126">
        <f>'04 - Přeložka MaR'!J35</f>
        <v>0</v>
      </c>
      <c r="AZ65" s="126">
        <f>'04 - Přeložka MaR'!F32</f>
        <v>0</v>
      </c>
      <c r="BA65" s="126">
        <f>'04 - Přeložka MaR'!F33</f>
        <v>0</v>
      </c>
      <c r="BB65" s="126">
        <f>'04 - Přeložka MaR'!F34</f>
        <v>0</v>
      </c>
      <c r="BC65" s="126">
        <f>'04 - Přeložka MaR'!F35</f>
        <v>0</v>
      </c>
      <c r="BD65" s="128">
        <f>'04 - Přeložka MaR'!F36</f>
        <v>0</v>
      </c>
      <c r="BT65" s="129" t="s">
        <v>81</v>
      </c>
      <c r="BV65" s="129" t="s">
        <v>74</v>
      </c>
      <c r="BW65" s="129" t="s">
        <v>118</v>
      </c>
      <c r="BX65" s="129" t="s">
        <v>103</v>
      </c>
      <c r="CL65" s="129" t="s">
        <v>5</v>
      </c>
    </row>
    <row r="66" spans="1:90" s="6" customFormat="1" ht="22.5" customHeight="1">
      <c r="A66" s="130" t="s">
        <v>84</v>
      </c>
      <c r="B66" s="120"/>
      <c r="C66" s="9"/>
      <c r="D66" s="9"/>
      <c r="E66" s="121" t="s">
        <v>119</v>
      </c>
      <c r="F66" s="121"/>
      <c r="G66" s="121"/>
      <c r="H66" s="121"/>
      <c r="I66" s="121"/>
      <c r="J66" s="9"/>
      <c r="K66" s="121" t="s">
        <v>120</v>
      </c>
      <c r="L66" s="121"/>
      <c r="M66" s="121"/>
      <c r="N66" s="121"/>
      <c r="O66" s="121"/>
      <c r="P66" s="121"/>
      <c r="Q66" s="121"/>
      <c r="R66" s="121"/>
      <c r="S66" s="121"/>
      <c r="T66" s="121"/>
      <c r="U66" s="121"/>
      <c r="V66" s="121"/>
      <c r="W66" s="121"/>
      <c r="X66" s="121"/>
      <c r="Y66" s="121"/>
      <c r="Z66" s="121"/>
      <c r="AA66" s="121"/>
      <c r="AB66" s="121"/>
      <c r="AC66" s="121"/>
      <c r="AD66" s="121"/>
      <c r="AE66" s="121"/>
      <c r="AF66" s="121"/>
      <c r="AG66" s="123">
        <f>'05 - Přeložka horkovodu'!J29</f>
        <v>0</v>
      </c>
      <c r="AH66" s="9"/>
      <c r="AI66" s="9"/>
      <c r="AJ66" s="9"/>
      <c r="AK66" s="9"/>
      <c r="AL66" s="9"/>
      <c r="AM66" s="9"/>
      <c r="AN66" s="123">
        <f>SUM(AG66,AT66)</f>
        <v>0</v>
      </c>
      <c r="AO66" s="9"/>
      <c r="AP66" s="9"/>
      <c r="AQ66" s="124" t="s">
        <v>82</v>
      </c>
      <c r="AR66" s="120"/>
      <c r="AS66" s="125">
        <v>0</v>
      </c>
      <c r="AT66" s="126">
        <f>ROUND(SUM(AV66:AW66),2)</f>
        <v>0</v>
      </c>
      <c r="AU66" s="127">
        <f>'05 - Přeložka horkovodu'!P86</f>
        <v>0</v>
      </c>
      <c r="AV66" s="126">
        <f>'05 - Přeložka horkovodu'!J32</f>
        <v>0</v>
      </c>
      <c r="AW66" s="126">
        <f>'05 - Přeložka horkovodu'!J33</f>
        <v>0</v>
      </c>
      <c r="AX66" s="126">
        <f>'05 - Přeložka horkovodu'!J34</f>
        <v>0</v>
      </c>
      <c r="AY66" s="126">
        <f>'05 - Přeložka horkovodu'!J35</f>
        <v>0</v>
      </c>
      <c r="AZ66" s="126">
        <f>'05 - Přeložka horkovodu'!F32</f>
        <v>0</v>
      </c>
      <c r="BA66" s="126">
        <f>'05 - Přeložka horkovodu'!F33</f>
        <v>0</v>
      </c>
      <c r="BB66" s="126">
        <f>'05 - Přeložka horkovodu'!F34</f>
        <v>0</v>
      </c>
      <c r="BC66" s="126">
        <f>'05 - Přeložka horkovodu'!F35</f>
        <v>0</v>
      </c>
      <c r="BD66" s="128">
        <f>'05 - Přeložka horkovodu'!F36</f>
        <v>0</v>
      </c>
      <c r="BT66" s="129" t="s">
        <v>81</v>
      </c>
      <c r="BV66" s="129" t="s">
        <v>74</v>
      </c>
      <c r="BW66" s="129" t="s">
        <v>121</v>
      </c>
      <c r="BX66" s="129" t="s">
        <v>103</v>
      </c>
      <c r="CL66" s="129" t="s">
        <v>5</v>
      </c>
    </row>
    <row r="67" spans="1:90" s="6" customFormat="1" ht="22.5" customHeight="1">
      <c r="A67" s="130" t="s">
        <v>84</v>
      </c>
      <c r="B67" s="120"/>
      <c r="C67" s="9"/>
      <c r="D67" s="9"/>
      <c r="E67" s="121" t="s">
        <v>122</v>
      </c>
      <c r="F67" s="121"/>
      <c r="G67" s="121"/>
      <c r="H67" s="121"/>
      <c r="I67" s="121"/>
      <c r="J67" s="9"/>
      <c r="K67" s="121" t="s">
        <v>123</v>
      </c>
      <c r="L67" s="121"/>
      <c r="M67" s="121"/>
      <c r="N67" s="121"/>
      <c r="O67" s="121"/>
      <c r="P67" s="121"/>
      <c r="Q67" s="121"/>
      <c r="R67" s="121"/>
      <c r="S67" s="121"/>
      <c r="T67" s="121"/>
      <c r="U67" s="121"/>
      <c r="V67" s="121"/>
      <c r="W67" s="121"/>
      <c r="X67" s="121"/>
      <c r="Y67" s="121"/>
      <c r="Z67" s="121"/>
      <c r="AA67" s="121"/>
      <c r="AB67" s="121"/>
      <c r="AC67" s="121"/>
      <c r="AD67" s="121"/>
      <c r="AE67" s="121"/>
      <c r="AF67" s="121"/>
      <c r="AG67" s="123">
        <f>'06 - ZTI, rozvody vody a ...'!J29</f>
        <v>0</v>
      </c>
      <c r="AH67" s="9"/>
      <c r="AI67" s="9"/>
      <c r="AJ67" s="9"/>
      <c r="AK67" s="9"/>
      <c r="AL67" s="9"/>
      <c r="AM67" s="9"/>
      <c r="AN67" s="123">
        <f>SUM(AG67,AT67)</f>
        <v>0</v>
      </c>
      <c r="AO67" s="9"/>
      <c r="AP67" s="9"/>
      <c r="AQ67" s="124" t="s">
        <v>82</v>
      </c>
      <c r="AR67" s="120"/>
      <c r="AS67" s="125">
        <v>0</v>
      </c>
      <c r="AT67" s="126">
        <f>ROUND(SUM(AV67:AW67),2)</f>
        <v>0</v>
      </c>
      <c r="AU67" s="127">
        <f>'06 - ZTI, rozvody vody a ...'!P95</f>
        <v>0</v>
      </c>
      <c r="AV67" s="126">
        <f>'06 - ZTI, rozvody vody a ...'!J32</f>
        <v>0</v>
      </c>
      <c r="AW67" s="126">
        <f>'06 - ZTI, rozvody vody a ...'!J33</f>
        <v>0</v>
      </c>
      <c r="AX67" s="126">
        <f>'06 - ZTI, rozvody vody a ...'!J34</f>
        <v>0</v>
      </c>
      <c r="AY67" s="126">
        <f>'06 - ZTI, rozvody vody a ...'!J35</f>
        <v>0</v>
      </c>
      <c r="AZ67" s="126">
        <f>'06 - ZTI, rozvody vody a ...'!F32</f>
        <v>0</v>
      </c>
      <c r="BA67" s="126">
        <f>'06 - ZTI, rozvody vody a ...'!F33</f>
        <v>0</v>
      </c>
      <c r="BB67" s="126">
        <f>'06 - ZTI, rozvody vody a ...'!F34</f>
        <v>0</v>
      </c>
      <c r="BC67" s="126">
        <f>'06 - ZTI, rozvody vody a ...'!F35</f>
        <v>0</v>
      </c>
      <c r="BD67" s="128">
        <f>'06 - ZTI, rozvody vody a ...'!F36</f>
        <v>0</v>
      </c>
      <c r="BT67" s="129" t="s">
        <v>81</v>
      </c>
      <c r="BV67" s="129" t="s">
        <v>74</v>
      </c>
      <c r="BW67" s="129" t="s">
        <v>124</v>
      </c>
      <c r="BX67" s="129" t="s">
        <v>103</v>
      </c>
      <c r="CL67" s="129" t="s">
        <v>5</v>
      </c>
    </row>
    <row r="68" spans="1:90" s="6" customFormat="1" ht="22.5" customHeight="1">
      <c r="A68" s="130" t="s">
        <v>84</v>
      </c>
      <c r="B68" s="120"/>
      <c r="C68" s="9"/>
      <c r="D68" s="9"/>
      <c r="E68" s="121" t="s">
        <v>125</v>
      </c>
      <c r="F68" s="121"/>
      <c r="G68" s="121"/>
      <c r="H68" s="121"/>
      <c r="I68" s="121"/>
      <c r="J68" s="9"/>
      <c r="K68" s="121" t="s">
        <v>126</v>
      </c>
      <c r="L68" s="121"/>
      <c r="M68" s="121"/>
      <c r="N68" s="121"/>
      <c r="O68" s="121"/>
      <c r="P68" s="121"/>
      <c r="Q68" s="121"/>
      <c r="R68" s="121"/>
      <c r="S68" s="121"/>
      <c r="T68" s="121"/>
      <c r="U68" s="121"/>
      <c r="V68" s="121"/>
      <c r="W68" s="121"/>
      <c r="X68" s="121"/>
      <c r="Y68" s="121"/>
      <c r="Z68" s="121"/>
      <c r="AA68" s="121"/>
      <c r="AB68" s="121"/>
      <c r="AC68" s="121"/>
      <c r="AD68" s="121"/>
      <c r="AE68" s="121"/>
      <c r="AF68" s="121"/>
      <c r="AG68" s="123">
        <f>'07 - Elektroinstalace sil...'!J29</f>
        <v>0</v>
      </c>
      <c r="AH68" s="9"/>
      <c r="AI68" s="9"/>
      <c r="AJ68" s="9"/>
      <c r="AK68" s="9"/>
      <c r="AL68" s="9"/>
      <c r="AM68" s="9"/>
      <c r="AN68" s="123">
        <f>SUM(AG68,AT68)</f>
        <v>0</v>
      </c>
      <c r="AO68" s="9"/>
      <c r="AP68" s="9"/>
      <c r="AQ68" s="124" t="s">
        <v>82</v>
      </c>
      <c r="AR68" s="120"/>
      <c r="AS68" s="131">
        <v>0</v>
      </c>
      <c r="AT68" s="132">
        <f>ROUND(SUM(AV68:AW68),2)</f>
        <v>0</v>
      </c>
      <c r="AU68" s="133">
        <f>'07 - Elektroinstalace sil...'!P88</f>
        <v>0</v>
      </c>
      <c r="AV68" s="132">
        <f>'07 - Elektroinstalace sil...'!J32</f>
        <v>0</v>
      </c>
      <c r="AW68" s="132">
        <f>'07 - Elektroinstalace sil...'!J33</f>
        <v>0</v>
      </c>
      <c r="AX68" s="132">
        <f>'07 - Elektroinstalace sil...'!J34</f>
        <v>0</v>
      </c>
      <c r="AY68" s="132">
        <f>'07 - Elektroinstalace sil...'!J35</f>
        <v>0</v>
      </c>
      <c r="AZ68" s="132">
        <f>'07 - Elektroinstalace sil...'!F32</f>
        <v>0</v>
      </c>
      <c r="BA68" s="132">
        <f>'07 - Elektroinstalace sil...'!F33</f>
        <v>0</v>
      </c>
      <c r="BB68" s="132">
        <f>'07 - Elektroinstalace sil...'!F34</f>
        <v>0</v>
      </c>
      <c r="BC68" s="132">
        <f>'07 - Elektroinstalace sil...'!F35</f>
        <v>0</v>
      </c>
      <c r="BD68" s="134">
        <f>'07 - Elektroinstalace sil...'!F36</f>
        <v>0</v>
      </c>
      <c r="BT68" s="129" t="s">
        <v>81</v>
      </c>
      <c r="BV68" s="129" t="s">
        <v>74</v>
      </c>
      <c r="BW68" s="129" t="s">
        <v>127</v>
      </c>
      <c r="BX68" s="129" t="s">
        <v>103</v>
      </c>
      <c r="CL68" s="129" t="s">
        <v>5</v>
      </c>
    </row>
    <row r="69" spans="2:44" s="1" customFormat="1" ht="30" customHeight="1">
      <c r="B69" s="48"/>
      <c r="AR69" s="48"/>
    </row>
    <row r="70" spans="2:44" s="1" customFormat="1" ht="6.95" customHeight="1">
      <c r="B70" s="69"/>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48"/>
    </row>
  </sheetData>
  <mergeCells count="10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F54:J54"/>
    <mergeCell ref="L54:AF54"/>
    <mergeCell ref="AN55:AP55"/>
    <mergeCell ref="AG55:AM55"/>
    <mergeCell ref="F55:J55"/>
    <mergeCell ref="L55:AF55"/>
    <mergeCell ref="AN56:AP56"/>
    <mergeCell ref="AG56:AM56"/>
    <mergeCell ref="E56:I56"/>
    <mergeCell ref="K56:AF56"/>
    <mergeCell ref="AN57:AP57"/>
    <mergeCell ref="AG57:AM57"/>
    <mergeCell ref="F57:J57"/>
    <mergeCell ref="L57:AF57"/>
    <mergeCell ref="AN58:AP58"/>
    <mergeCell ref="AG58:AM58"/>
    <mergeCell ref="F58:J58"/>
    <mergeCell ref="L58:AF58"/>
    <mergeCell ref="AN59:AP59"/>
    <mergeCell ref="AG59:AM59"/>
    <mergeCell ref="E59:I59"/>
    <mergeCell ref="K59:AF59"/>
    <mergeCell ref="AN60:AP60"/>
    <mergeCell ref="AG60:AM60"/>
    <mergeCell ref="D60:H60"/>
    <mergeCell ref="J60:AF60"/>
    <mergeCell ref="AN61:AP61"/>
    <mergeCell ref="AG61:AM61"/>
    <mergeCell ref="E61:I61"/>
    <mergeCell ref="K61:AF61"/>
    <mergeCell ref="AN62:AP62"/>
    <mergeCell ref="AG62:AM62"/>
    <mergeCell ref="E62:I62"/>
    <mergeCell ref="K62:AF62"/>
    <mergeCell ref="AN63:AP63"/>
    <mergeCell ref="AG63:AM63"/>
    <mergeCell ref="E63:I63"/>
    <mergeCell ref="K63:AF63"/>
    <mergeCell ref="AN64:AP64"/>
    <mergeCell ref="AG64:AM64"/>
    <mergeCell ref="E64:I64"/>
    <mergeCell ref="K64:AF64"/>
    <mergeCell ref="AN65:AP65"/>
    <mergeCell ref="AG65:AM65"/>
    <mergeCell ref="E65:I65"/>
    <mergeCell ref="K65:AF65"/>
    <mergeCell ref="AN66:AP66"/>
    <mergeCell ref="AG66:AM66"/>
    <mergeCell ref="E66:I66"/>
    <mergeCell ref="K66:AF66"/>
    <mergeCell ref="AN67:AP67"/>
    <mergeCell ref="AG67:AM67"/>
    <mergeCell ref="E67:I67"/>
    <mergeCell ref="K67:AF67"/>
    <mergeCell ref="AN68:AP68"/>
    <mergeCell ref="AG68:AM68"/>
    <mergeCell ref="E68:I68"/>
    <mergeCell ref="K68:AF68"/>
    <mergeCell ref="AG51:AM51"/>
    <mergeCell ref="AN51:AP51"/>
    <mergeCell ref="AR2:BE2"/>
  </mergeCells>
  <hyperlinks>
    <hyperlink ref="K1:S1" location="C2" display="1) Rekapitulace stavby"/>
    <hyperlink ref="W1:AI1" location="C51" display="2) Rekapitulace objektů stavby a soupisů prací"/>
    <hyperlink ref="A54" location="'1 - Stavební úpravy prost...'!C2" display="/"/>
    <hyperlink ref="A55" location="'a - ZTI -zdravotně tech.i...'!C2" display="/"/>
    <hyperlink ref="A57" location="'c_a - Elektroinstalace - ...'!C2" display="/"/>
    <hyperlink ref="A58" location="'c_b - Elektroinstalace - ...'!C2" display="/"/>
    <hyperlink ref="A59" location="'VON - vedlejší a ostatní ...'!C2" display="/"/>
    <hyperlink ref="A61" location="'00 - Vedlejší a ostatní n...'!C2" display="/"/>
    <hyperlink ref="A62" location="'01 - Architektonické a st...'!C2" display="/"/>
    <hyperlink ref="A63" location="'02 - Vytápění'!C2" display="/"/>
    <hyperlink ref="A64" location="'03 - Vzduchotechnika'!C2" display="/"/>
    <hyperlink ref="A65" location="'04 - Přeložka MaR'!C2" display="/"/>
    <hyperlink ref="A66" location="'05 - Přeložka horkovodu'!C2" display="/"/>
    <hyperlink ref="A67" location="'06 - ZTI, rozvody vody a ...'!C2" display="/"/>
    <hyperlink ref="A68" location="'07 - Elektroinstalace sil...'!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1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115</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s="1" customFormat="1" ht="22.5" customHeight="1">
      <c r="B9" s="48"/>
      <c r="C9" s="49"/>
      <c r="D9" s="49"/>
      <c r="E9" s="142" t="s">
        <v>1149</v>
      </c>
      <c r="F9" s="49"/>
      <c r="G9" s="49"/>
      <c r="H9" s="49"/>
      <c r="I9" s="143"/>
      <c r="J9" s="49"/>
      <c r="K9" s="53"/>
    </row>
    <row r="10" spans="2:11" s="1" customFormat="1" ht="13.5">
      <c r="B10" s="48"/>
      <c r="C10" s="49"/>
      <c r="D10" s="42" t="s">
        <v>136</v>
      </c>
      <c r="E10" s="49"/>
      <c r="F10" s="49"/>
      <c r="G10" s="49"/>
      <c r="H10" s="49"/>
      <c r="I10" s="143"/>
      <c r="J10" s="49"/>
      <c r="K10" s="53"/>
    </row>
    <row r="11" spans="2:11" s="1" customFormat="1" ht="36.95" customHeight="1">
      <c r="B11" s="48"/>
      <c r="C11" s="49"/>
      <c r="D11" s="49"/>
      <c r="E11" s="144" t="s">
        <v>3022</v>
      </c>
      <c r="F11" s="49"/>
      <c r="G11" s="49"/>
      <c r="H11" s="49"/>
      <c r="I11" s="143"/>
      <c r="J11" s="49"/>
      <c r="K11" s="53"/>
    </row>
    <row r="12" spans="2:11" s="1" customFormat="1" ht="13.5">
      <c r="B12" s="48"/>
      <c r="C12" s="49"/>
      <c r="D12" s="49"/>
      <c r="E12" s="49"/>
      <c r="F12" s="49"/>
      <c r="G12" s="49"/>
      <c r="H12" s="49"/>
      <c r="I12" s="143"/>
      <c r="J12" s="49"/>
      <c r="K12" s="53"/>
    </row>
    <row r="13" spans="2:11" s="1" customFormat="1" ht="14.4" customHeight="1">
      <c r="B13" s="48"/>
      <c r="C13" s="49"/>
      <c r="D13" s="42" t="s">
        <v>21</v>
      </c>
      <c r="E13" s="49"/>
      <c r="F13" s="37" t="s">
        <v>5</v>
      </c>
      <c r="G13" s="49"/>
      <c r="H13" s="49"/>
      <c r="I13" s="145" t="s">
        <v>22</v>
      </c>
      <c r="J13" s="37" t="s">
        <v>5</v>
      </c>
      <c r="K13" s="53"/>
    </row>
    <row r="14" spans="2:11" s="1" customFormat="1" ht="14.4" customHeight="1">
      <c r="B14" s="48"/>
      <c r="C14" s="49"/>
      <c r="D14" s="42" t="s">
        <v>23</v>
      </c>
      <c r="E14" s="49"/>
      <c r="F14" s="37" t="s">
        <v>24</v>
      </c>
      <c r="G14" s="49"/>
      <c r="H14" s="49"/>
      <c r="I14" s="145" t="s">
        <v>25</v>
      </c>
      <c r="J14" s="146">
        <f>'Rekapitulace stavby'!AN8</f>
        <v>0</v>
      </c>
      <c r="K14" s="53"/>
    </row>
    <row r="15" spans="2:11" s="1" customFormat="1" ht="10.8" customHeight="1">
      <c r="B15" s="48"/>
      <c r="C15" s="49"/>
      <c r="D15" s="49"/>
      <c r="E15" s="49"/>
      <c r="F15" s="49"/>
      <c r="G15" s="49"/>
      <c r="H15" s="49"/>
      <c r="I15" s="143"/>
      <c r="J15" s="49"/>
      <c r="K15" s="53"/>
    </row>
    <row r="16" spans="2:11" s="1" customFormat="1" ht="14.4" customHeight="1">
      <c r="B16" s="48"/>
      <c r="C16" s="49"/>
      <c r="D16" s="42" t="s">
        <v>27</v>
      </c>
      <c r="E16" s="49"/>
      <c r="F16" s="49"/>
      <c r="G16" s="49"/>
      <c r="H16" s="49"/>
      <c r="I16" s="145" t="s">
        <v>28</v>
      </c>
      <c r="J16" s="37" t="s">
        <v>5</v>
      </c>
      <c r="K16" s="53"/>
    </row>
    <row r="17" spans="2:11" s="1" customFormat="1" ht="18" customHeight="1">
      <c r="B17" s="48"/>
      <c r="C17" s="49"/>
      <c r="D17" s="49"/>
      <c r="E17" s="37" t="s">
        <v>29</v>
      </c>
      <c r="F17" s="49"/>
      <c r="G17" s="49"/>
      <c r="H17" s="49"/>
      <c r="I17" s="145" t="s">
        <v>30</v>
      </c>
      <c r="J17" s="37" t="s">
        <v>5</v>
      </c>
      <c r="K17" s="53"/>
    </row>
    <row r="18" spans="2:11" s="1" customFormat="1" ht="6.95" customHeight="1">
      <c r="B18" s="48"/>
      <c r="C18" s="49"/>
      <c r="D18" s="49"/>
      <c r="E18" s="49"/>
      <c r="F18" s="49"/>
      <c r="G18" s="49"/>
      <c r="H18" s="49"/>
      <c r="I18" s="143"/>
      <c r="J18" s="49"/>
      <c r="K18" s="53"/>
    </row>
    <row r="19" spans="2:11" s="1" customFormat="1" ht="14.4" customHeight="1">
      <c r="B19" s="48"/>
      <c r="C19" s="49"/>
      <c r="D19" s="42" t="s">
        <v>31</v>
      </c>
      <c r="E19" s="49"/>
      <c r="F19" s="49"/>
      <c r="G19" s="49"/>
      <c r="H19" s="49"/>
      <c r="I19" s="145" t="s">
        <v>28</v>
      </c>
      <c r="J19" s="37">
        <f>IF('Rekapitulace stavby'!AN13="Vyplň údaj","",IF('Rekapitulace stavby'!AN13="","",'Rekapitulace stavby'!AN13))</f>
        <v>0</v>
      </c>
      <c r="K19" s="53"/>
    </row>
    <row r="20" spans="2:11" s="1" customFormat="1" ht="18" customHeight="1">
      <c r="B20" s="48"/>
      <c r="C20" s="49"/>
      <c r="D20" s="49"/>
      <c r="E20" s="37">
        <f>IF('Rekapitulace stavby'!E14="Vyplň údaj","",IF('Rekapitulace stavby'!E14="","",'Rekapitulace stavby'!E14))</f>
        <v>0</v>
      </c>
      <c r="F20" s="49"/>
      <c r="G20" s="49"/>
      <c r="H20" s="49"/>
      <c r="I20" s="145" t="s">
        <v>30</v>
      </c>
      <c r="J20" s="37">
        <f>IF('Rekapitulace stavby'!AN14="Vyplň údaj","",IF('Rekapitulace stavby'!AN14="","",'Rekapitulace stavby'!AN14))</f>
        <v>0</v>
      </c>
      <c r="K20" s="53"/>
    </row>
    <row r="21" spans="2:11" s="1" customFormat="1" ht="6.95" customHeight="1">
      <c r="B21" s="48"/>
      <c r="C21" s="49"/>
      <c r="D21" s="49"/>
      <c r="E21" s="49"/>
      <c r="F21" s="49"/>
      <c r="G21" s="49"/>
      <c r="H21" s="49"/>
      <c r="I21" s="143"/>
      <c r="J21" s="49"/>
      <c r="K21" s="53"/>
    </row>
    <row r="22" spans="2:11" s="1" customFormat="1" ht="14.4" customHeight="1">
      <c r="B22" s="48"/>
      <c r="C22" s="49"/>
      <c r="D22" s="42" t="s">
        <v>33</v>
      </c>
      <c r="E22" s="49"/>
      <c r="F22" s="49"/>
      <c r="G22" s="49"/>
      <c r="H22" s="49"/>
      <c r="I22" s="145" t="s">
        <v>28</v>
      </c>
      <c r="J22" s="37" t="s">
        <v>5</v>
      </c>
      <c r="K22" s="53"/>
    </row>
    <row r="23" spans="2:11" s="1" customFormat="1" ht="18" customHeight="1">
      <c r="B23" s="48"/>
      <c r="C23" s="49"/>
      <c r="D23" s="49"/>
      <c r="E23" s="37" t="s">
        <v>34</v>
      </c>
      <c r="F23" s="49"/>
      <c r="G23" s="49"/>
      <c r="H23" s="49"/>
      <c r="I23" s="145" t="s">
        <v>30</v>
      </c>
      <c r="J23" s="37" t="s">
        <v>5</v>
      </c>
      <c r="K23" s="53"/>
    </row>
    <row r="24" spans="2:11" s="1" customFormat="1" ht="6.95" customHeight="1">
      <c r="B24" s="48"/>
      <c r="C24" s="49"/>
      <c r="D24" s="49"/>
      <c r="E24" s="49"/>
      <c r="F24" s="49"/>
      <c r="G24" s="49"/>
      <c r="H24" s="49"/>
      <c r="I24" s="143"/>
      <c r="J24" s="49"/>
      <c r="K24" s="53"/>
    </row>
    <row r="25" spans="2:11" s="1" customFormat="1" ht="14.4" customHeight="1">
      <c r="B25" s="48"/>
      <c r="C25" s="49"/>
      <c r="D25" s="42" t="s">
        <v>36</v>
      </c>
      <c r="E25" s="49"/>
      <c r="F25" s="49"/>
      <c r="G25" s="49"/>
      <c r="H25" s="49"/>
      <c r="I25" s="143"/>
      <c r="J25" s="49"/>
      <c r="K25" s="53"/>
    </row>
    <row r="26" spans="2:11" s="7" customFormat="1" ht="22.5" customHeight="1">
      <c r="B26" s="147"/>
      <c r="C26" s="148"/>
      <c r="D26" s="148"/>
      <c r="E26" s="46" t="s">
        <v>5</v>
      </c>
      <c r="F26" s="46"/>
      <c r="G26" s="46"/>
      <c r="H26" s="46"/>
      <c r="I26" s="149"/>
      <c r="J26" s="148"/>
      <c r="K26" s="150"/>
    </row>
    <row r="27" spans="2:11" s="1" customFormat="1" ht="6.95" customHeight="1">
      <c r="B27" s="48"/>
      <c r="C27" s="49"/>
      <c r="D27" s="49"/>
      <c r="E27" s="49"/>
      <c r="F27" s="49"/>
      <c r="G27" s="49"/>
      <c r="H27" s="49"/>
      <c r="I27" s="143"/>
      <c r="J27" s="49"/>
      <c r="K27" s="53"/>
    </row>
    <row r="28" spans="2:11" s="1" customFormat="1" ht="6.95" customHeight="1">
      <c r="B28" s="48"/>
      <c r="C28" s="49"/>
      <c r="D28" s="84"/>
      <c r="E28" s="84"/>
      <c r="F28" s="84"/>
      <c r="G28" s="84"/>
      <c r="H28" s="84"/>
      <c r="I28" s="151"/>
      <c r="J28" s="84"/>
      <c r="K28" s="152"/>
    </row>
    <row r="29" spans="2:11" s="1" customFormat="1" ht="25.4" customHeight="1">
      <c r="B29" s="48"/>
      <c r="C29" s="49"/>
      <c r="D29" s="153" t="s">
        <v>38</v>
      </c>
      <c r="E29" s="49"/>
      <c r="F29" s="49"/>
      <c r="G29" s="49"/>
      <c r="H29" s="49"/>
      <c r="I29" s="143"/>
      <c r="J29" s="154">
        <f>ROUND(J83,2)</f>
        <v>0</v>
      </c>
      <c r="K29" s="53"/>
    </row>
    <row r="30" spans="2:11" s="1" customFormat="1" ht="6.95" customHeight="1">
      <c r="B30" s="48"/>
      <c r="C30" s="49"/>
      <c r="D30" s="84"/>
      <c r="E30" s="84"/>
      <c r="F30" s="84"/>
      <c r="G30" s="84"/>
      <c r="H30" s="84"/>
      <c r="I30" s="151"/>
      <c r="J30" s="84"/>
      <c r="K30" s="152"/>
    </row>
    <row r="31" spans="2:11" s="1" customFormat="1" ht="14.4" customHeight="1">
      <c r="B31" s="48"/>
      <c r="C31" s="49"/>
      <c r="D31" s="49"/>
      <c r="E31" s="49"/>
      <c r="F31" s="54" t="s">
        <v>40</v>
      </c>
      <c r="G31" s="49"/>
      <c r="H31" s="49"/>
      <c r="I31" s="155" t="s">
        <v>39</v>
      </c>
      <c r="J31" s="54" t="s">
        <v>41</v>
      </c>
      <c r="K31" s="53"/>
    </row>
    <row r="32" spans="2:11" s="1" customFormat="1" ht="14.4" customHeight="1">
      <c r="B32" s="48"/>
      <c r="C32" s="49"/>
      <c r="D32" s="57" t="s">
        <v>42</v>
      </c>
      <c r="E32" s="57" t="s">
        <v>43</v>
      </c>
      <c r="F32" s="156">
        <f>ROUND(SUM(BE83:BE116),2)</f>
        <v>0</v>
      </c>
      <c r="G32" s="49"/>
      <c r="H32" s="49"/>
      <c r="I32" s="157">
        <v>0.21</v>
      </c>
      <c r="J32" s="156">
        <f>ROUND(ROUND((SUM(BE83:BE116)),2)*I32,2)</f>
        <v>0</v>
      </c>
      <c r="K32" s="53"/>
    </row>
    <row r="33" spans="2:11" s="1" customFormat="1" ht="14.4" customHeight="1">
      <c r="B33" s="48"/>
      <c r="C33" s="49"/>
      <c r="D33" s="49"/>
      <c r="E33" s="57" t="s">
        <v>44</v>
      </c>
      <c r="F33" s="156">
        <f>ROUND(SUM(BF83:BF116),2)</f>
        <v>0</v>
      </c>
      <c r="G33" s="49"/>
      <c r="H33" s="49"/>
      <c r="I33" s="157">
        <v>0.15</v>
      </c>
      <c r="J33" s="156">
        <f>ROUND(ROUND((SUM(BF83:BF116)),2)*I33,2)</f>
        <v>0</v>
      </c>
      <c r="K33" s="53"/>
    </row>
    <row r="34" spans="2:11" s="1" customFormat="1" ht="14.4" customHeight="1" hidden="1">
      <c r="B34" s="48"/>
      <c r="C34" s="49"/>
      <c r="D34" s="49"/>
      <c r="E34" s="57" t="s">
        <v>45</v>
      </c>
      <c r="F34" s="156">
        <f>ROUND(SUM(BG83:BG116),2)</f>
        <v>0</v>
      </c>
      <c r="G34" s="49"/>
      <c r="H34" s="49"/>
      <c r="I34" s="157">
        <v>0.21</v>
      </c>
      <c r="J34" s="156">
        <v>0</v>
      </c>
      <c r="K34" s="53"/>
    </row>
    <row r="35" spans="2:11" s="1" customFormat="1" ht="14.4" customHeight="1" hidden="1">
      <c r="B35" s="48"/>
      <c r="C35" s="49"/>
      <c r="D35" s="49"/>
      <c r="E35" s="57" t="s">
        <v>46</v>
      </c>
      <c r="F35" s="156">
        <f>ROUND(SUM(BH83:BH116),2)</f>
        <v>0</v>
      </c>
      <c r="G35" s="49"/>
      <c r="H35" s="49"/>
      <c r="I35" s="157">
        <v>0.15</v>
      </c>
      <c r="J35" s="156">
        <v>0</v>
      </c>
      <c r="K35" s="53"/>
    </row>
    <row r="36" spans="2:11" s="1" customFormat="1" ht="14.4" customHeight="1" hidden="1">
      <c r="B36" s="48"/>
      <c r="C36" s="49"/>
      <c r="D36" s="49"/>
      <c r="E36" s="57" t="s">
        <v>47</v>
      </c>
      <c r="F36" s="156">
        <f>ROUND(SUM(BI83:BI116),2)</f>
        <v>0</v>
      </c>
      <c r="G36" s="49"/>
      <c r="H36" s="49"/>
      <c r="I36" s="157">
        <v>0</v>
      </c>
      <c r="J36" s="156">
        <v>0</v>
      </c>
      <c r="K36" s="53"/>
    </row>
    <row r="37" spans="2:11" s="1" customFormat="1" ht="6.95" customHeight="1">
      <c r="B37" s="48"/>
      <c r="C37" s="49"/>
      <c r="D37" s="49"/>
      <c r="E37" s="49"/>
      <c r="F37" s="49"/>
      <c r="G37" s="49"/>
      <c r="H37" s="49"/>
      <c r="I37" s="143"/>
      <c r="J37" s="49"/>
      <c r="K37" s="53"/>
    </row>
    <row r="38" spans="2:11" s="1" customFormat="1" ht="25.4" customHeight="1">
      <c r="B38" s="48"/>
      <c r="C38" s="158"/>
      <c r="D38" s="159" t="s">
        <v>48</v>
      </c>
      <c r="E38" s="90"/>
      <c r="F38" s="90"/>
      <c r="G38" s="160" t="s">
        <v>49</v>
      </c>
      <c r="H38" s="161" t="s">
        <v>50</v>
      </c>
      <c r="I38" s="162"/>
      <c r="J38" s="163">
        <f>SUM(J29:J36)</f>
        <v>0</v>
      </c>
      <c r="K38" s="164"/>
    </row>
    <row r="39" spans="2:11" s="1" customFormat="1" ht="14.4" customHeight="1">
      <c r="B39" s="69"/>
      <c r="C39" s="70"/>
      <c r="D39" s="70"/>
      <c r="E39" s="70"/>
      <c r="F39" s="70"/>
      <c r="G39" s="70"/>
      <c r="H39" s="70"/>
      <c r="I39" s="165"/>
      <c r="J39" s="70"/>
      <c r="K39" s="71"/>
    </row>
    <row r="43" spans="2:11" s="1" customFormat="1" ht="6.95" customHeight="1">
      <c r="B43" s="72"/>
      <c r="C43" s="73"/>
      <c r="D43" s="73"/>
      <c r="E43" s="73"/>
      <c r="F43" s="73"/>
      <c r="G43" s="73"/>
      <c r="H43" s="73"/>
      <c r="I43" s="166"/>
      <c r="J43" s="73"/>
      <c r="K43" s="167"/>
    </row>
    <row r="44" spans="2:11" s="1" customFormat="1" ht="36.95" customHeight="1">
      <c r="B44" s="48"/>
      <c r="C44" s="32" t="s">
        <v>138</v>
      </c>
      <c r="D44" s="49"/>
      <c r="E44" s="49"/>
      <c r="F44" s="49"/>
      <c r="G44" s="49"/>
      <c r="H44" s="49"/>
      <c r="I44" s="143"/>
      <c r="J44" s="49"/>
      <c r="K44" s="53"/>
    </row>
    <row r="45" spans="2:11" s="1" customFormat="1" ht="6.95" customHeight="1">
      <c r="B45" s="48"/>
      <c r="C45" s="49"/>
      <c r="D45" s="49"/>
      <c r="E45" s="49"/>
      <c r="F45" s="49"/>
      <c r="G45" s="49"/>
      <c r="H45" s="49"/>
      <c r="I45" s="143"/>
      <c r="J45" s="49"/>
      <c r="K45" s="53"/>
    </row>
    <row r="46" spans="2:11" s="1" customFormat="1" ht="14.4" customHeight="1">
      <c r="B46" s="48"/>
      <c r="C46" s="42" t="s">
        <v>19</v>
      </c>
      <c r="D46" s="49"/>
      <c r="E46" s="49"/>
      <c r="F46" s="49"/>
      <c r="G46" s="49"/>
      <c r="H46" s="49"/>
      <c r="I46" s="143"/>
      <c r="J46" s="49"/>
      <c r="K46" s="53"/>
    </row>
    <row r="47" spans="2:11" s="1" customFormat="1" ht="22.5" customHeight="1">
      <c r="B47" s="48"/>
      <c r="C47" s="49"/>
      <c r="D47" s="49"/>
      <c r="E47" s="142">
        <f>E7</f>
        <v>0</v>
      </c>
      <c r="F47" s="42"/>
      <c r="G47" s="42"/>
      <c r="H47" s="42"/>
      <c r="I47" s="143"/>
      <c r="J47" s="49"/>
      <c r="K47" s="53"/>
    </row>
    <row r="48" spans="2:11" ht="13.5">
      <c r="B48" s="30"/>
      <c r="C48" s="42" t="s">
        <v>134</v>
      </c>
      <c r="D48" s="31"/>
      <c r="E48" s="31"/>
      <c r="F48" s="31"/>
      <c r="G48" s="31"/>
      <c r="H48" s="31"/>
      <c r="I48" s="141"/>
      <c r="J48" s="31"/>
      <c r="K48" s="33"/>
    </row>
    <row r="49" spans="2:11" s="1" customFormat="1" ht="22.5" customHeight="1">
      <c r="B49" s="48"/>
      <c r="C49" s="49"/>
      <c r="D49" s="49"/>
      <c r="E49" s="142" t="s">
        <v>1149</v>
      </c>
      <c r="F49" s="49"/>
      <c r="G49" s="49"/>
      <c r="H49" s="49"/>
      <c r="I49" s="143"/>
      <c r="J49" s="49"/>
      <c r="K49" s="53"/>
    </row>
    <row r="50" spans="2:11" s="1" customFormat="1" ht="14.4" customHeight="1">
      <c r="B50" s="48"/>
      <c r="C50" s="42" t="s">
        <v>136</v>
      </c>
      <c r="D50" s="49"/>
      <c r="E50" s="49"/>
      <c r="F50" s="49"/>
      <c r="G50" s="49"/>
      <c r="H50" s="49"/>
      <c r="I50" s="143"/>
      <c r="J50" s="49"/>
      <c r="K50" s="53"/>
    </row>
    <row r="51" spans="2:11" s="1" customFormat="1" ht="23.25" customHeight="1">
      <c r="B51" s="48"/>
      <c r="C51" s="49"/>
      <c r="D51" s="49"/>
      <c r="E51" s="144">
        <f>E11</f>
        <v>0</v>
      </c>
      <c r="F51" s="49"/>
      <c r="G51" s="49"/>
      <c r="H51" s="49"/>
      <c r="I51" s="143"/>
      <c r="J51" s="49"/>
      <c r="K51" s="53"/>
    </row>
    <row r="52" spans="2:11" s="1" customFormat="1" ht="6.95" customHeight="1">
      <c r="B52" s="48"/>
      <c r="C52" s="49"/>
      <c r="D52" s="49"/>
      <c r="E52" s="49"/>
      <c r="F52" s="49"/>
      <c r="G52" s="49"/>
      <c r="H52" s="49"/>
      <c r="I52" s="143"/>
      <c r="J52" s="49"/>
      <c r="K52" s="53"/>
    </row>
    <row r="53" spans="2:11" s="1" customFormat="1" ht="18" customHeight="1">
      <c r="B53" s="48"/>
      <c r="C53" s="42" t="s">
        <v>23</v>
      </c>
      <c r="D53" s="49"/>
      <c r="E53" s="49"/>
      <c r="F53" s="37">
        <f>F14</f>
        <v>0</v>
      </c>
      <c r="G53" s="49"/>
      <c r="H53" s="49"/>
      <c r="I53" s="145" t="s">
        <v>25</v>
      </c>
      <c r="J53" s="146">
        <f>IF(J14="","",J14)</f>
        <v>0</v>
      </c>
      <c r="K53" s="53"/>
    </row>
    <row r="54" spans="2:11" s="1" customFormat="1" ht="6.95" customHeight="1">
      <c r="B54" s="48"/>
      <c r="C54" s="49"/>
      <c r="D54" s="49"/>
      <c r="E54" s="49"/>
      <c r="F54" s="49"/>
      <c r="G54" s="49"/>
      <c r="H54" s="49"/>
      <c r="I54" s="143"/>
      <c r="J54" s="49"/>
      <c r="K54" s="53"/>
    </row>
    <row r="55" spans="2:11" s="1" customFormat="1" ht="13.5">
      <c r="B55" s="48"/>
      <c r="C55" s="42" t="s">
        <v>27</v>
      </c>
      <c r="D55" s="49"/>
      <c r="E55" s="49"/>
      <c r="F55" s="37">
        <f>E17</f>
        <v>0</v>
      </c>
      <c r="G55" s="49"/>
      <c r="H55" s="49"/>
      <c r="I55" s="145" t="s">
        <v>33</v>
      </c>
      <c r="J55" s="37">
        <f>E23</f>
        <v>0</v>
      </c>
      <c r="K55" s="53"/>
    </row>
    <row r="56" spans="2:11" s="1" customFormat="1" ht="14.4" customHeight="1">
      <c r="B56" s="48"/>
      <c r="C56" s="42" t="s">
        <v>31</v>
      </c>
      <c r="D56" s="49"/>
      <c r="E56" s="49"/>
      <c r="F56" s="37">
        <f>IF(E20="","",E20)</f>
        <v>0</v>
      </c>
      <c r="G56" s="49"/>
      <c r="H56" s="49"/>
      <c r="I56" s="143"/>
      <c r="J56" s="49"/>
      <c r="K56" s="53"/>
    </row>
    <row r="57" spans="2:11" s="1" customFormat="1" ht="10.3" customHeight="1">
      <c r="B57" s="48"/>
      <c r="C57" s="49"/>
      <c r="D57" s="49"/>
      <c r="E57" s="49"/>
      <c r="F57" s="49"/>
      <c r="G57" s="49"/>
      <c r="H57" s="49"/>
      <c r="I57" s="143"/>
      <c r="J57" s="49"/>
      <c r="K57" s="53"/>
    </row>
    <row r="58" spans="2:11" s="1" customFormat="1" ht="29.25" customHeight="1">
      <c r="B58" s="48"/>
      <c r="C58" s="168" t="s">
        <v>139</v>
      </c>
      <c r="D58" s="158"/>
      <c r="E58" s="158"/>
      <c r="F58" s="158"/>
      <c r="G58" s="158"/>
      <c r="H58" s="158"/>
      <c r="I58" s="169"/>
      <c r="J58" s="170" t="s">
        <v>140</v>
      </c>
      <c r="K58" s="171"/>
    </row>
    <row r="59" spans="2:11" s="1" customFormat="1" ht="10.3" customHeight="1">
      <c r="B59" s="48"/>
      <c r="C59" s="49"/>
      <c r="D59" s="49"/>
      <c r="E59" s="49"/>
      <c r="F59" s="49"/>
      <c r="G59" s="49"/>
      <c r="H59" s="49"/>
      <c r="I59" s="143"/>
      <c r="J59" s="49"/>
      <c r="K59" s="53"/>
    </row>
    <row r="60" spans="2:47" s="1" customFormat="1" ht="29.25" customHeight="1">
      <c r="B60" s="48"/>
      <c r="C60" s="172" t="s">
        <v>141</v>
      </c>
      <c r="D60" s="49"/>
      <c r="E60" s="49"/>
      <c r="F60" s="49"/>
      <c r="G60" s="49"/>
      <c r="H60" s="49"/>
      <c r="I60" s="143"/>
      <c r="J60" s="154">
        <f>J83</f>
        <v>0</v>
      </c>
      <c r="K60" s="53"/>
      <c r="AU60" s="26" t="s">
        <v>142</v>
      </c>
    </row>
    <row r="61" spans="2:11" s="8" customFormat="1" ht="24.95" customHeight="1">
      <c r="B61" s="173"/>
      <c r="C61" s="174"/>
      <c r="D61" s="175" t="s">
        <v>3023</v>
      </c>
      <c r="E61" s="176"/>
      <c r="F61" s="176"/>
      <c r="G61" s="176"/>
      <c r="H61" s="176"/>
      <c r="I61" s="177"/>
      <c r="J61" s="178">
        <f>J84</f>
        <v>0</v>
      </c>
      <c r="K61" s="179"/>
    </row>
    <row r="62" spans="2:11" s="1" customFormat="1" ht="21.8" customHeight="1">
      <c r="B62" s="48"/>
      <c r="C62" s="49"/>
      <c r="D62" s="49"/>
      <c r="E62" s="49"/>
      <c r="F62" s="49"/>
      <c r="G62" s="49"/>
      <c r="H62" s="49"/>
      <c r="I62" s="143"/>
      <c r="J62" s="49"/>
      <c r="K62" s="53"/>
    </row>
    <row r="63" spans="2:11" s="1" customFormat="1" ht="6.95" customHeight="1">
      <c r="B63" s="69"/>
      <c r="C63" s="70"/>
      <c r="D63" s="70"/>
      <c r="E63" s="70"/>
      <c r="F63" s="70"/>
      <c r="G63" s="70"/>
      <c r="H63" s="70"/>
      <c r="I63" s="165"/>
      <c r="J63" s="70"/>
      <c r="K63" s="71"/>
    </row>
    <row r="67" spans="2:12" s="1" customFormat="1" ht="6.95" customHeight="1">
      <c r="B67" s="72"/>
      <c r="C67" s="73"/>
      <c r="D67" s="73"/>
      <c r="E67" s="73"/>
      <c r="F67" s="73"/>
      <c r="G67" s="73"/>
      <c r="H67" s="73"/>
      <c r="I67" s="166"/>
      <c r="J67" s="73"/>
      <c r="K67" s="73"/>
      <c r="L67" s="48"/>
    </row>
    <row r="68" spans="2:12" s="1" customFormat="1" ht="36.95" customHeight="1">
      <c r="B68" s="48"/>
      <c r="C68" s="74" t="s">
        <v>157</v>
      </c>
      <c r="L68" s="48"/>
    </row>
    <row r="69" spans="2:12" s="1" customFormat="1" ht="6.95" customHeight="1">
      <c r="B69" s="48"/>
      <c r="L69" s="48"/>
    </row>
    <row r="70" spans="2:12" s="1" customFormat="1" ht="14.4" customHeight="1">
      <c r="B70" s="48"/>
      <c r="C70" s="76" t="s">
        <v>19</v>
      </c>
      <c r="L70" s="48"/>
    </row>
    <row r="71" spans="2:12" s="1" customFormat="1" ht="22.5" customHeight="1">
      <c r="B71" s="48"/>
      <c r="E71" s="187">
        <f>E7</f>
        <v>0</v>
      </c>
      <c r="F71" s="76"/>
      <c r="G71" s="76"/>
      <c r="H71" s="76"/>
      <c r="L71" s="48"/>
    </row>
    <row r="72" spans="2:12" ht="13.5">
      <c r="B72" s="30"/>
      <c r="C72" s="76" t="s">
        <v>134</v>
      </c>
      <c r="L72" s="30"/>
    </row>
    <row r="73" spans="2:12" s="1" customFormat="1" ht="22.5" customHeight="1">
      <c r="B73" s="48"/>
      <c r="E73" s="187" t="s">
        <v>1149</v>
      </c>
      <c r="F73" s="1"/>
      <c r="G73" s="1"/>
      <c r="H73" s="1"/>
      <c r="L73" s="48"/>
    </row>
    <row r="74" spans="2:12" s="1" customFormat="1" ht="14.4" customHeight="1">
      <c r="B74" s="48"/>
      <c r="C74" s="76" t="s">
        <v>136</v>
      </c>
      <c r="L74" s="48"/>
    </row>
    <row r="75" spans="2:12" s="1" customFormat="1" ht="23.25" customHeight="1">
      <c r="B75" s="48"/>
      <c r="E75" s="79">
        <f>E11</f>
        <v>0</v>
      </c>
      <c r="F75" s="1"/>
      <c r="G75" s="1"/>
      <c r="H75" s="1"/>
      <c r="L75" s="48"/>
    </row>
    <row r="76" spans="2:12" s="1" customFormat="1" ht="6.95" customHeight="1">
      <c r="B76" s="48"/>
      <c r="L76" s="48"/>
    </row>
    <row r="77" spans="2:12" s="1" customFormat="1" ht="18" customHeight="1">
      <c r="B77" s="48"/>
      <c r="C77" s="76" t="s">
        <v>23</v>
      </c>
      <c r="F77" s="188">
        <f>F14</f>
        <v>0</v>
      </c>
      <c r="I77" s="189" t="s">
        <v>25</v>
      </c>
      <c r="J77" s="81">
        <f>IF(J14="","",J14)</f>
        <v>0</v>
      </c>
      <c r="L77" s="48"/>
    </row>
    <row r="78" spans="2:12" s="1" customFormat="1" ht="6.95" customHeight="1">
      <c r="B78" s="48"/>
      <c r="L78" s="48"/>
    </row>
    <row r="79" spans="2:12" s="1" customFormat="1" ht="13.5">
      <c r="B79" s="48"/>
      <c r="C79" s="76" t="s">
        <v>27</v>
      </c>
      <c r="F79" s="188">
        <f>E17</f>
        <v>0</v>
      </c>
      <c r="I79" s="189" t="s">
        <v>33</v>
      </c>
      <c r="J79" s="188">
        <f>E23</f>
        <v>0</v>
      </c>
      <c r="L79" s="48"/>
    </row>
    <row r="80" spans="2:12" s="1" customFormat="1" ht="14.4" customHeight="1">
      <c r="B80" s="48"/>
      <c r="C80" s="76" t="s">
        <v>31</v>
      </c>
      <c r="F80" s="188">
        <f>IF(E20="","",E20)</f>
        <v>0</v>
      </c>
      <c r="L80" s="48"/>
    </row>
    <row r="81" spans="2:12" s="1" customFormat="1" ht="10.3" customHeight="1">
      <c r="B81" s="48"/>
      <c r="L81" s="48"/>
    </row>
    <row r="82" spans="2:20" s="10" customFormat="1" ht="29.25" customHeight="1">
      <c r="B82" s="190"/>
      <c r="C82" s="191" t="s">
        <v>158</v>
      </c>
      <c r="D82" s="192" t="s">
        <v>57</v>
      </c>
      <c r="E82" s="192" t="s">
        <v>53</v>
      </c>
      <c r="F82" s="192" t="s">
        <v>159</v>
      </c>
      <c r="G82" s="192" t="s">
        <v>160</v>
      </c>
      <c r="H82" s="192" t="s">
        <v>161</v>
      </c>
      <c r="I82" s="193" t="s">
        <v>162</v>
      </c>
      <c r="J82" s="192" t="s">
        <v>140</v>
      </c>
      <c r="K82" s="194" t="s">
        <v>163</v>
      </c>
      <c r="L82" s="190"/>
      <c r="M82" s="94" t="s">
        <v>164</v>
      </c>
      <c r="N82" s="95" t="s">
        <v>42</v>
      </c>
      <c r="O82" s="95" t="s">
        <v>165</v>
      </c>
      <c r="P82" s="95" t="s">
        <v>166</v>
      </c>
      <c r="Q82" s="95" t="s">
        <v>167</v>
      </c>
      <c r="R82" s="95" t="s">
        <v>168</v>
      </c>
      <c r="S82" s="95" t="s">
        <v>169</v>
      </c>
      <c r="T82" s="96" t="s">
        <v>170</v>
      </c>
    </row>
    <row r="83" spans="2:63" s="1" customFormat="1" ht="29.25" customHeight="1">
      <c r="B83" s="48"/>
      <c r="C83" s="98" t="s">
        <v>141</v>
      </c>
      <c r="J83" s="195">
        <f>BK83</f>
        <v>0</v>
      </c>
      <c r="L83" s="48"/>
      <c r="M83" s="97"/>
      <c r="N83" s="84"/>
      <c r="O83" s="84"/>
      <c r="P83" s="196">
        <f>P84</f>
        <v>0</v>
      </c>
      <c r="Q83" s="84"/>
      <c r="R83" s="196">
        <f>R84</f>
        <v>0</v>
      </c>
      <c r="S83" s="84"/>
      <c r="T83" s="197">
        <f>T84</f>
        <v>0</v>
      </c>
      <c r="AT83" s="26" t="s">
        <v>71</v>
      </c>
      <c r="AU83" s="26" t="s">
        <v>142</v>
      </c>
      <c r="BK83" s="198">
        <f>BK84</f>
        <v>0</v>
      </c>
    </row>
    <row r="84" spans="2:63" s="11" customFormat="1" ht="37.4" customHeight="1">
      <c r="B84" s="199"/>
      <c r="D84" s="210" t="s">
        <v>71</v>
      </c>
      <c r="E84" s="277" t="s">
        <v>874</v>
      </c>
      <c r="F84" s="277" t="s">
        <v>3024</v>
      </c>
      <c r="I84" s="202"/>
      <c r="J84" s="278">
        <f>BK84</f>
        <v>0</v>
      </c>
      <c r="L84" s="199"/>
      <c r="M84" s="204"/>
      <c r="N84" s="205"/>
      <c r="O84" s="205"/>
      <c r="P84" s="206">
        <f>SUM(P85:P116)</f>
        <v>0</v>
      </c>
      <c r="Q84" s="205"/>
      <c r="R84" s="206">
        <f>SUM(R85:R116)</f>
        <v>0</v>
      </c>
      <c r="S84" s="205"/>
      <c r="T84" s="207">
        <f>SUM(T85:T116)</f>
        <v>0</v>
      </c>
      <c r="AR84" s="200" t="s">
        <v>79</v>
      </c>
      <c r="AT84" s="208" t="s">
        <v>71</v>
      </c>
      <c r="AU84" s="208" t="s">
        <v>72</v>
      </c>
      <c r="AY84" s="200" t="s">
        <v>173</v>
      </c>
      <c r="BK84" s="209">
        <f>SUM(BK85:BK116)</f>
        <v>0</v>
      </c>
    </row>
    <row r="85" spans="2:65" s="1" customFormat="1" ht="22.5" customHeight="1">
      <c r="B85" s="213"/>
      <c r="C85" s="214" t="s">
        <v>79</v>
      </c>
      <c r="D85" s="214" t="s">
        <v>176</v>
      </c>
      <c r="E85" s="215" t="s">
        <v>3025</v>
      </c>
      <c r="F85" s="216" t="s">
        <v>3026</v>
      </c>
      <c r="G85" s="217" t="s">
        <v>711</v>
      </c>
      <c r="H85" s="218">
        <v>1</v>
      </c>
      <c r="I85" s="219"/>
      <c r="J85" s="220">
        <f>ROUND(I85*H85,2)</f>
        <v>0</v>
      </c>
      <c r="K85" s="216" t="s">
        <v>5</v>
      </c>
      <c r="L85" s="48"/>
      <c r="M85" s="221" t="s">
        <v>5</v>
      </c>
      <c r="N85" s="222" t="s">
        <v>43</v>
      </c>
      <c r="O85" s="49"/>
      <c r="P85" s="223">
        <f>O85*H85</f>
        <v>0</v>
      </c>
      <c r="Q85" s="223">
        <v>0</v>
      </c>
      <c r="R85" s="223">
        <f>Q85*H85</f>
        <v>0</v>
      </c>
      <c r="S85" s="223">
        <v>0</v>
      </c>
      <c r="T85" s="224">
        <f>S85*H85</f>
        <v>0</v>
      </c>
      <c r="AR85" s="26" t="s">
        <v>263</v>
      </c>
      <c r="AT85" s="26" t="s">
        <v>176</v>
      </c>
      <c r="AU85" s="26" t="s">
        <v>79</v>
      </c>
      <c r="AY85" s="26" t="s">
        <v>173</v>
      </c>
      <c r="BE85" s="225">
        <f>IF(N85="základní",J85,0)</f>
        <v>0</v>
      </c>
      <c r="BF85" s="225">
        <f>IF(N85="snížená",J85,0)</f>
        <v>0</v>
      </c>
      <c r="BG85" s="225">
        <f>IF(N85="zákl. přenesená",J85,0)</f>
        <v>0</v>
      </c>
      <c r="BH85" s="225">
        <f>IF(N85="sníž. přenesená",J85,0)</f>
        <v>0</v>
      </c>
      <c r="BI85" s="225">
        <f>IF(N85="nulová",J85,0)</f>
        <v>0</v>
      </c>
      <c r="BJ85" s="26" t="s">
        <v>79</v>
      </c>
      <c r="BK85" s="225">
        <f>ROUND(I85*H85,2)</f>
        <v>0</v>
      </c>
      <c r="BL85" s="26" t="s">
        <v>263</v>
      </c>
      <c r="BM85" s="26" t="s">
        <v>3027</v>
      </c>
    </row>
    <row r="86" spans="2:65" s="1" customFormat="1" ht="31.5" customHeight="1">
      <c r="B86" s="213"/>
      <c r="C86" s="214" t="s">
        <v>81</v>
      </c>
      <c r="D86" s="214" t="s">
        <v>176</v>
      </c>
      <c r="E86" s="215" t="s">
        <v>3028</v>
      </c>
      <c r="F86" s="216" t="s">
        <v>3029</v>
      </c>
      <c r="G86" s="217" t="s">
        <v>245</v>
      </c>
      <c r="H86" s="218">
        <v>2</v>
      </c>
      <c r="I86" s="219"/>
      <c r="J86" s="220">
        <f>ROUND(I86*H86,2)</f>
        <v>0</v>
      </c>
      <c r="K86" s="216" t="s">
        <v>5</v>
      </c>
      <c r="L86" s="48"/>
      <c r="M86" s="221" t="s">
        <v>5</v>
      </c>
      <c r="N86" s="222" t="s">
        <v>43</v>
      </c>
      <c r="O86" s="49"/>
      <c r="P86" s="223">
        <f>O86*H86</f>
        <v>0</v>
      </c>
      <c r="Q86" s="223">
        <v>0</v>
      </c>
      <c r="R86" s="223">
        <f>Q86*H86</f>
        <v>0</v>
      </c>
      <c r="S86" s="223">
        <v>0</v>
      </c>
      <c r="T86" s="224">
        <f>S86*H86</f>
        <v>0</v>
      </c>
      <c r="AR86" s="26" t="s">
        <v>263</v>
      </c>
      <c r="AT86" s="26" t="s">
        <v>176</v>
      </c>
      <c r="AU86" s="26" t="s">
        <v>79</v>
      </c>
      <c r="AY86" s="26" t="s">
        <v>173</v>
      </c>
      <c r="BE86" s="225">
        <f>IF(N86="základní",J86,0)</f>
        <v>0</v>
      </c>
      <c r="BF86" s="225">
        <f>IF(N86="snížená",J86,0)</f>
        <v>0</v>
      </c>
      <c r="BG86" s="225">
        <f>IF(N86="zákl. přenesená",J86,0)</f>
        <v>0</v>
      </c>
      <c r="BH86" s="225">
        <f>IF(N86="sníž. přenesená",J86,0)</f>
        <v>0</v>
      </c>
      <c r="BI86" s="225">
        <f>IF(N86="nulová",J86,0)</f>
        <v>0</v>
      </c>
      <c r="BJ86" s="26" t="s">
        <v>79</v>
      </c>
      <c r="BK86" s="225">
        <f>ROUND(I86*H86,2)</f>
        <v>0</v>
      </c>
      <c r="BL86" s="26" t="s">
        <v>263</v>
      </c>
      <c r="BM86" s="26" t="s">
        <v>3030</v>
      </c>
    </row>
    <row r="87" spans="2:65" s="1" customFormat="1" ht="22.5" customHeight="1">
      <c r="B87" s="213"/>
      <c r="C87" s="214" t="s">
        <v>85</v>
      </c>
      <c r="D87" s="214" t="s">
        <v>176</v>
      </c>
      <c r="E87" s="215" t="s">
        <v>3031</v>
      </c>
      <c r="F87" s="216" t="s">
        <v>3032</v>
      </c>
      <c r="G87" s="217" t="s">
        <v>245</v>
      </c>
      <c r="H87" s="218">
        <v>2</v>
      </c>
      <c r="I87" s="219"/>
      <c r="J87" s="220">
        <f>ROUND(I87*H87,2)</f>
        <v>0</v>
      </c>
      <c r="K87" s="216" t="s">
        <v>5</v>
      </c>
      <c r="L87" s="48"/>
      <c r="M87" s="221" t="s">
        <v>5</v>
      </c>
      <c r="N87" s="222" t="s">
        <v>43</v>
      </c>
      <c r="O87" s="49"/>
      <c r="P87" s="223">
        <f>O87*H87</f>
        <v>0</v>
      </c>
      <c r="Q87" s="223">
        <v>0</v>
      </c>
      <c r="R87" s="223">
        <f>Q87*H87</f>
        <v>0</v>
      </c>
      <c r="S87" s="223">
        <v>0</v>
      </c>
      <c r="T87" s="224">
        <f>S87*H87</f>
        <v>0</v>
      </c>
      <c r="AR87" s="26" t="s">
        <v>263</v>
      </c>
      <c r="AT87" s="26" t="s">
        <v>176</v>
      </c>
      <c r="AU87" s="26" t="s">
        <v>79</v>
      </c>
      <c r="AY87" s="26" t="s">
        <v>173</v>
      </c>
      <c r="BE87" s="225">
        <f>IF(N87="základní",J87,0)</f>
        <v>0</v>
      </c>
      <c r="BF87" s="225">
        <f>IF(N87="snížená",J87,0)</f>
        <v>0</v>
      </c>
      <c r="BG87" s="225">
        <f>IF(N87="zákl. přenesená",J87,0)</f>
        <v>0</v>
      </c>
      <c r="BH87" s="225">
        <f>IF(N87="sníž. přenesená",J87,0)</f>
        <v>0</v>
      </c>
      <c r="BI87" s="225">
        <f>IF(N87="nulová",J87,0)</f>
        <v>0</v>
      </c>
      <c r="BJ87" s="26" t="s">
        <v>79</v>
      </c>
      <c r="BK87" s="225">
        <f>ROUND(I87*H87,2)</f>
        <v>0</v>
      </c>
      <c r="BL87" s="26" t="s">
        <v>263</v>
      </c>
      <c r="BM87" s="26" t="s">
        <v>3033</v>
      </c>
    </row>
    <row r="88" spans="2:65" s="1" customFormat="1" ht="22.5" customHeight="1">
      <c r="B88" s="213"/>
      <c r="C88" s="214" t="s">
        <v>181</v>
      </c>
      <c r="D88" s="214" t="s">
        <v>176</v>
      </c>
      <c r="E88" s="215" t="s">
        <v>3034</v>
      </c>
      <c r="F88" s="216" t="s">
        <v>3035</v>
      </c>
      <c r="G88" s="217" t="s">
        <v>711</v>
      </c>
      <c r="H88" s="218">
        <v>4</v>
      </c>
      <c r="I88" s="219"/>
      <c r="J88" s="220">
        <f>ROUND(I88*H88,2)</f>
        <v>0</v>
      </c>
      <c r="K88" s="216" t="s">
        <v>5</v>
      </c>
      <c r="L88" s="48"/>
      <c r="M88" s="221" t="s">
        <v>5</v>
      </c>
      <c r="N88" s="222" t="s">
        <v>43</v>
      </c>
      <c r="O88" s="49"/>
      <c r="P88" s="223">
        <f>O88*H88</f>
        <v>0</v>
      </c>
      <c r="Q88" s="223">
        <v>0</v>
      </c>
      <c r="R88" s="223">
        <f>Q88*H88</f>
        <v>0</v>
      </c>
      <c r="S88" s="223">
        <v>0</v>
      </c>
      <c r="T88" s="224">
        <f>S88*H88</f>
        <v>0</v>
      </c>
      <c r="AR88" s="26" t="s">
        <v>263</v>
      </c>
      <c r="AT88" s="26" t="s">
        <v>176</v>
      </c>
      <c r="AU88" s="26" t="s">
        <v>79</v>
      </c>
      <c r="AY88" s="26" t="s">
        <v>173</v>
      </c>
      <c r="BE88" s="225">
        <f>IF(N88="základní",J88,0)</f>
        <v>0</v>
      </c>
      <c r="BF88" s="225">
        <f>IF(N88="snížená",J88,0)</f>
        <v>0</v>
      </c>
      <c r="BG88" s="225">
        <f>IF(N88="zákl. přenesená",J88,0)</f>
        <v>0</v>
      </c>
      <c r="BH88" s="225">
        <f>IF(N88="sníž. přenesená",J88,0)</f>
        <v>0</v>
      </c>
      <c r="BI88" s="225">
        <f>IF(N88="nulová",J88,0)</f>
        <v>0</v>
      </c>
      <c r="BJ88" s="26" t="s">
        <v>79</v>
      </c>
      <c r="BK88" s="225">
        <f>ROUND(I88*H88,2)</f>
        <v>0</v>
      </c>
      <c r="BL88" s="26" t="s">
        <v>263</v>
      </c>
      <c r="BM88" s="26" t="s">
        <v>3036</v>
      </c>
    </row>
    <row r="89" spans="2:65" s="1" customFormat="1" ht="22.5" customHeight="1">
      <c r="B89" s="213"/>
      <c r="C89" s="214" t="s">
        <v>207</v>
      </c>
      <c r="D89" s="214" t="s">
        <v>176</v>
      </c>
      <c r="E89" s="215" t="s">
        <v>3037</v>
      </c>
      <c r="F89" s="216" t="s">
        <v>3038</v>
      </c>
      <c r="G89" s="217" t="s">
        <v>711</v>
      </c>
      <c r="H89" s="218">
        <v>2</v>
      </c>
      <c r="I89" s="219"/>
      <c r="J89" s="220">
        <f>ROUND(I89*H89,2)</f>
        <v>0</v>
      </c>
      <c r="K89" s="216" t="s">
        <v>5</v>
      </c>
      <c r="L89" s="48"/>
      <c r="M89" s="221" t="s">
        <v>5</v>
      </c>
      <c r="N89" s="222" t="s">
        <v>43</v>
      </c>
      <c r="O89" s="49"/>
      <c r="P89" s="223">
        <f>O89*H89</f>
        <v>0</v>
      </c>
      <c r="Q89" s="223">
        <v>0</v>
      </c>
      <c r="R89" s="223">
        <f>Q89*H89</f>
        <v>0</v>
      </c>
      <c r="S89" s="223">
        <v>0</v>
      </c>
      <c r="T89" s="224">
        <f>S89*H89</f>
        <v>0</v>
      </c>
      <c r="AR89" s="26" t="s">
        <v>263</v>
      </c>
      <c r="AT89" s="26" t="s">
        <v>176</v>
      </c>
      <c r="AU89" s="26" t="s">
        <v>79</v>
      </c>
      <c r="AY89" s="26" t="s">
        <v>173</v>
      </c>
      <c r="BE89" s="225">
        <f>IF(N89="základní",J89,0)</f>
        <v>0</v>
      </c>
      <c r="BF89" s="225">
        <f>IF(N89="snížená",J89,0)</f>
        <v>0</v>
      </c>
      <c r="BG89" s="225">
        <f>IF(N89="zákl. přenesená",J89,0)</f>
        <v>0</v>
      </c>
      <c r="BH89" s="225">
        <f>IF(N89="sníž. přenesená",J89,0)</f>
        <v>0</v>
      </c>
      <c r="BI89" s="225">
        <f>IF(N89="nulová",J89,0)</f>
        <v>0</v>
      </c>
      <c r="BJ89" s="26" t="s">
        <v>79</v>
      </c>
      <c r="BK89" s="225">
        <f>ROUND(I89*H89,2)</f>
        <v>0</v>
      </c>
      <c r="BL89" s="26" t="s">
        <v>263</v>
      </c>
      <c r="BM89" s="26" t="s">
        <v>3039</v>
      </c>
    </row>
    <row r="90" spans="2:65" s="1" customFormat="1" ht="22.5" customHeight="1">
      <c r="B90" s="213"/>
      <c r="C90" s="214" t="s">
        <v>174</v>
      </c>
      <c r="D90" s="214" t="s">
        <v>176</v>
      </c>
      <c r="E90" s="215" t="s">
        <v>3040</v>
      </c>
      <c r="F90" s="216" t="s">
        <v>3038</v>
      </c>
      <c r="G90" s="217" t="s">
        <v>711</v>
      </c>
      <c r="H90" s="218">
        <v>2</v>
      </c>
      <c r="I90" s="219"/>
      <c r="J90" s="220">
        <f>ROUND(I90*H90,2)</f>
        <v>0</v>
      </c>
      <c r="K90" s="216" t="s">
        <v>5</v>
      </c>
      <c r="L90" s="48"/>
      <c r="M90" s="221" t="s">
        <v>5</v>
      </c>
      <c r="N90" s="222" t="s">
        <v>43</v>
      </c>
      <c r="O90" s="49"/>
      <c r="P90" s="223">
        <f>O90*H90</f>
        <v>0</v>
      </c>
      <c r="Q90" s="223">
        <v>0</v>
      </c>
      <c r="R90" s="223">
        <f>Q90*H90</f>
        <v>0</v>
      </c>
      <c r="S90" s="223">
        <v>0</v>
      </c>
      <c r="T90" s="224">
        <f>S90*H90</f>
        <v>0</v>
      </c>
      <c r="AR90" s="26" t="s">
        <v>263</v>
      </c>
      <c r="AT90" s="26" t="s">
        <v>176</v>
      </c>
      <c r="AU90" s="26" t="s">
        <v>79</v>
      </c>
      <c r="AY90" s="26" t="s">
        <v>173</v>
      </c>
      <c r="BE90" s="225">
        <f>IF(N90="základní",J90,0)</f>
        <v>0</v>
      </c>
      <c r="BF90" s="225">
        <f>IF(N90="snížená",J90,0)</f>
        <v>0</v>
      </c>
      <c r="BG90" s="225">
        <f>IF(N90="zákl. přenesená",J90,0)</f>
        <v>0</v>
      </c>
      <c r="BH90" s="225">
        <f>IF(N90="sníž. přenesená",J90,0)</f>
        <v>0</v>
      </c>
      <c r="BI90" s="225">
        <f>IF(N90="nulová",J90,0)</f>
        <v>0</v>
      </c>
      <c r="BJ90" s="26" t="s">
        <v>79</v>
      </c>
      <c r="BK90" s="225">
        <f>ROUND(I90*H90,2)</f>
        <v>0</v>
      </c>
      <c r="BL90" s="26" t="s">
        <v>263</v>
      </c>
      <c r="BM90" s="26" t="s">
        <v>3041</v>
      </c>
    </row>
    <row r="91" spans="2:65" s="1" customFormat="1" ht="31.5" customHeight="1">
      <c r="B91" s="213"/>
      <c r="C91" s="214" t="s">
        <v>217</v>
      </c>
      <c r="D91" s="214" t="s">
        <v>176</v>
      </c>
      <c r="E91" s="215" t="s">
        <v>3042</v>
      </c>
      <c r="F91" s="216" t="s">
        <v>3043</v>
      </c>
      <c r="G91" s="217" t="s">
        <v>245</v>
      </c>
      <c r="H91" s="218">
        <v>9</v>
      </c>
      <c r="I91" s="219"/>
      <c r="J91" s="220">
        <f>ROUND(I91*H91,2)</f>
        <v>0</v>
      </c>
      <c r="K91" s="216" t="s">
        <v>5</v>
      </c>
      <c r="L91" s="48"/>
      <c r="M91" s="221" t="s">
        <v>5</v>
      </c>
      <c r="N91" s="222" t="s">
        <v>43</v>
      </c>
      <c r="O91" s="49"/>
      <c r="P91" s="223">
        <f>O91*H91</f>
        <v>0</v>
      </c>
      <c r="Q91" s="223">
        <v>0</v>
      </c>
      <c r="R91" s="223">
        <f>Q91*H91</f>
        <v>0</v>
      </c>
      <c r="S91" s="223">
        <v>0</v>
      </c>
      <c r="T91" s="224">
        <f>S91*H91</f>
        <v>0</v>
      </c>
      <c r="AR91" s="26" t="s">
        <v>263</v>
      </c>
      <c r="AT91" s="26" t="s">
        <v>176</v>
      </c>
      <c r="AU91" s="26" t="s">
        <v>79</v>
      </c>
      <c r="AY91" s="26" t="s">
        <v>173</v>
      </c>
      <c r="BE91" s="225">
        <f>IF(N91="základní",J91,0)</f>
        <v>0</v>
      </c>
      <c r="BF91" s="225">
        <f>IF(N91="snížená",J91,0)</f>
        <v>0</v>
      </c>
      <c r="BG91" s="225">
        <f>IF(N91="zákl. přenesená",J91,0)</f>
        <v>0</v>
      </c>
      <c r="BH91" s="225">
        <f>IF(N91="sníž. přenesená",J91,0)</f>
        <v>0</v>
      </c>
      <c r="BI91" s="225">
        <f>IF(N91="nulová",J91,0)</f>
        <v>0</v>
      </c>
      <c r="BJ91" s="26" t="s">
        <v>79</v>
      </c>
      <c r="BK91" s="225">
        <f>ROUND(I91*H91,2)</f>
        <v>0</v>
      </c>
      <c r="BL91" s="26" t="s">
        <v>263</v>
      </c>
      <c r="BM91" s="26" t="s">
        <v>3044</v>
      </c>
    </row>
    <row r="92" spans="2:65" s="1" customFormat="1" ht="31.5" customHeight="1">
      <c r="B92" s="213"/>
      <c r="C92" s="214" t="s">
        <v>222</v>
      </c>
      <c r="D92" s="214" t="s">
        <v>176</v>
      </c>
      <c r="E92" s="215" t="s">
        <v>3045</v>
      </c>
      <c r="F92" s="216" t="s">
        <v>3046</v>
      </c>
      <c r="G92" s="217" t="s">
        <v>245</v>
      </c>
      <c r="H92" s="218">
        <v>1</v>
      </c>
      <c r="I92" s="219"/>
      <c r="J92" s="220">
        <f>ROUND(I92*H92,2)</f>
        <v>0</v>
      </c>
      <c r="K92" s="216" t="s">
        <v>5</v>
      </c>
      <c r="L92" s="48"/>
      <c r="M92" s="221" t="s">
        <v>5</v>
      </c>
      <c r="N92" s="222" t="s">
        <v>43</v>
      </c>
      <c r="O92" s="49"/>
      <c r="P92" s="223">
        <f>O92*H92</f>
        <v>0</v>
      </c>
      <c r="Q92" s="223">
        <v>0</v>
      </c>
      <c r="R92" s="223">
        <f>Q92*H92</f>
        <v>0</v>
      </c>
      <c r="S92" s="223">
        <v>0</v>
      </c>
      <c r="T92" s="224">
        <f>S92*H92</f>
        <v>0</v>
      </c>
      <c r="AR92" s="26" t="s">
        <v>263</v>
      </c>
      <c r="AT92" s="26" t="s">
        <v>176</v>
      </c>
      <c r="AU92" s="26" t="s">
        <v>79</v>
      </c>
      <c r="AY92" s="26" t="s">
        <v>173</v>
      </c>
      <c r="BE92" s="225">
        <f>IF(N92="základní",J92,0)</f>
        <v>0</v>
      </c>
      <c r="BF92" s="225">
        <f>IF(N92="snížená",J92,0)</f>
        <v>0</v>
      </c>
      <c r="BG92" s="225">
        <f>IF(N92="zákl. přenesená",J92,0)</f>
        <v>0</v>
      </c>
      <c r="BH92" s="225">
        <f>IF(N92="sníž. přenesená",J92,0)</f>
        <v>0</v>
      </c>
      <c r="BI92" s="225">
        <f>IF(N92="nulová",J92,0)</f>
        <v>0</v>
      </c>
      <c r="BJ92" s="26" t="s">
        <v>79</v>
      </c>
      <c r="BK92" s="225">
        <f>ROUND(I92*H92,2)</f>
        <v>0</v>
      </c>
      <c r="BL92" s="26" t="s">
        <v>263</v>
      </c>
      <c r="BM92" s="26" t="s">
        <v>3047</v>
      </c>
    </row>
    <row r="93" spans="2:65" s="1" customFormat="1" ht="31.5" customHeight="1">
      <c r="B93" s="213"/>
      <c r="C93" s="214" t="s">
        <v>230</v>
      </c>
      <c r="D93" s="214" t="s">
        <v>176</v>
      </c>
      <c r="E93" s="215" t="s">
        <v>3048</v>
      </c>
      <c r="F93" s="216" t="s">
        <v>3049</v>
      </c>
      <c r="G93" s="217" t="s">
        <v>245</v>
      </c>
      <c r="H93" s="218">
        <v>15</v>
      </c>
      <c r="I93" s="219"/>
      <c r="J93" s="220">
        <f>ROUND(I93*H93,2)</f>
        <v>0</v>
      </c>
      <c r="K93" s="216" t="s">
        <v>5</v>
      </c>
      <c r="L93" s="48"/>
      <c r="M93" s="221" t="s">
        <v>5</v>
      </c>
      <c r="N93" s="222" t="s">
        <v>43</v>
      </c>
      <c r="O93" s="49"/>
      <c r="P93" s="223">
        <f>O93*H93</f>
        <v>0</v>
      </c>
      <c r="Q93" s="223">
        <v>0</v>
      </c>
      <c r="R93" s="223">
        <f>Q93*H93</f>
        <v>0</v>
      </c>
      <c r="S93" s="223">
        <v>0</v>
      </c>
      <c r="T93" s="224">
        <f>S93*H93</f>
        <v>0</v>
      </c>
      <c r="AR93" s="26" t="s">
        <v>263</v>
      </c>
      <c r="AT93" s="26" t="s">
        <v>176</v>
      </c>
      <c r="AU93" s="26" t="s">
        <v>79</v>
      </c>
      <c r="AY93" s="26" t="s">
        <v>173</v>
      </c>
      <c r="BE93" s="225">
        <f>IF(N93="základní",J93,0)</f>
        <v>0</v>
      </c>
      <c r="BF93" s="225">
        <f>IF(N93="snížená",J93,0)</f>
        <v>0</v>
      </c>
      <c r="BG93" s="225">
        <f>IF(N93="zákl. přenesená",J93,0)</f>
        <v>0</v>
      </c>
      <c r="BH93" s="225">
        <f>IF(N93="sníž. přenesená",J93,0)</f>
        <v>0</v>
      </c>
      <c r="BI93" s="225">
        <f>IF(N93="nulová",J93,0)</f>
        <v>0</v>
      </c>
      <c r="BJ93" s="26" t="s">
        <v>79</v>
      </c>
      <c r="BK93" s="225">
        <f>ROUND(I93*H93,2)</f>
        <v>0</v>
      </c>
      <c r="BL93" s="26" t="s">
        <v>263</v>
      </c>
      <c r="BM93" s="26" t="s">
        <v>3050</v>
      </c>
    </row>
    <row r="94" spans="2:65" s="1" customFormat="1" ht="31.5" customHeight="1">
      <c r="B94" s="213"/>
      <c r="C94" s="214" t="s">
        <v>237</v>
      </c>
      <c r="D94" s="214" t="s">
        <v>176</v>
      </c>
      <c r="E94" s="215" t="s">
        <v>3051</v>
      </c>
      <c r="F94" s="216" t="s">
        <v>3052</v>
      </c>
      <c r="G94" s="217" t="s">
        <v>245</v>
      </c>
      <c r="H94" s="218">
        <v>7</v>
      </c>
      <c r="I94" s="219"/>
      <c r="J94" s="220">
        <f>ROUND(I94*H94,2)</f>
        <v>0</v>
      </c>
      <c r="K94" s="216" t="s">
        <v>5</v>
      </c>
      <c r="L94" s="48"/>
      <c r="M94" s="221" t="s">
        <v>5</v>
      </c>
      <c r="N94" s="222" t="s">
        <v>43</v>
      </c>
      <c r="O94" s="49"/>
      <c r="P94" s="223">
        <f>O94*H94</f>
        <v>0</v>
      </c>
      <c r="Q94" s="223">
        <v>0</v>
      </c>
      <c r="R94" s="223">
        <f>Q94*H94</f>
        <v>0</v>
      </c>
      <c r="S94" s="223">
        <v>0</v>
      </c>
      <c r="T94" s="224">
        <f>S94*H94</f>
        <v>0</v>
      </c>
      <c r="AR94" s="26" t="s">
        <v>263</v>
      </c>
      <c r="AT94" s="26" t="s">
        <v>176</v>
      </c>
      <c r="AU94" s="26" t="s">
        <v>79</v>
      </c>
      <c r="AY94" s="26" t="s">
        <v>173</v>
      </c>
      <c r="BE94" s="225">
        <f>IF(N94="základní",J94,0)</f>
        <v>0</v>
      </c>
      <c r="BF94" s="225">
        <f>IF(N94="snížená",J94,0)</f>
        <v>0</v>
      </c>
      <c r="BG94" s="225">
        <f>IF(N94="zákl. přenesená",J94,0)</f>
        <v>0</v>
      </c>
      <c r="BH94" s="225">
        <f>IF(N94="sníž. přenesená",J94,0)</f>
        <v>0</v>
      </c>
      <c r="BI94" s="225">
        <f>IF(N94="nulová",J94,0)</f>
        <v>0</v>
      </c>
      <c r="BJ94" s="26" t="s">
        <v>79</v>
      </c>
      <c r="BK94" s="225">
        <f>ROUND(I94*H94,2)</f>
        <v>0</v>
      </c>
      <c r="BL94" s="26" t="s">
        <v>263</v>
      </c>
      <c r="BM94" s="26" t="s">
        <v>3053</v>
      </c>
    </row>
    <row r="95" spans="2:65" s="1" customFormat="1" ht="31.5" customHeight="1">
      <c r="B95" s="213"/>
      <c r="C95" s="214" t="s">
        <v>242</v>
      </c>
      <c r="D95" s="214" t="s">
        <v>176</v>
      </c>
      <c r="E95" s="215" t="s">
        <v>3054</v>
      </c>
      <c r="F95" s="216" t="s">
        <v>3055</v>
      </c>
      <c r="G95" s="217" t="s">
        <v>245</v>
      </c>
      <c r="H95" s="218">
        <v>1</v>
      </c>
      <c r="I95" s="219"/>
      <c r="J95" s="220">
        <f>ROUND(I95*H95,2)</f>
        <v>0</v>
      </c>
      <c r="K95" s="216" t="s">
        <v>5</v>
      </c>
      <c r="L95" s="48"/>
      <c r="M95" s="221" t="s">
        <v>5</v>
      </c>
      <c r="N95" s="222" t="s">
        <v>43</v>
      </c>
      <c r="O95" s="49"/>
      <c r="P95" s="223">
        <f>O95*H95</f>
        <v>0</v>
      </c>
      <c r="Q95" s="223">
        <v>0</v>
      </c>
      <c r="R95" s="223">
        <f>Q95*H95</f>
        <v>0</v>
      </c>
      <c r="S95" s="223">
        <v>0</v>
      </c>
      <c r="T95" s="224">
        <f>S95*H95</f>
        <v>0</v>
      </c>
      <c r="AR95" s="26" t="s">
        <v>263</v>
      </c>
      <c r="AT95" s="26" t="s">
        <v>176</v>
      </c>
      <c r="AU95" s="26" t="s">
        <v>79</v>
      </c>
      <c r="AY95" s="26" t="s">
        <v>173</v>
      </c>
      <c r="BE95" s="225">
        <f>IF(N95="základní",J95,0)</f>
        <v>0</v>
      </c>
      <c r="BF95" s="225">
        <f>IF(N95="snížená",J95,0)</f>
        <v>0</v>
      </c>
      <c r="BG95" s="225">
        <f>IF(N95="zákl. přenesená",J95,0)</f>
        <v>0</v>
      </c>
      <c r="BH95" s="225">
        <f>IF(N95="sníž. přenesená",J95,0)</f>
        <v>0</v>
      </c>
      <c r="BI95" s="225">
        <f>IF(N95="nulová",J95,0)</f>
        <v>0</v>
      </c>
      <c r="BJ95" s="26" t="s">
        <v>79</v>
      </c>
      <c r="BK95" s="225">
        <f>ROUND(I95*H95,2)</f>
        <v>0</v>
      </c>
      <c r="BL95" s="26" t="s">
        <v>263</v>
      </c>
      <c r="BM95" s="26" t="s">
        <v>3056</v>
      </c>
    </row>
    <row r="96" spans="2:65" s="1" customFormat="1" ht="31.5" customHeight="1">
      <c r="B96" s="213"/>
      <c r="C96" s="214" t="s">
        <v>247</v>
      </c>
      <c r="D96" s="214" t="s">
        <v>176</v>
      </c>
      <c r="E96" s="215" t="s">
        <v>3057</v>
      </c>
      <c r="F96" s="216" t="s">
        <v>3058</v>
      </c>
      <c r="G96" s="217" t="s">
        <v>245</v>
      </c>
      <c r="H96" s="218">
        <v>20</v>
      </c>
      <c r="I96" s="219"/>
      <c r="J96" s="220">
        <f>ROUND(I96*H96,2)</f>
        <v>0</v>
      </c>
      <c r="K96" s="216" t="s">
        <v>5</v>
      </c>
      <c r="L96" s="48"/>
      <c r="M96" s="221" t="s">
        <v>5</v>
      </c>
      <c r="N96" s="222" t="s">
        <v>43</v>
      </c>
      <c r="O96" s="49"/>
      <c r="P96" s="223">
        <f>O96*H96</f>
        <v>0</v>
      </c>
      <c r="Q96" s="223">
        <v>0</v>
      </c>
      <c r="R96" s="223">
        <f>Q96*H96</f>
        <v>0</v>
      </c>
      <c r="S96" s="223">
        <v>0</v>
      </c>
      <c r="T96" s="224">
        <f>S96*H96</f>
        <v>0</v>
      </c>
      <c r="AR96" s="26" t="s">
        <v>263</v>
      </c>
      <c r="AT96" s="26" t="s">
        <v>176</v>
      </c>
      <c r="AU96" s="26" t="s">
        <v>79</v>
      </c>
      <c r="AY96" s="26" t="s">
        <v>173</v>
      </c>
      <c r="BE96" s="225">
        <f>IF(N96="základní",J96,0)</f>
        <v>0</v>
      </c>
      <c r="BF96" s="225">
        <f>IF(N96="snížená",J96,0)</f>
        <v>0</v>
      </c>
      <c r="BG96" s="225">
        <f>IF(N96="zákl. přenesená",J96,0)</f>
        <v>0</v>
      </c>
      <c r="BH96" s="225">
        <f>IF(N96="sníž. přenesená",J96,0)</f>
        <v>0</v>
      </c>
      <c r="BI96" s="225">
        <f>IF(N96="nulová",J96,0)</f>
        <v>0</v>
      </c>
      <c r="BJ96" s="26" t="s">
        <v>79</v>
      </c>
      <c r="BK96" s="225">
        <f>ROUND(I96*H96,2)</f>
        <v>0</v>
      </c>
      <c r="BL96" s="26" t="s">
        <v>263</v>
      </c>
      <c r="BM96" s="26" t="s">
        <v>3059</v>
      </c>
    </row>
    <row r="97" spans="2:65" s="1" customFormat="1" ht="22.5" customHeight="1">
      <c r="B97" s="213"/>
      <c r="C97" s="214" t="s">
        <v>251</v>
      </c>
      <c r="D97" s="214" t="s">
        <v>176</v>
      </c>
      <c r="E97" s="215" t="s">
        <v>3060</v>
      </c>
      <c r="F97" s="216" t="s">
        <v>3061</v>
      </c>
      <c r="G97" s="217" t="s">
        <v>260</v>
      </c>
      <c r="H97" s="218">
        <v>12</v>
      </c>
      <c r="I97" s="219"/>
      <c r="J97" s="220">
        <f>ROUND(I97*H97,2)</f>
        <v>0</v>
      </c>
      <c r="K97" s="216" t="s">
        <v>5</v>
      </c>
      <c r="L97" s="48"/>
      <c r="M97" s="221" t="s">
        <v>5</v>
      </c>
      <c r="N97" s="222" t="s">
        <v>43</v>
      </c>
      <c r="O97" s="49"/>
      <c r="P97" s="223">
        <f>O97*H97</f>
        <v>0</v>
      </c>
      <c r="Q97" s="223">
        <v>0.00653</v>
      </c>
      <c r="R97" s="223">
        <f>Q97*H97</f>
        <v>0</v>
      </c>
      <c r="S97" s="223">
        <v>0</v>
      </c>
      <c r="T97" s="224">
        <f>S97*H97</f>
        <v>0</v>
      </c>
      <c r="AR97" s="26" t="s">
        <v>263</v>
      </c>
      <c r="AT97" s="26" t="s">
        <v>176</v>
      </c>
      <c r="AU97" s="26" t="s">
        <v>79</v>
      </c>
      <c r="AY97" s="26" t="s">
        <v>173</v>
      </c>
      <c r="BE97" s="225">
        <f>IF(N97="základní",J97,0)</f>
        <v>0</v>
      </c>
      <c r="BF97" s="225">
        <f>IF(N97="snížená",J97,0)</f>
        <v>0</v>
      </c>
      <c r="BG97" s="225">
        <f>IF(N97="zákl. přenesená",J97,0)</f>
        <v>0</v>
      </c>
      <c r="BH97" s="225">
        <f>IF(N97="sníž. přenesená",J97,0)</f>
        <v>0</v>
      </c>
      <c r="BI97" s="225">
        <f>IF(N97="nulová",J97,0)</f>
        <v>0</v>
      </c>
      <c r="BJ97" s="26" t="s">
        <v>79</v>
      </c>
      <c r="BK97" s="225">
        <f>ROUND(I97*H97,2)</f>
        <v>0</v>
      </c>
      <c r="BL97" s="26" t="s">
        <v>263</v>
      </c>
      <c r="BM97" s="26" t="s">
        <v>3062</v>
      </c>
    </row>
    <row r="98" spans="2:65" s="1" customFormat="1" ht="22.5" customHeight="1">
      <c r="B98" s="213"/>
      <c r="C98" s="214" t="s">
        <v>212</v>
      </c>
      <c r="D98" s="214" t="s">
        <v>176</v>
      </c>
      <c r="E98" s="215" t="s">
        <v>3063</v>
      </c>
      <c r="F98" s="216" t="s">
        <v>3064</v>
      </c>
      <c r="G98" s="217" t="s">
        <v>260</v>
      </c>
      <c r="H98" s="218">
        <v>15</v>
      </c>
      <c r="I98" s="219"/>
      <c r="J98" s="220">
        <f>ROUND(I98*H98,2)</f>
        <v>0</v>
      </c>
      <c r="K98" s="216" t="s">
        <v>5</v>
      </c>
      <c r="L98" s="48"/>
      <c r="M98" s="221" t="s">
        <v>5</v>
      </c>
      <c r="N98" s="222" t="s">
        <v>43</v>
      </c>
      <c r="O98" s="49"/>
      <c r="P98" s="223">
        <f>O98*H98</f>
        <v>0</v>
      </c>
      <c r="Q98" s="223">
        <v>0</v>
      </c>
      <c r="R98" s="223">
        <f>Q98*H98</f>
        <v>0</v>
      </c>
      <c r="S98" s="223">
        <v>0</v>
      </c>
      <c r="T98" s="224">
        <f>S98*H98</f>
        <v>0</v>
      </c>
      <c r="AR98" s="26" t="s">
        <v>263</v>
      </c>
      <c r="AT98" s="26" t="s">
        <v>176</v>
      </c>
      <c r="AU98" s="26" t="s">
        <v>79</v>
      </c>
      <c r="AY98" s="26" t="s">
        <v>173</v>
      </c>
      <c r="BE98" s="225">
        <f>IF(N98="základní",J98,0)</f>
        <v>0</v>
      </c>
      <c r="BF98" s="225">
        <f>IF(N98="snížená",J98,0)</f>
        <v>0</v>
      </c>
      <c r="BG98" s="225">
        <f>IF(N98="zákl. přenesená",J98,0)</f>
        <v>0</v>
      </c>
      <c r="BH98" s="225">
        <f>IF(N98="sníž. přenesená",J98,0)</f>
        <v>0</v>
      </c>
      <c r="BI98" s="225">
        <f>IF(N98="nulová",J98,0)</f>
        <v>0</v>
      </c>
      <c r="BJ98" s="26" t="s">
        <v>79</v>
      </c>
      <c r="BK98" s="225">
        <f>ROUND(I98*H98,2)</f>
        <v>0</v>
      </c>
      <c r="BL98" s="26" t="s">
        <v>263</v>
      </c>
      <c r="BM98" s="26" t="s">
        <v>3065</v>
      </c>
    </row>
    <row r="99" spans="2:65" s="1" customFormat="1" ht="22.5" customHeight="1">
      <c r="B99" s="213"/>
      <c r="C99" s="214" t="s">
        <v>11</v>
      </c>
      <c r="D99" s="214" t="s">
        <v>176</v>
      </c>
      <c r="E99" s="215" t="s">
        <v>3066</v>
      </c>
      <c r="F99" s="216" t="s">
        <v>3067</v>
      </c>
      <c r="G99" s="217" t="s">
        <v>260</v>
      </c>
      <c r="H99" s="218">
        <v>22</v>
      </c>
      <c r="I99" s="219"/>
      <c r="J99" s="220">
        <f>ROUND(I99*H99,2)</f>
        <v>0</v>
      </c>
      <c r="K99" s="216" t="s">
        <v>5</v>
      </c>
      <c r="L99" s="48"/>
      <c r="M99" s="221" t="s">
        <v>5</v>
      </c>
      <c r="N99" s="222" t="s">
        <v>43</v>
      </c>
      <c r="O99" s="49"/>
      <c r="P99" s="223">
        <f>O99*H99</f>
        <v>0</v>
      </c>
      <c r="Q99" s="223">
        <v>0</v>
      </c>
      <c r="R99" s="223">
        <f>Q99*H99</f>
        <v>0</v>
      </c>
      <c r="S99" s="223">
        <v>0</v>
      </c>
      <c r="T99" s="224">
        <f>S99*H99</f>
        <v>0</v>
      </c>
      <c r="AR99" s="26" t="s">
        <v>263</v>
      </c>
      <c r="AT99" s="26" t="s">
        <v>176</v>
      </c>
      <c r="AU99" s="26" t="s">
        <v>79</v>
      </c>
      <c r="AY99" s="26" t="s">
        <v>173</v>
      </c>
      <c r="BE99" s="225">
        <f>IF(N99="základní",J99,0)</f>
        <v>0</v>
      </c>
      <c r="BF99" s="225">
        <f>IF(N99="snížená",J99,0)</f>
        <v>0</v>
      </c>
      <c r="BG99" s="225">
        <f>IF(N99="zákl. přenesená",J99,0)</f>
        <v>0</v>
      </c>
      <c r="BH99" s="225">
        <f>IF(N99="sníž. přenesená",J99,0)</f>
        <v>0</v>
      </c>
      <c r="BI99" s="225">
        <f>IF(N99="nulová",J99,0)</f>
        <v>0</v>
      </c>
      <c r="BJ99" s="26" t="s">
        <v>79</v>
      </c>
      <c r="BK99" s="225">
        <f>ROUND(I99*H99,2)</f>
        <v>0</v>
      </c>
      <c r="BL99" s="26" t="s">
        <v>263</v>
      </c>
      <c r="BM99" s="26" t="s">
        <v>3068</v>
      </c>
    </row>
    <row r="100" spans="2:65" s="1" customFormat="1" ht="22.5" customHeight="1">
      <c r="B100" s="213"/>
      <c r="C100" s="214" t="s">
        <v>263</v>
      </c>
      <c r="D100" s="214" t="s">
        <v>176</v>
      </c>
      <c r="E100" s="215" t="s">
        <v>3069</v>
      </c>
      <c r="F100" s="216" t="s">
        <v>3070</v>
      </c>
      <c r="G100" s="217" t="s">
        <v>260</v>
      </c>
      <c r="H100" s="218">
        <v>24</v>
      </c>
      <c r="I100" s="219"/>
      <c r="J100" s="220">
        <f>ROUND(I100*H100,2)</f>
        <v>0</v>
      </c>
      <c r="K100" s="216" t="s">
        <v>5</v>
      </c>
      <c r="L100" s="48"/>
      <c r="M100" s="221" t="s">
        <v>5</v>
      </c>
      <c r="N100" s="222" t="s">
        <v>43</v>
      </c>
      <c r="O100" s="49"/>
      <c r="P100" s="223">
        <f>O100*H100</f>
        <v>0</v>
      </c>
      <c r="Q100" s="223">
        <v>0.00312</v>
      </c>
      <c r="R100" s="223">
        <f>Q100*H100</f>
        <v>0</v>
      </c>
      <c r="S100" s="223">
        <v>0</v>
      </c>
      <c r="T100" s="224">
        <f>S100*H100</f>
        <v>0</v>
      </c>
      <c r="AR100" s="26" t="s">
        <v>263</v>
      </c>
      <c r="AT100" s="26" t="s">
        <v>176</v>
      </c>
      <c r="AU100" s="26" t="s">
        <v>79</v>
      </c>
      <c r="AY100" s="26" t="s">
        <v>173</v>
      </c>
      <c r="BE100" s="225">
        <f>IF(N100="základní",J100,0)</f>
        <v>0</v>
      </c>
      <c r="BF100" s="225">
        <f>IF(N100="snížená",J100,0)</f>
        <v>0</v>
      </c>
      <c r="BG100" s="225">
        <f>IF(N100="zákl. přenesená",J100,0)</f>
        <v>0</v>
      </c>
      <c r="BH100" s="225">
        <f>IF(N100="sníž. přenesená",J100,0)</f>
        <v>0</v>
      </c>
      <c r="BI100" s="225">
        <f>IF(N100="nulová",J100,0)</f>
        <v>0</v>
      </c>
      <c r="BJ100" s="26" t="s">
        <v>79</v>
      </c>
      <c r="BK100" s="225">
        <f>ROUND(I100*H100,2)</f>
        <v>0</v>
      </c>
      <c r="BL100" s="26" t="s">
        <v>263</v>
      </c>
      <c r="BM100" s="26" t="s">
        <v>3071</v>
      </c>
    </row>
    <row r="101" spans="2:65" s="1" customFormat="1" ht="22.5" customHeight="1">
      <c r="B101" s="213"/>
      <c r="C101" s="214" t="s">
        <v>268</v>
      </c>
      <c r="D101" s="214" t="s">
        <v>176</v>
      </c>
      <c r="E101" s="215" t="s">
        <v>3072</v>
      </c>
      <c r="F101" s="216" t="s">
        <v>3073</v>
      </c>
      <c r="G101" s="217" t="s">
        <v>260</v>
      </c>
      <c r="H101" s="218">
        <v>8</v>
      </c>
      <c r="I101" s="219"/>
      <c r="J101" s="220">
        <f>ROUND(I101*H101,2)</f>
        <v>0</v>
      </c>
      <c r="K101" s="216" t="s">
        <v>5</v>
      </c>
      <c r="L101" s="48"/>
      <c r="M101" s="221" t="s">
        <v>5</v>
      </c>
      <c r="N101" s="222" t="s">
        <v>43</v>
      </c>
      <c r="O101" s="49"/>
      <c r="P101" s="223">
        <f>O101*H101</f>
        <v>0</v>
      </c>
      <c r="Q101" s="223">
        <v>0</v>
      </c>
      <c r="R101" s="223">
        <f>Q101*H101</f>
        <v>0</v>
      </c>
      <c r="S101" s="223">
        <v>0</v>
      </c>
      <c r="T101" s="224">
        <f>S101*H101</f>
        <v>0</v>
      </c>
      <c r="AR101" s="26" t="s">
        <v>263</v>
      </c>
      <c r="AT101" s="26" t="s">
        <v>176</v>
      </c>
      <c r="AU101" s="26" t="s">
        <v>79</v>
      </c>
      <c r="AY101" s="26" t="s">
        <v>173</v>
      </c>
      <c r="BE101" s="225">
        <f>IF(N101="základní",J101,0)</f>
        <v>0</v>
      </c>
      <c r="BF101" s="225">
        <f>IF(N101="snížená",J101,0)</f>
        <v>0</v>
      </c>
      <c r="BG101" s="225">
        <f>IF(N101="zákl. přenesená",J101,0)</f>
        <v>0</v>
      </c>
      <c r="BH101" s="225">
        <f>IF(N101="sníž. přenesená",J101,0)</f>
        <v>0</v>
      </c>
      <c r="BI101" s="225">
        <f>IF(N101="nulová",J101,0)</f>
        <v>0</v>
      </c>
      <c r="BJ101" s="26" t="s">
        <v>79</v>
      </c>
      <c r="BK101" s="225">
        <f>ROUND(I101*H101,2)</f>
        <v>0</v>
      </c>
      <c r="BL101" s="26" t="s">
        <v>263</v>
      </c>
      <c r="BM101" s="26" t="s">
        <v>3074</v>
      </c>
    </row>
    <row r="102" spans="2:65" s="1" customFormat="1" ht="22.5" customHeight="1">
      <c r="B102" s="213"/>
      <c r="C102" s="214" t="s">
        <v>273</v>
      </c>
      <c r="D102" s="214" t="s">
        <v>176</v>
      </c>
      <c r="E102" s="215" t="s">
        <v>3075</v>
      </c>
      <c r="F102" s="216" t="s">
        <v>3076</v>
      </c>
      <c r="G102" s="217" t="s">
        <v>260</v>
      </c>
      <c r="H102" s="218">
        <v>12</v>
      </c>
      <c r="I102" s="219"/>
      <c r="J102" s="220">
        <f>ROUND(I102*H102,2)</f>
        <v>0</v>
      </c>
      <c r="K102" s="216" t="s">
        <v>5</v>
      </c>
      <c r="L102" s="48"/>
      <c r="M102" s="221" t="s">
        <v>5</v>
      </c>
      <c r="N102" s="222" t="s">
        <v>43</v>
      </c>
      <c r="O102" s="49"/>
      <c r="P102" s="223">
        <f>O102*H102</f>
        <v>0</v>
      </c>
      <c r="Q102" s="223">
        <v>0.00175</v>
      </c>
      <c r="R102" s="223">
        <f>Q102*H102</f>
        <v>0</v>
      </c>
      <c r="S102" s="223">
        <v>0</v>
      </c>
      <c r="T102" s="224">
        <f>S102*H102</f>
        <v>0</v>
      </c>
      <c r="AR102" s="26" t="s">
        <v>263</v>
      </c>
      <c r="AT102" s="26" t="s">
        <v>176</v>
      </c>
      <c r="AU102" s="26" t="s">
        <v>79</v>
      </c>
      <c r="AY102" s="26" t="s">
        <v>173</v>
      </c>
      <c r="BE102" s="225">
        <f>IF(N102="základní",J102,0)</f>
        <v>0</v>
      </c>
      <c r="BF102" s="225">
        <f>IF(N102="snížená",J102,0)</f>
        <v>0</v>
      </c>
      <c r="BG102" s="225">
        <f>IF(N102="zákl. přenesená",J102,0)</f>
        <v>0</v>
      </c>
      <c r="BH102" s="225">
        <f>IF(N102="sníž. přenesená",J102,0)</f>
        <v>0</v>
      </c>
      <c r="BI102" s="225">
        <f>IF(N102="nulová",J102,0)</f>
        <v>0</v>
      </c>
      <c r="BJ102" s="26" t="s">
        <v>79</v>
      </c>
      <c r="BK102" s="225">
        <f>ROUND(I102*H102,2)</f>
        <v>0</v>
      </c>
      <c r="BL102" s="26" t="s">
        <v>263</v>
      </c>
      <c r="BM102" s="26" t="s">
        <v>3077</v>
      </c>
    </row>
    <row r="103" spans="2:65" s="1" customFormat="1" ht="31.5" customHeight="1">
      <c r="B103" s="213"/>
      <c r="C103" s="214" t="s">
        <v>278</v>
      </c>
      <c r="D103" s="214" t="s">
        <v>176</v>
      </c>
      <c r="E103" s="215" t="s">
        <v>3078</v>
      </c>
      <c r="F103" s="216" t="s">
        <v>3079</v>
      </c>
      <c r="G103" s="217" t="s">
        <v>260</v>
      </c>
      <c r="H103" s="218">
        <v>2</v>
      </c>
      <c r="I103" s="219"/>
      <c r="J103" s="220">
        <f>ROUND(I103*H103,2)</f>
        <v>0</v>
      </c>
      <c r="K103" s="216" t="s">
        <v>5</v>
      </c>
      <c r="L103" s="48"/>
      <c r="M103" s="221" t="s">
        <v>5</v>
      </c>
      <c r="N103" s="222" t="s">
        <v>43</v>
      </c>
      <c r="O103" s="49"/>
      <c r="P103" s="223">
        <f>O103*H103</f>
        <v>0</v>
      </c>
      <c r="Q103" s="223">
        <v>0</v>
      </c>
      <c r="R103" s="223">
        <f>Q103*H103</f>
        <v>0</v>
      </c>
      <c r="S103" s="223">
        <v>0</v>
      </c>
      <c r="T103" s="224">
        <f>S103*H103</f>
        <v>0</v>
      </c>
      <c r="AR103" s="26" t="s">
        <v>263</v>
      </c>
      <c r="AT103" s="26" t="s">
        <v>176</v>
      </c>
      <c r="AU103" s="26" t="s">
        <v>79</v>
      </c>
      <c r="AY103" s="26" t="s">
        <v>173</v>
      </c>
      <c r="BE103" s="225">
        <f>IF(N103="základní",J103,0)</f>
        <v>0</v>
      </c>
      <c r="BF103" s="225">
        <f>IF(N103="snížená",J103,0)</f>
        <v>0</v>
      </c>
      <c r="BG103" s="225">
        <f>IF(N103="zákl. přenesená",J103,0)</f>
        <v>0</v>
      </c>
      <c r="BH103" s="225">
        <f>IF(N103="sníž. přenesená",J103,0)</f>
        <v>0</v>
      </c>
      <c r="BI103" s="225">
        <f>IF(N103="nulová",J103,0)</f>
        <v>0</v>
      </c>
      <c r="BJ103" s="26" t="s">
        <v>79</v>
      </c>
      <c r="BK103" s="225">
        <f>ROUND(I103*H103,2)</f>
        <v>0</v>
      </c>
      <c r="BL103" s="26" t="s">
        <v>263</v>
      </c>
      <c r="BM103" s="26" t="s">
        <v>3080</v>
      </c>
    </row>
    <row r="104" spans="2:65" s="1" customFormat="1" ht="31.5" customHeight="1">
      <c r="B104" s="213"/>
      <c r="C104" s="214" t="s">
        <v>282</v>
      </c>
      <c r="D104" s="214" t="s">
        <v>176</v>
      </c>
      <c r="E104" s="215" t="s">
        <v>3081</v>
      </c>
      <c r="F104" s="216" t="s">
        <v>3082</v>
      </c>
      <c r="G104" s="217" t="s">
        <v>260</v>
      </c>
      <c r="H104" s="218">
        <v>50</v>
      </c>
      <c r="I104" s="219"/>
      <c r="J104" s="220">
        <f>ROUND(I104*H104,2)</f>
        <v>0</v>
      </c>
      <c r="K104" s="216" t="s">
        <v>5</v>
      </c>
      <c r="L104" s="48"/>
      <c r="M104" s="221" t="s">
        <v>5</v>
      </c>
      <c r="N104" s="222" t="s">
        <v>43</v>
      </c>
      <c r="O104" s="49"/>
      <c r="P104" s="223">
        <f>O104*H104</f>
        <v>0</v>
      </c>
      <c r="Q104" s="223">
        <v>0</v>
      </c>
      <c r="R104" s="223">
        <f>Q104*H104</f>
        <v>0</v>
      </c>
      <c r="S104" s="223">
        <v>0</v>
      </c>
      <c r="T104" s="224">
        <f>S104*H104</f>
        <v>0</v>
      </c>
      <c r="AR104" s="26" t="s">
        <v>263</v>
      </c>
      <c r="AT104" s="26" t="s">
        <v>176</v>
      </c>
      <c r="AU104" s="26" t="s">
        <v>79</v>
      </c>
      <c r="AY104" s="26" t="s">
        <v>173</v>
      </c>
      <c r="BE104" s="225">
        <f>IF(N104="základní",J104,0)</f>
        <v>0</v>
      </c>
      <c r="BF104" s="225">
        <f>IF(N104="snížená",J104,0)</f>
        <v>0</v>
      </c>
      <c r="BG104" s="225">
        <f>IF(N104="zákl. přenesená",J104,0)</f>
        <v>0</v>
      </c>
      <c r="BH104" s="225">
        <f>IF(N104="sníž. přenesená",J104,0)</f>
        <v>0</v>
      </c>
      <c r="BI104" s="225">
        <f>IF(N104="nulová",J104,0)</f>
        <v>0</v>
      </c>
      <c r="BJ104" s="26" t="s">
        <v>79</v>
      </c>
      <c r="BK104" s="225">
        <f>ROUND(I104*H104,2)</f>
        <v>0</v>
      </c>
      <c r="BL104" s="26" t="s">
        <v>263</v>
      </c>
      <c r="BM104" s="26" t="s">
        <v>3083</v>
      </c>
    </row>
    <row r="105" spans="2:65" s="1" customFormat="1" ht="31.5" customHeight="1">
      <c r="B105" s="213"/>
      <c r="C105" s="214" t="s">
        <v>10</v>
      </c>
      <c r="D105" s="214" t="s">
        <v>176</v>
      </c>
      <c r="E105" s="215" t="s">
        <v>3084</v>
      </c>
      <c r="F105" s="216" t="s">
        <v>3085</v>
      </c>
      <c r="G105" s="217" t="s">
        <v>260</v>
      </c>
      <c r="H105" s="218">
        <v>10</v>
      </c>
      <c r="I105" s="219"/>
      <c r="J105" s="220">
        <f>ROUND(I105*H105,2)</f>
        <v>0</v>
      </c>
      <c r="K105" s="216" t="s">
        <v>5</v>
      </c>
      <c r="L105" s="48"/>
      <c r="M105" s="221" t="s">
        <v>5</v>
      </c>
      <c r="N105" s="222" t="s">
        <v>43</v>
      </c>
      <c r="O105" s="49"/>
      <c r="P105" s="223">
        <f>O105*H105</f>
        <v>0</v>
      </c>
      <c r="Q105" s="223">
        <v>0.13283</v>
      </c>
      <c r="R105" s="223">
        <f>Q105*H105</f>
        <v>0</v>
      </c>
      <c r="S105" s="223">
        <v>0</v>
      </c>
      <c r="T105" s="224">
        <f>S105*H105</f>
        <v>0</v>
      </c>
      <c r="AR105" s="26" t="s">
        <v>263</v>
      </c>
      <c r="AT105" s="26" t="s">
        <v>176</v>
      </c>
      <c r="AU105" s="26" t="s">
        <v>79</v>
      </c>
      <c r="AY105" s="26" t="s">
        <v>173</v>
      </c>
      <c r="BE105" s="225">
        <f>IF(N105="základní",J105,0)</f>
        <v>0</v>
      </c>
      <c r="BF105" s="225">
        <f>IF(N105="snížená",J105,0)</f>
        <v>0</v>
      </c>
      <c r="BG105" s="225">
        <f>IF(N105="zákl. přenesená",J105,0)</f>
        <v>0</v>
      </c>
      <c r="BH105" s="225">
        <f>IF(N105="sníž. přenesená",J105,0)</f>
        <v>0</v>
      </c>
      <c r="BI105" s="225">
        <f>IF(N105="nulová",J105,0)</f>
        <v>0</v>
      </c>
      <c r="BJ105" s="26" t="s">
        <v>79</v>
      </c>
      <c r="BK105" s="225">
        <f>ROUND(I105*H105,2)</f>
        <v>0</v>
      </c>
      <c r="BL105" s="26" t="s">
        <v>263</v>
      </c>
      <c r="BM105" s="26" t="s">
        <v>3086</v>
      </c>
    </row>
    <row r="106" spans="2:65" s="1" customFormat="1" ht="31.5" customHeight="1">
      <c r="B106" s="213"/>
      <c r="C106" s="214" t="s">
        <v>291</v>
      </c>
      <c r="D106" s="214" t="s">
        <v>176</v>
      </c>
      <c r="E106" s="215" t="s">
        <v>3087</v>
      </c>
      <c r="F106" s="216" t="s">
        <v>3088</v>
      </c>
      <c r="G106" s="217" t="s">
        <v>260</v>
      </c>
      <c r="H106" s="218">
        <v>30</v>
      </c>
      <c r="I106" s="219"/>
      <c r="J106" s="220">
        <f>ROUND(I106*H106,2)</f>
        <v>0</v>
      </c>
      <c r="K106" s="216" t="s">
        <v>5</v>
      </c>
      <c r="L106" s="48"/>
      <c r="M106" s="221" t="s">
        <v>5</v>
      </c>
      <c r="N106" s="222" t="s">
        <v>43</v>
      </c>
      <c r="O106" s="49"/>
      <c r="P106" s="223">
        <f>O106*H106</f>
        <v>0</v>
      </c>
      <c r="Q106" s="223">
        <v>0</v>
      </c>
      <c r="R106" s="223">
        <f>Q106*H106</f>
        <v>0</v>
      </c>
      <c r="S106" s="223">
        <v>0</v>
      </c>
      <c r="T106" s="224">
        <f>S106*H106</f>
        <v>0</v>
      </c>
      <c r="AR106" s="26" t="s">
        <v>263</v>
      </c>
      <c r="AT106" s="26" t="s">
        <v>176</v>
      </c>
      <c r="AU106" s="26" t="s">
        <v>79</v>
      </c>
      <c r="AY106" s="26" t="s">
        <v>173</v>
      </c>
      <c r="BE106" s="225">
        <f>IF(N106="základní",J106,0)</f>
        <v>0</v>
      </c>
      <c r="BF106" s="225">
        <f>IF(N106="snížená",J106,0)</f>
        <v>0</v>
      </c>
      <c r="BG106" s="225">
        <f>IF(N106="zákl. přenesená",J106,0)</f>
        <v>0</v>
      </c>
      <c r="BH106" s="225">
        <f>IF(N106="sníž. přenesená",J106,0)</f>
        <v>0</v>
      </c>
      <c r="BI106" s="225">
        <f>IF(N106="nulová",J106,0)</f>
        <v>0</v>
      </c>
      <c r="BJ106" s="26" t="s">
        <v>79</v>
      </c>
      <c r="BK106" s="225">
        <f>ROUND(I106*H106,2)</f>
        <v>0</v>
      </c>
      <c r="BL106" s="26" t="s">
        <v>263</v>
      </c>
      <c r="BM106" s="26" t="s">
        <v>3089</v>
      </c>
    </row>
    <row r="107" spans="2:65" s="1" customFormat="1" ht="31.5" customHeight="1">
      <c r="B107" s="213"/>
      <c r="C107" s="214" t="s">
        <v>298</v>
      </c>
      <c r="D107" s="214" t="s">
        <v>176</v>
      </c>
      <c r="E107" s="215" t="s">
        <v>3090</v>
      </c>
      <c r="F107" s="216" t="s">
        <v>3091</v>
      </c>
      <c r="G107" s="217" t="s">
        <v>260</v>
      </c>
      <c r="H107" s="218">
        <v>25</v>
      </c>
      <c r="I107" s="219"/>
      <c r="J107" s="220">
        <f>ROUND(I107*H107,2)</f>
        <v>0</v>
      </c>
      <c r="K107" s="216" t="s">
        <v>5</v>
      </c>
      <c r="L107" s="48"/>
      <c r="M107" s="221" t="s">
        <v>5</v>
      </c>
      <c r="N107" s="222" t="s">
        <v>43</v>
      </c>
      <c r="O107" s="49"/>
      <c r="P107" s="223">
        <f>O107*H107</f>
        <v>0</v>
      </c>
      <c r="Q107" s="223">
        <v>0.10165</v>
      </c>
      <c r="R107" s="223">
        <f>Q107*H107</f>
        <v>0</v>
      </c>
      <c r="S107" s="223">
        <v>0</v>
      </c>
      <c r="T107" s="224">
        <f>S107*H107</f>
        <v>0</v>
      </c>
      <c r="AR107" s="26" t="s">
        <v>263</v>
      </c>
      <c r="AT107" s="26" t="s">
        <v>176</v>
      </c>
      <c r="AU107" s="26" t="s">
        <v>79</v>
      </c>
      <c r="AY107" s="26" t="s">
        <v>173</v>
      </c>
      <c r="BE107" s="225">
        <f>IF(N107="základní",J107,0)</f>
        <v>0</v>
      </c>
      <c r="BF107" s="225">
        <f>IF(N107="snížená",J107,0)</f>
        <v>0</v>
      </c>
      <c r="BG107" s="225">
        <f>IF(N107="zákl. přenesená",J107,0)</f>
        <v>0</v>
      </c>
      <c r="BH107" s="225">
        <f>IF(N107="sníž. přenesená",J107,0)</f>
        <v>0</v>
      </c>
      <c r="BI107" s="225">
        <f>IF(N107="nulová",J107,0)</f>
        <v>0</v>
      </c>
      <c r="BJ107" s="26" t="s">
        <v>79</v>
      </c>
      <c r="BK107" s="225">
        <f>ROUND(I107*H107,2)</f>
        <v>0</v>
      </c>
      <c r="BL107" s="26" t="s">
        <v>263</v>
      </c>
      <c r="BM107" s="26" t="s">
        <v>3092</v>
      </c>
    </row>
    <row r="108" spans="2:65" s="1" customFormat="1" ht="44.25" customHeight="1">
      <c r="B108" s="213"/>
      <c r="C108" s="214" t="s">
        <v>306</v>
      </c>
      <c r="D108" s="214" t="s">
        <v>176</v>
      </c>
      <c r="E108" s="215" t="s">
        <v>3093</v>
      </c>
      <c r="F108" s="216" t="s">
        <v>3094</v>
      </c>
      <c r="G108" s="217" t="s">
        <v>179</v>
      </c>
      <c r="H108" s="218">
        <v>26</v>
      </c>
      <c r="I108" s="219"/>
      <c r="J108" s="220">
        <f>ROUND(I108*H108,2)</f>
        <v>0</v>
      </c>
      <c r="K108" s="216" t="s">
        <v>5</v>
      </c>
      <c r="L108" s="48"/>
      <c r="M108" s="221" t="s">
        <v>5</v>
      </c>
      <c r="N108" s="222" t="s">
        <v>43</v>
      </c>
      <c r="O108" s="49"/>
      <c r="P108" s="223">
        <f>O108*H108</f>
        <v>0</v>
      </c>
      <c r="Q108" s="223">
        <v>0</v>
      </c>
      <c r="R108" s="223">
        <f>Q108*H108</f>
        <v>0</v>
      </c>
      <c r="S108" s="223">
        <v>0</v>
      </c>
      <c r="T108" s="224">
        <f>S108*H108</f>
        <v>0</v>
      </c>
      <c r="AR108" s="26" t="s">
        <v>263</v>
      </c>
      <c r="AT108" s="26" t="s">
        <v>176</v>
      </c>
      <c r="AU108" s="26" t="s">
        <v>79</v>
      </c>
      <c r="AY108" s="26" t="s">
        <v>173</v>
      </c>
      <c r="BE108" s="225">
        <f>IF(N108="základní",J108,0)</f>
        <v>0</v>
      </c>
      <c r="BF108" s="225">
        <f>IF(N108="snížená",J108,0)</f>
        <v>0</v>
      </c>
      <c r="BG108" s="225">
        <f>IF(N108="zákl. přenesená",J108,0)</f>
        <v>0</v>
      </c>
      <c r="BH108" s="225">
        <f>IF(N108="sníž. přenesená",J108,0)</f>
        <v>0</v>
      </c>
      <c r="BI108" s="225">
        <f>IF(N108="nulová",J108,0)</f>
        <v>0</v>
      </c>
      <c r="BJ108" s="26" t="s">
        <v>79</v>
      </c>
      <c r="BK108" s="225">
        <f>ROUND(I108*H108,2)</f>
        <v>0</v>
      </c>
      <c r="BL108" s="26" t="s">
        <v>263</v>
      </c>
      <c r="BM108" s="26" t="s">
        <v>3095</v>
      </c>
    </row>
    <row r="109" spans="2:65" s="1" customFormat="1" ht="31.5" customHeight="1">
      <c r="B109" s="213"/>
      <c r="C109" s="214" t="s">
        <v>312</v>
      </c>
      <c r="D109" s="214" t="s">
        <v>176</v>
      </c>
      <c r="E109" s="215" t="s">
        <v>3096</v>
      </c>
      <c r="F109" s="216" t="s">
        <v>3097</v>
      </c>
      <c r="G109" s="217" t="s">
        <v>179</v>
      </c>
      <c r="H109" s="218">
        <v>256</v>
      </c>
      <c r="I109" s="219"/>
      <c r="J109" s="220">
        <f>ROUND(I109*H109,2)</f>
        <v>0</v>
      </c>
      <c r="K109" s="216" t="s">
        <v>5</v>
      </c>
      <c r="L109" s="48"/>
      <c r="M109" s="221" t="s">
        <v>5</v>
      </c>
      <c r="N109" s="222" t="s">
        <v>43</v>
      </c>
      <c r="O109" s="49"/>
      <c r="P109" s="223">
        <f>O109*H109</f>
        <v>0</v>
      </c>
      <c r="Q109" s="223">
        <v>0</v>
      </c>
      <c r="R109" s="223">
        <f>Q109*H109</f>
        <v>0</v>
      </c>
      <c r="S109" s="223">
        <v>0</v>
      </c>
      <c r="T109" s="224">
        <f>S109*H109</f>
        <v>0</v>
      </c>
      <c r="AR109" s="26" t="s">
        <v>263</v>
      </c>
      <c r="AT109" s="26" t="s">
        <v>176</v>
      </c>
      <c r="AU109" s="26" t="s">
        <v>79</v>
      </c>
      <c r="AY109" s="26" t="s">
        <v>173</v>
      </c>
      <c r="BE109" s="225">
        <f>IF(N109="základní",J109,0)</f>
        <v>0</v>
      </c>
      <c r="BF109" s="225">
        <f>IF(N109="snížená",J109,0)</f>
        <v>0</v>
      </c>
      <c r="BG109" s="225">
        <f>IF(N109="zákl. přenesená",J109,0)</f>
        <v>0</v>
      </c>
      <c r="BH109" s="225">
        <f>IF(N109="sníž. přenesená",J109,0)</f>
        <v>0</v>
      </c>
      <c r="BI109" s="225">
        <f>IF(N109="nulová",J109,0)</f>
        <v>0</v>
      </c>
      <c r="BJ109" s="26" t="s">
        <v>79</v>
      </c>
      <c r="BK109" s="225">
        <f>ROUND(I109*H109,2)</f>
        <v>0</v>
      </c>
      <c r="BL109" s="26" t="s">
        <v>263</v>
      </c>
      <c r="BM109" s="26" t="s">
        <v>3098</v>
      </c>
    </row>
    <row r="110" spans="2:65" s="1" customFormat="1" ht="22.5" customHeight="1">
      <c r="B110" s="213"/>
      <c r="C110" s="214" t="s">
        <v>317</v>
      </c>
      <c r="D110" s="214" t="s">
        <v>176</v>
      </c>
      <c r="E110" s="215" t="s">
        <v>3099</v>
      </c>
      <c r="F110" s="216" t="s">
        <v>3100</v>
      </c>
      <c r="G110" s="217" t="s">
        <v>814</v>
      </c>
      <c r="H110" s="218">
        <v>30</v>
      </c>
      <c r="I110" s="219"/>
      <c r="J110" s="220">
        <f>ROUND(I110*H110,2)</f>
        <v>0</v>
      </c>
      <c r="K110" s="216" t="s">
        <v>5</v>
      </c>
      <c r="L110" s="48"/>
      <c r="M110" s="221" t="s">
        <v>5</v>
      </c>
      <c r="N110" s="222" t="s">
        <v>43</v>
      </c>
      <c r="O110" s="49"/>
      <c r="P110" s="223">
        <f>O110*H110</f>
        <v>0</v>
      </c>
      <c r="Q110" s="223">
        <v>0</v>
      </c>
      <c r="R110" s="223">
        <f>Q110*H110</f>
        <v>0</v>
      </c>
      <c r="S110" s="223">
        <v>0</v>
      </c>
      <c r="T110" s="224">
        <f>S110*H110</f>
        <v>0</v>
      </c>
      <c r="AR110" s="26" t="s">
        <v>263</v>
      </c>
      <c r="AT110" s="26" t="s">
        <v>176</v>
      </c>
      <c r="AU110" s="26" t="s">
        <v>79</v>
      </c>
      <c r="AY110" s="26" t="s">
        <v>173</v>
      </c>
      <c r="BE110" s="225">
        <f>IF(N110="základní",J110,0)</f>
        <v>0</v>
      </c>
      <c r="BF110" s="225">
        <f>IF(N110="snížená",J110,0)</f>
        <v>0</v>
      </c>
      <c r="BG110" s="225">
        <f>IF(N110="zákl. přenesená",J110,0)</f>
        <v>0</v>
      </c>
      <c r="BH110" s="225">
        <f>IF(N110="sníž. přenesená",J110,0)</f>
        <v>0</v>
      </c>
      <c r="BI110" s="225">
        <f>IF(N110="nulová",J110,0)</f>
        <v>0</v>
      </c>
      <c r="BJ110" s="26" t="s">
        <v>79</v>
      </c>
      <c r="BK110" s="225">
        <f>ROUND(I110*H110,2)</f>
        <v>0</v>
      </c>
      <c r="BL110" s="26" t="s">
        <v>263</v>
      </c>
      <c r="BM110" s="26" t="s">
        <v>3101</v>
      </c>
    </row>
    <row r="111" spans="2:65" s="1" customFormat="1" ht="22.5" customHeight="1">
      <c r="B111" s="213"/>
      <c r="C111" s="214" t="s">
        <v>324</v>
      </c>
      <c r="D111" s="214" t="s">
        <v>176</v>
      </c>
      <c r="E111" s="215" t="s">
        <v>3102</v>
      </c>
      <c r="F111" s="216" t="s">
        <v>3103</v>
      </c>
      <c r="G111" s="217" t="s">
        <v>819</v>
      </c>
      <c r="H111" s="218">
        <v>315</v>
      </c>
      <c r="I111" s="219"/>
      <c r="J111" s="220">
        <f>ROUND(I111*H111,2)</f>
        <v>0</v>
      </c>
      <c r="K111" s="216" t="s">
        <v>5</v>
      </c>
      <c r="L111" s="48"/>
      <c r="M111" s="221" t="s">
        <v>5</v>
      </c>
      <c r="N111" s="222" t="s">
        <v>43</v>
      </c>
      <c r="O111" s="49"/>
      <c r="P111" s="223">
        <f>O111*H111</f>
        <v>0</v>
      </c>
      <c r="Q111" s="223">
        <v>0</v>
      </c>
      <c r="R111" s="223">
        <f>Q111*H111</f>
        <v>0</v>
      </c>
      <c r="S111" s="223">
        <v>0</v>
      </c>
      <c r="T111" s="224">
        <f>S111*H111</f>
        <v>0</v>
      </c>
      <c r="AR111" s="26" t="s">
        <v>263</v>
      </c>
      <c r="AT111" s="26" t="s">
        <v>176</v>
      </c>
      <c r="AU111" s="26" t="s">
        <v>79</v>
      </c>
      <c r="AY111" s="26" t="s">
        <v>173</v>
      </c>
      <c r="BE111" s="225">
        <f>IF(N111="základní",J111,0)</f>
        <v>0</v>
      </c>
      <c r="BF111" s="225">
        <f>IF(N111="snížená",J111,0)</f>
        <v>0</v>
      </c>
      <c r="BG111" s="225">
        <f>IF(N111="zákl. přenesená",J111,0)</f>
        <v>0</v>
      </c>
      <c r="BH111" s="225">
        <f>IF(N111="sníž. přenesená",J111,0)</f>
        <v>0</v>
      </c>
      <c r="BI111" s="225">
        <f>IF(N111="nulová",J111,0)</f>
        <v>0</v>
      </c>
      <c r="BJ111" s="26" t="s">
        <v>79</v>
      </c>
      <c r="BK111" s="225">
        <f>ROUND(I111*H111,2)</f>
        <v>0</v>
      </c>
      <c r="BL111" s="26" t="s">
        <v>263</v>
      </c>
      <c r="BM111" s="26" t="s">
        <v>3104</v>
      </c>
    </row>
    <row r="112" spans="2:65" s="1" customFormat="1" ht="22.5" customHeight="1">
      <c r="B112" s="213"/>
      <c r="C112" s="214" t="s">
        <v>331</v>
      </c>
      <c r="D112" s="214" t="s">
        <v>176</v>
      </c>
      <c r="E112" s="215" t="s">
        <v>3105</v>
      </c>
      <c r="F112" s="216" t="s">
        <v>3106</v>
      </c>
      <c r="G112" s="217" t="s">
        <v>819</v>
      </c>
      <c r="H112" s="218">
        <v>105</v>
      </c>
      <c r="I112" s="219"/>
      <c r="J112" s="220">
        <f>ROUND(I112*H112,2)</f>
        <v>0</v>
      </c>
      <c r="K112" s="216" t="s">
        <v>5</v>
      </c>
      <c r="L112" s="48"/>
      <c r="M112" s="221" t="s">
        <v>5</v>
      </c>
      <c r="N112" s="222" t="s">
        <v>43</v>
      </c>
      <c r="O112" s="49"/>
      <c r="P112" s="223">
        <f>O112*H112</f>
        <v>0</v>
      </c>
      <c r="Q112" s="223">
        <v>0</v>
      </c>
      <c r="R112" s="223">
        <f>Q112*H112</f>
        <v>0</v>
      </c>
      <c r="S112" s="223">
        <v>0</v>
      </c>
      <c r="T112" s="224">
        <f>S112*H112</f>
        <v>0</v>
      </c>
      <c r="AR112" s="26" t="s">
        <v>263</v>
      </c>
      <c r="AT112" s="26" t="s">
        <v>176</v>
      </c>
      <c r="AU112" s="26" t="s">
        <v>79</v>
      </c>
      <c r="AY112" s="26" t="s">
        <v>173</v>
      </c>
      <c r="BE112" s="225">
        <f>IF(N112="základní",J112,0)</f>
        <v>0</v>
      </c>
      <c r="BF112" s="225">
        <f>IF(N112="snížená",J112,0)</f>
        <v>0</v>
      </c>
      <c r="BG112" s="225">
        <f>IF(N112="zákl. přenesená",J112,0)</f>
        <v>0</v>
      </c>
      <c r="BH112" s="225">
        <f>IF(N112="sníž. přenesená",J112,0)</f>
        <v>0</v>
      </c>
      <c r="BI112" s="225">
        <f>IF(N112="nulová",J112,0)</f>
        <v>0</v>
      </c>
      <c r="BJ112" s="26" t="s">
        <v>79</v>
      </c>
      <c r="BK112" s="225">
        <f>ROUND(I112*H112,2)</f>
        <v>0</v>
      </c>
      <c r="BL112" s="26" t="s">
        <v>263</v>
      </c>
      <c r="BM112" s="26" t="s">
        <v>3107</v>
      </c>
    </row>
    <row r="113" spans="2:65" s="1" customFormat="1" ht="22.5" customHeight="1">
      <c r="B113" s="213"/>
      <c r="C113" s="214" t="s">
        <v>335</v>
      </c>
      <c r="D113" s="214" t="s">
        <v>176</v>
      </c>
      <c r="E113" s="215" t="s">
        <v>3108</v>
      </c>
      <c r="F113" s="216" t="s">
        <v>3109</v>
      </c>
      <c r="G113" s="217" t="s">
        <v>1166</v>
      </c>
      <c r="H113" s="218">
        <v>1</v>
      </c>
      <c r="I113" s="219"/>
      <c r="J113" s="220">
        <f>ROUND(I113*H113,2)</f>
        <v>0</v>
      </c>
      <c r="K113" s="216" t="s">
        <v>5</v>
      </c>
      <c r="L113" s="48"/>
      <c r="M113" s="221" t="s">
        <v>5</v>
      </c>
      <c r="N113" s="222" t="s">
        <v>43</v>
      </c>
      <c r="O113" s="49"/>
      <c r="P113" s="223">
        <f>O113*H113</f>
        <v>0</v>
      </c>
      <c r="Q113" s="223">
        <v>0</v>
      </c>
      <c r="R113" s="223">
        <f>Q113*H113</f>
        <v>0</v>
      </c>
      <c r="S113" s="223">
        <v>0</v>
      </c>
      <c r="T113" s="224">
        <f>S113*H113</f>
        <v>0</v>
      </c>
      <c r="AR113" s="26" t="s">
        <v>263</v>
      </c>
      <c r="AT113" s="26" t="s">
        <v>176</v>
      </c>
      <c r="AU113" s="26" t="s">
        <v>79</v>
      </c>
      <c r="AY113" s="26" t="s">
        <v>173</v>
      </c>
      <c r="BE113" s="225">
        <f>IF(N113="základní",J113,0)</f>
        <v>0</v>
      </c>
      <c r="BF113" s="225">
        <f>IF(N113="snížená",J113,0)</f>
        <v>0</v>
      </c>
      <c r="BG113" s="225">
        <f>IF(N113="zákl. přenesená",J113,0)</f>
        <v>0</v>
      </c>
      <c r="BH113" s="225">
        <f>IF(N113="sníž. přenesená",J113,0)</f>
        <v>0</v>
      </c>
      <c r="BI113" s="225">
        <f>IF(N113="nulová",J113,0)</f>
        <v>0</v>
      </c>
      <c r="BJ113" s="26" t="s">
        <v>79</v>
      </c>
      <c r="BK113" s="225">
        <f>ROUND(I113*H113,2)</f>
        <v>0</v>
      </c>
      <c r="BL113" s="26" t="s">
        <v>263</v>
      </c>
      <c r="BM113" s="26" t="s">
        <v>3110</v>
      </c>
    </row>
    <row r="114" spans="2:65" s="1" customFormat="1" ht="22.5" customHeight="1">
      <c r="B114" s="213"/>
      <c r="C114" s="214" t="s">
        <v>344</v>
      </c>
      <c r="D114" s="214" t="s">
        <v>176</v>
      </c>
      <c r="E114" s="215" t="s">
        <v>3111</v>
      </c>
      <c r="F114" s="216" t="s">
        <v>3112</v>
      </c>
      <c r="G114" s="217" t="s">
        <v>814</v>
      </c>
      <c r="H114" s="218">
        <v>8</v>
      </c>
      <c r="I114" s="219"/>
      <c r="J114" s="220">
        <f>ROUND(I114*H114,2)</f>
        <v>0</v>
      </c>
      <c r="K114" s="216" t="s">
        <v>5</v>
      </c>
      <c r="L114" s="48"/>
      <c r="M114" s="221" t="s">
        <v>5</v>
      </c>
      <c r="N114" s="222" t="s">
        <v>43</v>
      </c>
      <c r="O114" s="49"/>
      <c r="P114" s="223">
        <f>O114*H114</f>
        <v>0</v>
      </c>
      <c r="Q114" s="223">
        <v>0</v>
      </c>
      <c r="R114" s="223">
        <f>Q114*H114</f>
        <v>0</v>
      </c>
      <c r="S114" s="223">
        <v>0</v>
      </c>
      <c r="T114" s="224">
        <f>S114*H114</f>
        <v>0</v>
      </c>
      <c r="AR114" s="26" t="s">
        <v>263</v>
      </c>
      <c r="AT114" s="26" t="s">
        <v>176</v>
      </c>
      <c r="AU114" s="26" t="s">
        <v>79</v>
      </c>
      <c r="AY114" s="26" t="s">
        <v>173</v>
      </c>
      <c r="BE114" s="225">
        <f>IF(N114="základní",J114,0)</f>
        <v>0</v>
      </c>
      <c r="BF114" s="225">
        <f>IF(N114="snížená",J114,0)</f>
        <v>0</v>
      </c>
      <c r="BG114" s="225">
        <f>IF(N114="zákl. přenesená",J114,0)</f>
        <v>0</v>
      </c>
      <c r="BH114" s="225">
        <f>IF(N114="sníž. přenesená",J114,0)</f>
        <v>0</v>
      </c>
      <c r="BI114" s="225">
        <f>IF(N114="nulová",J114,0)</f>
        <v>0</v>
      </c>
      <c r="BJ114" s="26" t="s">
        <v>79</v>
      </c>
      <c r="BK114" s="225">
        <f>ROUND(I114*H114,2)</f>
        <v>0</v>
      </c>
      <c r="BL114" s="26" t="s">
        <v>263</v>
      </c>
      <c r="BM114" s="26" t="s">
        <v>3113</v>
      </c>
    </row>
    <row r="115" spans="2:65" s="1" customFormat="1" ht="22.5" customHeight="1">
      <c r="B115" s="213"/>
      <c r="C115" s="214" t="s">
        <v>350</v>
      </c>
      <c r="D115" s="214" t="s">
        <v>176</v>
      </c>
      <c r="E115" s="215" t="s">
        <v>3114</v>
      </c>
      <c r="F115" s="216" t="s">
        <v>3115</v>
      </c>
      <c r="G115" s="217" t="s">
        <v>711</v>
      </c>
      <c r="H115" s="218">
        <v>40</v>
      </c>
      <c r="I115" s="219"/>
      <c r="J115" s="220">
        <f>ROUND(I115*H115,2)</f>
        <v>0</v>
      </c>
      <c r="K115" s="216" t="s">
        <v>5</v>
      </c>
      <c r="L115" s="48"/>
      <c r="M115" s="221" t="s">
        <v>5</v>
      </c>
      <c r="N115" s="222" t="s">
        <v>43</v>
      </c>
      <c r="O115" s="49"/>
      <c r="P115" s="223">
        <f>O115*H115</f>
        <v>0</v>
      </c>
      <c r="Q115" s="223">
        <v>0</v>
      </c>
      <c r="R115" s="223">
        <f>Q115*H115</f>
        <v>0</v>
      </c>
      <c r="S115" s="223">
        <v>0</v>
      </c>
      <c r="T115" s="224">
        <f>S115*H115</f>
        <v>0</v>
      </c>
      <c r="AR115" s="26" t="s">
        <v>263</v>
      </c>
      <c r="AT115" s="26" t="s">
        <v>176</v>
      </c>
      <c r="AU115" s="26" t="s">
        <v>79</v>
      </c>
      <c r="AY115" s="26" t="s">
        <v>173</v>
      </c>
      <c r="BE115" s="225">
        <f>IF(N115="základní",J115,0)</f>
        <v>0</v>
      </c>
      <c r="BF115" s="225">
        <f>IF(N115="snížená",J115,0)</f>
        <v>0</v>
      </c>
      <c r="BG115" s="225">
        <f>IF(N115="zákl. přenesená",J115,0)</f>
        <v>0</v>
      </c>
      <c r="BH115" s="225">
        <f>IF(N115="sníž. přenesená",J115,0)</f>
        <v>0</v>
      </c>
      <c r="BI115" s="225">
        <f>IF(N115="nulová",J115,0)</f>
        <v>0</v>
      </c>
      <c r="BJ115" s="26" t="s">
        <v>79</v>
      </c>
      <c r="BK115" s="225">
        <f>ROUND(I115*H115,2)</f>
        <v>0</v>
      </c>
      <c r="BL115" s="26" t="s">
        <v>263</v>
      </c>
      <c r="BM115" s="26" t="s">
        <v>3116</v>
      </c>
    </row>
    <row r="116" spans="2:65" s="1" customFormat="1" ht="22.5" customHeight="1">
      <c r="B116" s="213"/>
      <c r="C116" s="214" t="s">
        <v>340</v>
      </c>
      <c r="D116" s="214" t="s">
        <v>176</v>
      </c>
      <c r="E116" s="215" t="s">
        <v>3117</v>
      </c>
      <c r="F116" s="216" t="s">
        <v>3118</v>
      </c>
      <c r="G116" s="217" t="s">
        <v>814</v>
      </c>
      <c r="H116" s="218">
        <v>24</v>
      </c>
      <c r="I116" s="219"/>
      <c r="J116" s="220">
        <f>ROUND(I116*H116,2)</f>
        <v>0</v>
      </c>
      <c r="K116" s="216" t="s">
        <v>5</v>
      </c>
      <c r="L116" s="48"/>
      <c r="M116" s="221" t="s">
        <v>5</v>
      </c>
      <c r="N116" s="273" t="s">
        <v>43</v>
      </c>
      <c r="O116" s="274"/>
      <c r="P116" s="275">
        <f>O116*H116</f>
        <v>0</v>
      </c>
      <c r="Q116" s="275">
        <v>0</v>
      </c>
      <c r="R116" s="275">
        <f>Q116*H116</f>
        <v>0</v>
      </c>
      <c r="S116" s="275">
        <v>0</v>
      </c>
      <c r="T116" s="276">
        <f>S116*H116</f>
        <v>0</v>
      </c>
      <c r="AR116" s="26" t="s">
        <v>263</v>
      </c>
      <c r="AT116" s="26" t="s">
        <v>176</v>
      </c>
      <c r="AU116" s="26" t="s">
        <v>79</v>
      </c>
      <c r="AY116" s="26" t="s">
        <v>173</v>
      </c>
      <c r="BE116" s="225">
        <f>IF(N116="základní",J116,0)</f>
        <v>0</v>
      </c>
      <c r="BF116" s="225">
        <f>IF(N116="snížená",J116,0)</f>
        <v>0</v>
      </c>
      <c r="BG116" s="225">
        <f>IF(N116="zákl. přenesená",J116,0)</f>
        <v>0</v>
      </c>
      <c r="BH116" s="225">
        <f>IF(N116="sníž. přenesená",J116,0)</f>
        <v>0</v>
      </c>
      <c r="BI116" s="225">
        <f>IF(N116="nulová",J116,0)</f>
        <v>0</v>
      </c>
      <c r="BJ116" s="26" t="s">
        <v>79</v>
      </c>
      <c r="BK116" s="225">
        <f>ROUND(I116*H116,2)</f>
        <v>0</v>
      </c>
      <c r="BL116" s="26" t="s">
        <v>263</v>
      </c>
      <c r="BM116" s="26" t="s">
        <v>3119</v>
      </c>
    </row>
    <row r="117" spans="2:12" s="1" customFormat="1" ht="6.95" customHeight="1">
      <c r="B117" s="69"/>
      <c r="C117" s="70"/>
      <c r="D117" s="70"/>
      <c r="E117" s="70"/>
      <c r="F117" s="70"/>
      <c r="G117" s="70"/>
      <c r="H117" s="70"/>
      <c r="I117" s="165"/>
      <c r="J117" s="70"/>
      <c r="K117" s="70"/>
      <c r="L117" s="48"/>
    </row>
  </sheetData>
  <autoFilter ref="C82:K116"/>
  <mergeCells count="12">
    <mergeCell ref="E7:H7"/>
    <mergeCell ref="E9:H9"/>
    <mergeCell ref="E11:H11"/>
    <mergeCell ref="E26:H26"/>
    <mergeCell ref="E47:H47"/>
    <mergeCell ref="E49:H49"/>
    <mergeCell ref="E51:H51"/>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0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118</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s="1" customFormat="1" ht="22.5" customHeight="1">
      <c r="B9" s="48"/>
      <c r="C9" s="49"/>
      <c r="D9" s="49"/>
      <c r="E9" s="142" t="s">
        <v>1149</v>
      </c>
      <c r="F9" s="49"/>
      <c r="G9" s="49"/>
      <c r="H9" s="49"/>
      <c r="I9" s="143"/>
      <c r="J9" s="49"/>
      <c r="K9" s="53"/>
    </row>
    <row r="10" spans="2:11" s="1" customFormat="1" ht="13.5">
      <c r="B10" s="48"/>
      <c r="C10" s="49"/>
      <c r="D10" s="42" t="s">
        <v>136</v>
      </c>
      <c r="E10" s="49"/>
      <c r="F10" s="49"/>
      <c r="G10" s="49"/>
      <c r="H10" s="49"/>
      <c r="I10" s="143"/>
      <c r="J10" s="49"/>
      <c r="K10" s="53"/>
    </row>
    <row r="11" spans="2:11" s="1" customFormat="1" ht="36.95" customHeight="1">
      <c r="B11" s="48"/>
      <c r="C11" s="49"/>
      <c r="D11" s="49"/>
      <c r="E11" s="144" t="s">
        <v>3120</v>
      </c>
      <c r="F11" s="49"/>
      <c r="G11" s="49"/>
      <c r="H11" s="49"/>
      <c r="I11" s="143"/>
      <c r="J11" s="49"/>
      <c r="K11" s="53"/>
    </row>
    <row r="12" spans="2:11" s="1" customFormat="1" ht="13.5">
      <c r="B12" s="48"/>
      <c r="C12" s="49"/>
      <c r="D12" s="49"/>
      <c r="E12" s="49"/>
      <c r="F12" s="49"/>
      <c r="G12" s="49"/>
      <c r="H12" s="49"/>
      <c r="I12" s="143"/>
      <c r="J12" s="49"/>
      <c r="K12" s="53"/>
    </row>
    <row r="13" spans="2:11" s="1" customFormat="1" ht="14.4" customHeight="1">
      <c r="B13" s="48"/>
      <c r="C13" s="49"/>
      <c r="D13" s="42" t="s">
        <v>21</v>
      </c>
      <c r="E13" s="49"/>
      <c r="F13" s="37" t="s">
        <v>5</v>
      </c>
      <c r="G13" s="49"/>
      <c r="H13" s="49"/>
      <c r="I13" s="145" t="s">
        <v>22</v>
      </c>
      <c r="J13" s="37" t="s">
        <v>5</v>
      </c>
      <c r="K13" s="53"/>
    </row>
    <row r="14" spans="2:11" s="1" customFormat="1" ht="14.4" customHeight="1">
      <c r="B14" s="48"/>
      <c r="C14" s="49"/>
      <c r="D14" s="42" t="s">
        <v>23</v>
      </c>
      <c r="E14" s="49"/>
      <c r="F14" s="37" t="s">
        <v>24</v>
      </c>
      <c r="G14" s="49"/>
      <c r="H14" s="49"/>
      <c r="I14" s="145" t="s">
        <v>25</v>
      </c>
      <c r="J14" s="146">
        <f>'Rekapitulace stavby'!AN8</f>
        <v>0</v>
      </c>
      <c r="K14" s="53"/>
    </row>
    <row r="15" spans="2:11" s="1" customFormat="1" ht="10.8" customHeight="1">
      <c r="B15" s="48"/>
      <c r="C15" s="49"/>
      <c r="D15" s="49"/>
      <c r="E15" s="49"/>
      <c r="F15" s="49"/>
      <c r="G15" s="49"/>
      <c r="H15" s="49"/>
      <c r="I15" s="143"/>
      <c r="J15" s="49"/>
      <c r="K15" s="53"/>
    </row>
    <row r="16" spans="2:11" s="1" customFormat="1" ht="14.4" customHeight="1">
      <c r="B16" s="48"/>
      <c r="C16" s="49"/>
      <c r="D16" s="42" t="s">
        <v>27</v>
      </c>
      <c r="E16" s="49"/>
      <c r="F16" s="49"/>
      <c r="G16" s="49"/>
      <c r="H16" s="49"/>
      <c r="I16" s="145" t="s">
        <v>28</v>
      </c>
      <c r="J16" s="37" t="s">
        <v>5</v>
      </c>
      <c r="K16" s="53"/>
    </row>
    <row r="17" spans="2:11" s="1" customFormat="1" ht="18" customHeight="1">
      <c r="B17" s="48"/>
      <c r="C17" s="49"/>
      <c r="D17" s="49"/>
      <c r="E17" s="37" t="s">
        <v>29</v>
      </c>
      <c r="F17" s="49"/>
      <c r="G17" s="49"/>
      <c r="H17" s="49"/>
      <c r="I17" s="145" t="s">
        <v>30</v>
      </c>
      <c r="J17" s="37" t="s">
        <v>5</v>
      </c>
      <c r="K17" s="53"/>
    </row>
    <row r="18" spans="2:11" s="1" customFormat="1" ht="6.95" customHeight="1">
      <c r="B18" s="48"/>
      <c r="C18" s="49"/>
      <c r="D18" s="49"/>
      <c r="E18" s="49"/>
      <c r="F18" s="49"/>
      <c r="G18" s="49"/>
      <c r="H18" s="49"/>
      <c r="I18" s="143"/>
      <c r="J18" s="49"/>
      <c r="K18" s="53"/>
    </row>
    <row r="19" spans="2:11" s="1" customFormat="1" ht="14.4" customHeight="1">
      <c r="B19" s="48"/>
      <c r="C19" s="49"/>
      <c r="D19" s="42" t="s">
        <v>31</v>
      </c>
      <c r="E19" s="49"/>
      <c r="F19" s="49"/>
      <c r="G19" s="49"/>
      <c r="H19" s="49"/>
      <c r="I19" s="145" t="s">
        <v>28</v>
      </c>
      <c r="J19" s="37">
        <f>IF('Rekapitulace stavby'!AN13="Vyplň údaj","",IF('Rekapitulace stavby'!AN13="","",'Rekapitulace stavby'!AN13))</f>
        <v>0</v>
      </c>
      <c r="K19" s="53"/>
    </row>
    <row r="20" spans="2:11" s="1" customFormat="1" ht="18" customHeight="1">
      <c r="B20" s="48"/>
      <c r="C20" s="49"/>
      <c r="D20" s="49"/>
      <c r="E20" s="37">
        <f>IF('Rekapitulace stavby'!E14="Vyplň údaj","",IF('Rekapitulace stavby'!E14="","",'Rekapitulace stavby'!E14))</f>
        <v>0</v>
      </c>
      <c r="F20" s="49"/>
      <c r="G20" s="49"/>
      <c r="H20" s="49"/>
      <c r="I20" s="145" t="s">
        <v>30</v>
      </c>
      <c r="J20" s="37">
        <f>IF('Rekapitulace stavby'!AN14="Vyplň údaj","",IF('Rekapitulace stavby'!AN14="","",'Rekapitulace stavby'!AN14))</f>
        <v>0</v>
      </c>
      <c r="K20" s="53"/>
    </row>
    <row r="21" spans="2:11" s="1" customFormat="1" ht="6.95" customHeight="1">
      <c r="B21" s="48"/>
      <c r="C21" s="49"/>
      <c r="D21" s="49"/>
      <c r="E21" s="49"/>
      <c r="F21" s="49"/>
      <c r="G21" s="49"/>
      <c r="H21" s="49"/>
      <c r="I21" s="143"/>
      <c r="J21" s="49"/>
      <c r="K21" s="53"/>
    </row>
    <row r="22" spans="2:11" s="1" customFormat="1" ht="14.4" customHeight="1">
      <c r="B22" s="48"/>
      <c r="C22" s="49"/>
      <c r="D22" s="42" t="s">
        <v>33</v>
      </c>
      <c r="E22" s="49"/>
      <c r="F22" s="49"/>
      <c r="G22" s="49"/>
      <c r="H22" s="49"/>
      <c r="I22" s="145" t="s">
        <v>28</v>
      </c>
      <c r="J22" s="37" t="s">
        <v>5</v>
      </c>
      <c r="K22" s="53"/>
    </row>
    <row r="23" spans="2:11" s="1" customFormat="1" ht="18" customHeight="1">
      <c r="B23" s="48"/>
      <c r="C23" s="49"/>
      <c r="D23" s="49"/>
      <c r="E23" s="37" t="s">
        <v>34</v>
      </c>
      <c r="F23" s="49"/>
      <c r="G23" s="49"/>
      <c r="H23" s="49"/>
      <c r="I23" s="145" t="s">
        <v>30</v>
      </c>
      <c r="J23" s="37" t="s">
        <v>5</v>
      </c>
      <c r="K23" s="53"/>
    </row>
    <row r="24" spans="2:11" s="1" customFormat="1" ht="6.95" customHeight="1">
      <c r="B24" s="48"/>
      <c r="C24" s="49"/>
      <c r="D24" s="49"/>
      <c r="E24" s="49"/>
      <c r="F24" s="49"/>
      <c r="G24" s="49"/>
      <c r="H24" s="49"/>
      <c r="I24" s="143"/>
      <c r="J24" s="49"/>
      <c r="K24" s="53"/>
    </row>
    <row r="25" spans="2:11" s="1" customFormat="1" ht="14.4" customHeight="1">
      <c r="B25" s="48"/>
      <c r="C25" s="49"/>
      <c r="D25" s="42" t="s">
        <v>36</v>
      </c>
      <c r="E25" s="49"/>
      <c r="F25" s="49"/>
      <c r="G25" s="49"/>
      <c r="H25" s="49"/>
      <c r="I25" s="143"/>
      <c r="J25" s="49"/>
      <c r="K25" s="53"/>
    </row>
    <row r="26" spans="2:11" s="7" customFormat="1" ht="22.5" customHeight="1">
      <c r="B26" s="147"/>
      <c r="C26" s="148"/>
      <c r="D26" s="148"/>
      <c r="E26" s="46" t="s">
        <v>5</v>
      </c>
      <c r="F26" s="46"/>
      <c r="G26" s="46"/>
      <c r="H26" s="46"/>
      <c r="I26" s="149"/>
      <c r="J26" s="148"/>
      <c r="K26" s="150"/>
    </row>
    <row r="27" spans="2:11" s="1" customFormat="1" ht="6.95" customHeight="1">
      <c r="B27" s="48"/>
      <c r="C27" s="49"/>
      <c r="D27" s="49"/>
      <c r="E27" s="49"/>
      <c r="F27" s="49"/>
      <c r="G27" s="49"/>
      <c r="H27" s="49"/>
      <c r="I27" s="143"/>
      <c r="J27" s="49"/>
      <c r="K27" s="53"/>
    </row>
    <row r="28" spans="2:11" s="1" customFormat="1" ht="6.95" customHeight="1">
      <c r="B28" s="48"/>
      <c r="C28" s="49"/>
      <c r="D28" s="84"/>
      <c r="E28" s="84"/>
      <c r="F28" s="84"/>
      <c r="G28" s="84"/>
      <c r="H28" s="84"/>
      <c r="I28" s="151"/>
      <c r="J28" s="84"/>
      <c r="K28" s="152"/>
    </row>
    <row r="29" spans="2:11" s="1" customFormat="1" ht="25.4" customHeight="1">
      <c r="B29" s="48"/>
      <c r="C29" s="49"/>
      <c r="D29" s="153" t="s">
        <v>38</v>
      </c>
      <c r="E29" s="49"/>
      <c r="F29" s="49"/>
      <c r="G29" s="49"/>
      <c r="H29" s="49"/>
      <c r="I29" s="143"/>
      <c r="J29" s="154">
        <f>ROUND(J83,2)</f>
        <v>0</v>
      </c>
      <c r="K29" s="53"/>
    </row>
    <row r="30" spans="2:11" s="1" customFormat="1" ht="6.95" customHeight="1">
      <c r="B30" s="48"/>
      <c r="C30" s="49"/>
      <c r="D30" s="84"/>
      <c r="E30" s="84"/>
      <c r="F30" s="84"/>
      <c r="G30" s="84"/>
      <c r="H30" s="84"/>
      <c r="I30" s="151"/>
      <c r="J30" s="84"/>
      <c r="K30" s="152"/>
    </row>
    <row r="31" spans="2:11" s="1" customFormat="1" ht="14.4" customHeight="1">
      <c r="B31" s="48"/>
      <c r="C31" s="49"/>
      <c r="D31" s="49"/>
      <c r="E31" s="49"/>
      <c r="F31" s="54" t="s">
        <v>40</v>
      </c>
      <c r="G31" s="49"/>
      <c r="H31" s="49"/>
      <c r="I31" s="155" t="s">
        <v>39</v>
      </c>
      <c r="J31" s="54" t="s">
        <v>41</v>
      </c>
      <c r="K31" s="53"/>
    </row>
    <row r="32" spans="2:11" s="1" customFormat="1" ht="14.4" customHeight="1">
      <c r="B32" s="48"/>
      <c r="C32" s="49"/>
      <c r="D32" s="57" t="s">
        <v>42</v>
      </c>
      <c r="E32" s="57" t="s">
        <v>43</v>
      </c>
      <c r="F32" s="156">
        <f>ROUND(SUM(BE83:BE108),2)</f>
        <v>0</v>
      </c>
      <c r="G32" s="49"/>
      <c r="H32" s="49"/>
      <c r="I32" s="157">
        <v>0.21</v>
      </c>
      <c r="J32" s="156">
        <f>ROUND(ROUND((SUM(BE83:BE108)),2)*I32,2)</f>
        <v>0</v>
      </c>
      <c r="K32" s="53"/>
    </row>
    <row r="33" spans="2:11" s="1" customFormat="1" ht="14.4" customHeight="1">
      <c r="B33" s="48"/>
      <c r="C33" s="49"/>
      <c r="D33" s="49"/>
      <c r="E33" s="57" t="s">
        <v>44</v>
      </c>
      <c r="F33" s="156">
        <f>ROUND(SUM(BF83:BF108),2)</f>
        <v>0</v>
      </c>
      <c r="G33" s="49"/>
      <c r="H33" s="49"/>
      <c r="I33" s="157">
        <v>0.15</v>
      </c>
      <c r="J33" s="156">
        <f>ROUND(ROUND((SUM(BF83:BF108)),2)*I33,2)</f>
        <v>0</v>
      </c>
      <c r="K33" s="53"/>
    </row>
    <row r="34" spans="2:11" s="1" customFormat="1" ht="14.4" customHeight="1" hidden="1">
      <c r="B34" s="48"/>
      <c r="C34" s="49"/>
      <c r="D34" s="49"/>
      <c r="E34" s="57" t="s">
        <v>45</v>
      </c>
      <c r="F34" s="156">
        <f>ROUND(SUM(BG83:BG108),2)</f>
        <v>0</v>
      </c>
      <c r="G34" s="49"/>
      <c r="H34" s="49"/>
      <c r="I34" s="157">
        <v>0.21</v>
      </c>
      <c r="J34" s="156">
        <v>0</v>
      </c>
      <c r="K34" s="53"/>
    </row>
    <row r="35" spans="2:11" s="1" customFormat="1" ht="14.4" customHeight="1" hidden="1">
      <c r="B35" s="48"/>
      <c r="C35" s="49"/>
      <c r="D35" s="49"/>
      <c r="E35" s="57" t="s">
        <v>46</v>
      </c>
      <c r="F35" s="156">
        <f>ROUND(SUM(BH83:BH108),2)</f>
        <v>0</v>
      </c>
      <c r="G35" s="49"/>
      <c r="H35" s="49"/>
      <c r="I35" s="157">
        <v>0.15</v>
      </c>
      <c r="J35" s="156">
        <v>0</v>
      </c>
      <c r="K35" s="53"/>
    </row>
    <row r="36" spans="2:11" s="1" customFormat="1" ht="14.4" customHeight="1" hidden="1">
      <c r="B36" s="48"/>
      <c r="C36" s="49"/>
      <c r="D36" s="49"/>
      <c r="E36" s="57" t="s">
        <v>47</v>
      </c>
      <c r="F36" s="156">
        <f>ROUND(SUM(BI83:BI108),2)</f>
        <v>0</v>
      </c>
      <c r="G36" s="49"/>
      <c r="H36" s="49"/>
      <c r="I36" s="157">
        <v>0</v>
      </c>
      <c r="J36" s="156">
        <v>0</v>
      </c>
      <c r="K36" s="53"/>
    </row>
    <row r="37" spans="2:11" s="1" customFormat="1" ht="6.95" customHeight="1">
      <c r="B37" s="48"/>
      <c r="C37" s="49"/>
      <c r="D37" s="49"/>
      <c r="E37" s="49"/>
      <c r="F37" s="49"/>
      <c r="G37" s="49"/>
      <c r="H37" s="49"/>
      <c r="I37" s="143"/>
      <c r="J37" s="49"/>
      <c r="K37" s="53"/>
    </row>
    <row r="38" spans="2:11" s="1" customFormat="1" ht="25.4" customHeight="1">
      <c r="B38" s="48"/>
      <c r="C38" s="158"/>
      <c r="D38" s="159" t="s">
        <v>48</v>
      </c>
      <c r="E38" s="90"/>
      <c r="F38" s="90"/>
      <c r="G38" s="160" t="s">
        <v>49</v>
      </c>
      <c r="H38" s="161" t="s">
        <v>50</v>
      </c>
      <c r="I38" s="162"/>
      <c r="J38" s="163">
        <f>SUM(J29:J36)</f>
        <v>0</v>
      </c>
      <c r="K38" s="164"/>
    </row>
    <row r="39" spans="2:11" s="1" customFormat="1" ht="14.4" customHeight="1">
      <c r="B39" s="69"/>
      <c r="C39" s="70"/>
      <c r="D39" s="70"/>
      <c r="E39" s="70"/>
      <c r="F39" s="70"/>
      <c r="G39" s="70"/>
      <c r="H39" s="70"/>
      <c r="I39" s="165"/>
      <c r="J39" s="70"/>
      <c r="K39" s="71"/>
    </row>
    <row r="43" spans="2:11" s="1" customFormat="1" ht="6.95" customHeight="1">
      <c r="B43" s="72"/>
      <c r="C43" s="73"/>
      <c r="D43" s="73"/>
      <c r="E43" s="73"/>
      <c r="F43" s="73"/>
      <c r="G43" s="73"/>
      <c r="H43" s="73"/>
      <c r="I43" s="166"/>
      <c r="J43" s="73"/>
      <c r="K43" s="167"/>
    </row>
    <row r="44" spans="2:11" s="1" customFormat="1" ht="36.95" customHeight="1">
      <c r="B44" s="48"/>
      <c r="C44" s="32" t="s">
        <v>138</v>
      </c>
      <c r="D44" s="49"/>
      <c r="E44" s="49"/>
      <c r="F44" s="49"/>
      <c r="G44" s="49"/>
      <c r="H44" s="49"/>
      <c r="I44" s="143"/>
      <c r="J44" s="49"/>
      <c r="K44" s="53"/>
    </row>
    <row r="45" spans="2:11" s="1" customFormat="1" ht="6.95" customHeight="1">
      <c r="B45" s="48"/>
      <c r="C45" s="49"/>
      <c r="D45" s="49"/>
      <c r="E45" s="49"/>
      <c r="F45" s="49"/>
      <c r="G45" s="49"/>
      <c r="H45" s="49"/>
      <c r="I45" s="143"/>
      <c r="J45" s="49"/>
      <c r="K45" s="53"/>
    </row>
    <row r="46" spans="2:11" s="1" customFormat="1" ht="14.4" customHeight="1">
      <c r="B46" s="48"/>
      <c r="C46" s="42" t="s">
        <v>19</v>
      </c>
      <c r="D46" s="49"/>
      <c r="E46" s="49"/>
      <c r="F46" s="49"/>
      <c r="G46" s="49"/>
      <c r="H46" s="49"/>
      <c r="I46" s="143"/>
      <c r="J46" s="49"/>
      <c r="K46" s="53"/>
    </row>
    <row r="47" spans="2:11" s="1" customFormat="1" ht="22.5" customHeight="1">
      <c r="B47" s="48"/>
      <c r="C47" s="49"/>
      <c r="D47" s="49"/>
      <c r="E47" s="142">
        <f>E7</f>
        <v>0</v>
      </c>
      <c r="F47" s="42"/>
      <c r="G47" s="42"/>
      <c r="H47" s="42"/>
      <c r="I47" s="143"/>
      <c r="J47" s="49"/>
      <c r="K47" s="53"/>
    </row>
    <row r="48" spans="2:11" ht="13.5">
      <c r="B48" s="30"/>
      <c r="C48" s="42" t="s">
        <v>134</v>
      </c>
      <c r="D48" s="31"/>
      <c r="E48" s="31"/>
      <c r="F48" s="31"/>
      <c r="G48" s="31"/>
      <c r="H48" s="31"/>
      <c r="I48" s="141"/>
      <c r="J48" s="31"/>
      <c r="K48" s="33"/>
    </row>
    <row r="49" spans="2:11" s="1" customFormat="1" ht="22.5" customHeight="1">
      <c r="B49" s="48"/>
      <c r="C49" s="49"/>
      <c r="D49" s="49"/>
      <c r="E49" s="142" t="s">
        <v>1149</v>
      </c>
      <c r="F49" s="49"/>
      <c r="G49" s="49"/>
      <c r="H49" s="49"/>
      <c r="I49" s="143"/>
      <c r="J49" s="49"/>
      <c r="K49" s="53"/>
    </row>
    <row r="50" spans="2:11" s="1" customFormat="1" ht="14.4" customHeight="1">
      <c r="B50" s="48"/>
      <c r="C50" s="42" t="s">
        <v>136</v>
      </c>
      <c r="D50" s="49"/>
      <c r="E50" s="49"/>
      <c r="F50" s="49"/>
      <c r="G50" s="49"/>
      <c r="H50" s="49"/>
      <c r="I50" s="143"/>
      <c r="J50" s="49"/>
      <c r="K50" s="53"/>
    </row>
    <row r="51" spans="2:11" s="1" customFormat="1" ht="23.25" customHeight="1">
      <c r="B51" s="48"/>
      <c r="C51" s="49"/>
      <c r="D51" s="49"/>
      <c r="E51" s="144">
        <f>E11</f>
        <v>0</v>
      </c>
      <c r="F51" s="49"/>
      <c r="G51" s="49"/>
      <c r="H51" s="49"/>
      <c r="I51" s="143"/>
      <c r="J51" s="49"/>
      <c r="K51" s="53"/>
    </row>
    <row r="52" spans="2:11" s="1" customFormat="1" ht="6.95" customHeight="1">
      <c r="B52" s="48"/>
      <c r="C52" s="49"/>
      <c r="D52" s="49"/>
      <c r="E52" s="49"/>
      <c r="F52" s="49"/>
      <c r="G52" s="49"/>
      <c r="H52" s="49"/>
      <c r="I52" s="143"/>
      <c r="J52" s="49"/>
      <c r="K52" s="53"/>
    </row>
    <row r="53" spans="2:11" s="1" customFormat="1" ht="18" customHeight="1">
      <c r="B53" s="48"/>
      <c r="C53" s="42" t="s">
        <v>23</v>
      </c>
      <c r="D53" s="49"/>
      <c r="E53" s="49"/>
      <c r="F53" s="37">
        <f>F14</f>
        <v>0</v>
      </c>
      <c r="G53" s="49"/>
      <c r="H53" s="49"/>
      <c r="I53" s="145" t="s">
        <v>25</v>
      </c>
      <c r="J53" s="146">
        <f>IF(J14="","",J14)</f>
        <v>0</v>
      </c>
      <c r="K53" s="53"/>
    </row>
    <row r="54" spans="2:11" s="1" customFormat="1" ht="6.95" customHeight="1">
      <c r="B54" s="48"/>
      <c r="C54" s="49"/>
      <c r="D54" s="49"/>
      <c r="E54" s="49"/>
      <c r="F54" s="49"/>
      <c r="G54" s="49"/>
      <c r="H54" s="49"/>
      <c r="I54" s="143"/>
      <c r="J54" s="49"/>
      <c r="K54" s="53"/>
    </row>
    <row r="55" spans="2:11" s="1" customFormat="1" ht="13.5">
      <c r="B55" s="48"/>
      <c r="C55" s="42" t="s">
        <v>27</v>
      </c>
      <c r="D55" s="49"/>
      <c r="E55" s="49"/>
      <c r="F55" s="37">
        <f>E17</f>
        <v>0</v>
      </c>
      <c r="G55" s="49"/>
      <c r="H55" s="49"/>
      <c r="I55" s="145" t="s">
        <v>33</v>
      </c>
      <c r="J55" s="37">
        <f>E23</f>
        <v>0</v>
      </c>
      <c r="K55" s="53"/>
    </row>
    <row r="56" spans="2:11" s="1" customFormat="1" ht="14.4" customHeight="1">
      <c r="B56" s="48"/>
      <c r="C56" s="42" t="s">
        <v>31</v>
      </c>
      <c r="D56" s="49"/>
      <c r="E56" s="49"/>
      <c r="F56" s="37">
        <f>IF(E20="","",E20)</f>
        <v>0</v>
      </c>
      <c r="G56" s="49"/>
      <c r="H56" s="49"/>
      <c r="I56" s="143"/>
      <c r="J56" s="49"/>
      <c r="K56" s="53"/>
    </row>
    <row r="57" spans="2:11" s="1" customFormat="1" ht="10.3" customHeight="1">
      <c r="B57" s="48"/>
      <c r="C57" s="49"/>
      <c r="D57" s="49"/>
      <c r="E57" s="49"/>
      <c r="F57" s="49"/>
      <c r="G57" s="49"/>
      <c r="H57" s="49"/>
      <c r="I57" s="143"/>
      <c r="J57" s="49"/>
      <c r="K57" s="53"/>
    </row>
    <row r="58" spans="2:11" s="1" customFormat="1" ht="29.25" customHeight="1">
      <c r="B58" s="48"/>
      <c r="C58" s="168" t="s">
        <v>139</v>
      </c>
      <c r="D58" s="158"/>
      <c r="E58" s="158"/>
      <c r="F58" s="158"/>
      <c r="G58" s="158"/>
      <c r="H58" s="158"/>
      <c r="I58" s="169"/>
      <c r="J58" s="170" t="s">
        <v>140</v>
      </c>
      <c r="K58" s="171"/>
    </row>
    <row r="59" spans="2:11" s="1" customFormat="1" ht="10.3" customHeight="1">
      <c r="B59" s="48"/>
      <c r="C59" s="49"/>
      <c r="D59" s="49"/>
      <c r="E59" s="49"/>
      <c r="F59" s="49"/>
      <c r="G59" s="49"/>
      <c r="H59" s="49"/>
      <c r="I59" s="143"/>
      <c r="J59" s="49"/>
      <c r="K59" s="53"/>
    </row>
    <row r="60" spans="2:47" s="1" customFormat="1" ht="29.25" customHeight="1">
      <c r="B60" s="48"/>
      <c r="C60" s="172" t="s">
        <v>141</v>
      </c>
      <c r="D60" s="49"/>
      <c r="E60" s="49"/>
      <c r="F60" s="49"/>
      <c r="G60" s="49"/>
      <c r="H60" s="49"/>
      <c r="I60" s="143"/>
      <c r="J60" s="154">
        <f>J83</f>
        <v>0</v>
      </c>
      <c r="K60" s="53"/>
      <c r="AU60" s="26" t="s">
        <v>142</v>
      </c>
    </row>
    <row r="61" spans="2:11" s="8" customFormat="1" ht="24.95" customHeight="1">
      <c r="B61" s="173"/>
      <c r="C61" s="174"/>
      <c r="D61" s="175" t="s">
        <v>3121</v>
      </c>
      <c r="E61" s="176"/>
      <c r="F61" s="176"/>
      <c r="G61" s="176"/>
      <c r="H61" s="176"/>
      <c r="I61" s="177"/>
      <c r="J61" s="178">
        <f>J84</f>
        <v>0</v>
      </c>
      <c r="K61" s="179"/>
    </row>
    <row r="62" spans="2:11" s="1" customFormat="1" ht="21.8" customHeight="1">
      <c r="B62" s="48"/>
      <c r="C62" s="49"/>
      <c r="D62" s="49"/>
      <c r="E62" s="49"/>
      <c r="F62" s="49"/>
      <c r="G62" s="49"/>
      <c r="H62" s="49"/>
      <c r="I62" s="143"/>
      <c r="J62" s="49"/>
      <c r="K62" s="53"/>
    </row>
    <row r="63" spans="2:11" s="1" customFormat="1" ht="6.95" customHeight="1">
      <c r="B63" s="69"/>
      <c r="C63" s="70"/>
      <c r="D63" s="70"/>
      <c r="E63" s="70"/>
      <c r="F63" s="70"/>
      <c r="G63" s="70"/>
      <c r="H63" s="70"/>
      <c r="I63" s="165"/>
      <c r="J63" s="70"/>
      <c r="K63" s="71"/>
    </row>
    <row r="67" spans="2:12" s="1" customFormat="1" ht="6.95" customHeight="1">
      <c r="B67" s="72"/>
      <c r="C67" s="73"/>
      <c r="D67" s="73"/>
      <c r="E67" s="73"/>
      <c r="F67" s="73"/>
      <c r="G67" s="73"/>
      <c r="H67" s="73"/>
      <c r="I67" s="166"/>
      <c r="J67" s="73"/>
      <c r="K67" s="73"/>
      <c r="L67" s="48"/>
    </row>
    <row r="68" spans="2:12" s="1" customFormat="1" ht="36.95" customHeight="1">
      <c r="B68" s="48"/>
      <c r="C68" s="74" t="s">
        <v>157</v>
      </c>
      <c r="L68" s="48"/>
    </row>
    <row r="69" spans="2:12" s="1" customFormat="1" ht="6.95" customHeight="1">
      <c r="B69" s="48"/>
      <c r="L69" s="48"/>
    </row>
    <row r="70" spans="2:12" s="1" customFormat="1" ht="14.4" customHeight="1">
      <c r="B70" s="48"/>
      <c r="C70" s="76" t="s">
        <v>19</v>
      </c>
      <c r="L70" s="48"/>
    </row>
    <row r="71" spans="2:12" s="1" customFormat="1" ht="22.5" customHeight="1">
      <c r="B71" s="48"/>
      <c r="E71" s="187">
        <f>E7</f>
        <v>0</v>
      </c>
      <c r="F71" s="76"/>
      <c r="G71" s="76"/>
      <c r="H71" s="76"/>
      <c r="L71" s="48"/>
    </row>
    <row r="72" spans="2:12" ht="13.5">
      <c r="B72" s="30"/>
      <c r="C72" s="76" t="s">
        <v>134</v>
      </c>
      <c r="L72" s="30"/>
    </row>
    <row r="73" spans="2:12" s="1" customFormat="1" ht="22.5" customHeight="1">
      <c r="B73" s="48"/>
      <c r="E73" s="187" t="s">
        <v>1149</v>
      </c>
      <c r="F73" s="1"/>
      <c r="G73" s="1"/>
      <c r="H73" s="1"/>
      <c r="L73" s="48"/>
    </row>
    <row r="74" spans="2:12" s="1" customFormat="1" ht="14.4" customHeight="1">
      <c r="B74" s="48"/>
      <c r="C74" s="76" t="s">
        <v>136</v>
      </c>
      <c r="L74" s="48"/>
    </row>
    <row r="75" spans="2:12" s="1" customFormat="1" ht="23.25" customHeight="1">
      <c r="B75" s="48"/>
      <c r="E75" s="79">
        <f>E11</f>
        <v>0</v>
      </c>
      <c r="F75" s="1"/>
      <c r="G75" s="1"/>
      <c r="H75" s="1"/>
      <c r="L75" s="48"/>
    </row>
    <row r="76" spans="2:12" s="1" customFormat="1" ht="6.95" customHeight="1">
      <c r="B76" s="48"/>
      <c r="L76" s="48"/>
    </row>
    <row r="77" spans="2:12" s="1" customFormat="1" ht="18" customHeight="1">
      <c r="B77" s="48"/>
      <c r="C77" s="76" t="s">
        <v>23</v>
      </c>
      <c r="F77" s="188">
        <f>F14</f>
        <v>0</v>
      </c>
      <c r="I77" s="189" t="s">
        <v>25</v>
      </c>
      <c r="J77" s="81">
        <f>IF(J14="","",J14)</f>
        <v>0</v>
      </c>
      <c r="L77" s="48"/>
    </row>
    <row r="78" spans="2:12" s="1" customFormat="1" ht="6.95" customHeight="1">
      <c r="B78" s="48"/>
      <c r="L78" s="48"/>
    </row>
    <row r="79" spans="2:12" s="1" customFormat="1" ht="13.5">
      <c r="B79" s="48"/>
      <c r="C79" s="76" t="s">
        <v>27</v>
      </c>
      <c r="F79" s="188">
        <f>E17</f>
        <v>0</v>
      </c>
      <c r="I79" s="189" t="s">
        <v>33</v>
      </c>
      <c r="J79" s="188">
        <f>E23</f>
        <v>0</v>
      </c>
      <c r="L79" s="48"/>
    </row>
    <row r="80" spans="2:12" s="1" customFormat="1" ht="14.4" customHeight="1">
      <c r="B80" s="48"/>
      <c r="C80" s="76" t="s">
        <v>31</v>
      </c>
      <c r="F80" s="188">
        <f>IF(E20="","",E20)</f>
        <v>0</v>
      </c>
      <c r="L80" s="48"/>
    </row>
    <row r="81" spans="2:12" s="1" customFormat="1" ht="10.3" customHeight="1">
      <c r="B81" s="48"/>
      <c r="L81" s="48"/>
    </row>
    <row r="82" spans="2:20" s="10" customFormat="1" ht="29.25" customHeight="1">
      <c r="B82" s="190"/>
      <c r="C82" s="191" t="s">
        <v>158</v>
      </c>
      <c r="D82" s="192" t="s">
        <v>57</v>
      </c>
      <c r="E82" s="192" t="s">
        <v>53</v>
      </c>
      <c r="F82" s="192" t="s">
        <v>159</v>
      </c>
      <c r="G82" s="192" t="s">
        <v>160</v>
      </c>
      <c r="H82" s="192" t="s">
        <v>161</v>
      </c>
      <c r="I82" s="193" t="s">
        <v>162</v>
      </c>
      <c r="J82" s="192" t="s">
        <v>140</v>
      </c>
      <c r="K82" s="194" t="s">
        <v>163</v>
      </c>
      <c r="L82" s="190"/>
      <c r="M82" s="94" t="s">
        <v>164</v>
      </c>
      <c r="N82" s="95" t="s">
        <v>42</v>
      </c>
      <c r="O82" s="95" t="s">
        <v>165</v>
      </c>
      <c r="P82" s="95" t="s">
        <v>166</v>
      </c>
      <c r="Q82" s="95" t="s">
        <v>167</v>
      </c>
      <c r="R82" s="95" t="s">
        <v>168</v>
      </c>
      <c r="S82" s="95" t="s">
        <v>169</v>
      </c>
      <c r="T82" s="96" t="s">
        <v>170</v>
      </c>
    </row>
    <row r="83" spans="2:63" s="1" customFormat="1" ht="29.25" customHeight="1">
      <c r="B83" s="48"/>
      <c r="C83" s="98" t="s">
        <v>141</v>
      </c>
      <c r="J83" s="195">
        <f>BK83</f>
        <v>0</v>
      </c>
      <c r="L83" s="48"/>
      <c r="M83" s="97"/>
      <c r="N83" s="84"/>
      <c r="O83" s="84"/>
      <c r="P83" s="196">
        <f>P84</f>
        <v>0</v>
      </c>
      <c r="Q83" s="84"/>
      <c r="R83" s="196">
        <f>R84</f>
        <v>0</v>
      </c>
      <c r="S83" s="84"/>
      <c r="T83" s="197">
        <f>T84</f>
        <v>0</v>
      </c>
      <c r="AT83" s="26" t="s">
        <v>71</v>
      </c>
      <c r="AU83" s="26" t="s">
        <v>142</v>
      </c>
      <c r="BK83" s="198">
        <f>BK84</f>
        <v>0</v>
      </c>
    </row>
    <row r="84" spans="2:63" s="11" customFormat="1" ht="37.4" customHeight="1">
      <c r="B84" s="199"/>
      <c r="D84" s="210" t="s">
        <v>71</v>
      </c>
      <c r="E84" s="277" t="s">
        <v>874</v>
      </c>
      <c r="F84" s="277" t="s">
        <v>3122</v>
      </c>
      <c r="I84" s="202"/>
      <c r="J84" s="278">
        <f>BK84</f>
        <v>0</v>
      </c>
      <c r="L84" s="199"/>
      <c r="M84" s="204"/>
      <c r="N84" s="205"/>
      <c r="O84" s="205"/>
      <c r="P84" s="206">
        <f>SUM(P85:P108)</f>
        <v>0</v>
      </c>
      <c r="Q84" s="205"/>
      <c r="R84" s="206">
        <f>SUM(R85:R108)</f>
        <v>0</v>
      </c>
      <c r="S84" s="205"/>
      <c r="T84" s="207">
        <f>SUM(T85:T108)</f>
        <v>0</v>
      </c>
      <c r="AR84" s="200" t="s">
        <v>81</v>
      </c>
      <c r="AT84" s="208" t="s">
        <v>71</v>
      </c>
      <c r="AU84" s="208" t="s">
        <v>72</v>
      </c>
      <c r="AY84" s="200" t="s">
        <v>173</v>
      </c>
      <c r="BK84" s="209">
        <f>SUM(BK85:BK108)</f>
        <v>0</v>
      </c>
    </row>
    <row r="85" spans="2:65" s="1" customFormat="1" ht="22.5" customHeight="1">
      <c r="B85" s="213"/>
      <c r="C85" s="214" t="s">
        <v>79</v>
      </c>
      <c r="D85" s="214" t="s">
        <v>176</v>
      </c>
      <c r="E85" s="215" t="s">
        <v>3123</v>
      </c>
      <c r="F85" s="216" t="s">
        <v>3124</v>
      </c>
      <c r="G85" s="217" t="s">
        <v>711</v>
      </c>
      <c r="H85" s="218">
        <v>1</v>
      </c>
      <c r="I85" s="219"/>
      <c r="J85" s="220">
        <f>ROUND(I85*H85,2)</f>
        <v>0</v>
      </c>
      <c r="K85" s="216" t="s">
        <v>5</v>
      </c>
      <c r="L85" s="48"/>
      <c r="M85" s="221" t="s">
        <v>5</v>
      </c>
      <c r="N85" s="222" t="s">
        <v>43</v>
      </c>
      <c r="O85" s="49"/>
      <c r="P85" s="223">
        <f>O85*H85</f>
        <v>0</v>
      </c>
      <c r="Q85" s="223">
        <v>0</v>
      </c>
      <c r="R85" s="223">
        <f>Q85*H85</f>
        <v>0</v>
      </c>
      <c r="S85" s="223">
        <v>0</v>
      </c>
      <c r="T85" s="224">
        <f>S85*H85</f>
        <v>0</v>
      </c>
      <c r="AR85" s="26" t="s">
        <v>263</v>
      </c>
      <c r="AT85" s="26" t="s">
        <v>176</v>
      </c>
      <c r="AU85" s="26" t="s">
        <v>79</v>
      </c>
      <c r="AY85" s="26" t="s">
        <v>173</v>
      </c>
      <c r="BE85" s="225">
        <f>IF(N85="základní",J85,0)</f>
        <v>0</v>
      </c>
      <c r="BF85" s="225">
        <f>IF(N85="snížená",J85,0)</f>
        <v>0</v>
      </c>
      <c r="BG85" s="225">
        <f>IF(N85="zákl. přenesená",J85,0)</f>
        <v>0</v>
      </c>
      <c r="BH85" s="225">
        <f>IF(N85="sníž. přenesená",J85,0)</f>
        <v>0</v>
      </c>
      <c r="BI85" s="225">
        <f>IF(N85="nulová",J85,0)</f>
        <v>0</v>
      </c>
      <c r="BJ85" s="26" t="s">
        <v>79</v>
      </c>
      <c r="BK85" s="225">
        <f>ROUND(I85*H85,2)</f>
        <v>0</v>
      </c>
      <c r="BL85" s="26" t="s">
        <v>263</v>
      </c>
      <c r="BM85" s="26" t="s">
        <v>3125</v>
      </c>
    </row>
    <row r="86" spans="2:65" s="1" customFormat="1" ht="31.5" customHeight="1">
      <c r="B86" s="213"/>
      <c r="C86" s="214" t="s">
        <v>81</v>
      </c>
      <c r="D86" s="214" t="s">
        <v>176</v>
      </c>
      <c r="E86" s="215" t="s">
        <v>3126</v>
      </c>
      <c r="F86" s="216" t="s">
        <v>3127</v>
      </c>
      <c r="G86" s="217" t="s">
        <v>711</v>
      </c>
      <c r="H86" s="218">
        <v>1</v>
      </c>
      <c r="I86" s="219"/>
      <c r="J86" s="220">
        <f>ROUND(I86*H86,2)</f>
        <v>0</v>
      </c>
      <c r="K86" s="216" t="s">
        <v>5</v>
      </c>
      <c r="L86" s="48"/>
      <c r="M86" s="221" t="s">
        <v>5</v>
      </c>
      <c r="N86" s="222" t="s">
        <v>43</v>
      </c>
      <c r="O86" s="49"/>
      <c r="P86" s="223">
        <f>O86*H86</f>
        <v>0</v>
      </c>
      <c r="Q86" s="223">
        <v>0</v>
      </c>
      <c r="R86" s="223">
        <f>Q86*H86</f>
        <v>0</v>
      </c>
      <c r="S86" s="223">
        <v>0</v>
      </c>
      <c r="T86" s="224">
        <f>S86*H86</f>
        <v>0</v>
      </c>
      <c r="AR86" s="26" t="s">
        <v>263</v>
      </c>
      <c r="AT86" s="26" t="s">
        <v>176</v>
      </c>
      <c r="AU86" s="26" t="s">
        <v>79</v>
      </c>
      <c r="AY86" s="26" t="s">
        <v>173</v>
      </c>
      <c r="BE86" s="225">
        <f>IF(N86="základní",J86,0)</f>
        <v>0</v>
      </c>
      <c r="BF86" s="225">
        <f>IF(N86="snížená",J86,0)</f>
        <v>0</v>
      </c>
      <c r="BG86" s="225">
        <f>IF(N86="zákl. přenesená",J86,0)</f>
        <v>0</v>
      </c>
      <c r="BH86" s="225">
        <f>IF(N86="sníž. přenesená",J86,0)</f>
        <v>0</v>
      </c>
      <c r="BI86" s="225">
        <f>IF(N86="nulová",J86,0)</f>
        <v>0</v>
      </c>
      <c r="BJ86" s="26" t="s">
        <v>79</v>
      </c>
      <c r="BK86" s="225">
        <f>ROUND(I86*H86,2)</f>
        <v>0</v>
      </c>
      <c r="BL86" s="26" t="s">
        <v>263</v>
      </c>
      <c r="BM86" s="26" t="s">
        <v>3128</v>
      </c>
    </row>
    <row r="87" spans="2:65" s="1" customFormat="1" ht="22.5" customHeight="1">
      <c r="B87" s="213"/>
      <c r="C87" s="214" t="s">
        <v>85</v>
      </c>
      <c r="D87" s="214" t="s">
        <v>176</v>
      </c>
      <c r="E87" s="215" t="s">
        <v>3129</v>
      </c>
      <c r="F87" s="216" t="s">
        <v>3130</v>
      </c>
      <c r="G87" s="217" t="s">
        <v>711</v>
      </c>
      <c r="H87" s="218">
        <v>1</v>
      </c>
      <c r="I87" s="219"/>
      <c r="J87" s="220">
        <f>ROUND(I87*H87,2)</f>
        <v>0</v>
      </c>
      <c r="K87" s="216" t="s">
        <v>5</v>
      </c>
      <c r="L87" s="48"/>
      <c r="M87" s="221" t="s">
        <v>5</v>
      </c>
      <c r="N87" s="222" t="s">
        <v>43</v>
      </c>
      <c r="O87" s="49"/>
      <c r="P87" s="223">
        <f>O87*H87</f>
        <v>0</v>
      </c>
      <c r="Q87" s="223">
        <v>0</v>
      </c>
      <c r="R87" s="223">
        <f>Q87*H87</f>
        <v>0</v>
      </c>
      <c r="S87" s="223">
        <v>0</v>
      </c>
      <c r="T87" s="224">
        <f>S87*H87</f>
        <v>0</v>
      </c>
      <c r="AR87" s="26" t="s">
        <v>263</v>
      </c>
      <c r="AT87" s="26" t="s">
        <v>176</v>
      </c>
      <c r="AU87" s="26" t="s">
        <v>79</v>
      </c>
      <c r="AY87" s="26" t="s">
        <v>173</v>
      </c>
      <c r="BE87" s="225">
        <f>IF(N87="základní",J87,0)</f>
        <v>0</v>
      </c>
      <c r="BF87" s="225">
        <f>IF(N87="snížená",J87,0)</f>
        <v>0</v>
      </c>
      <c r="BG87" s="225">
        <f>IF(N87="zákl. přenesená",J87,0)</f>
        <v>0</v>
      </c>
      <c r="BH87" s="225">
        <f>IF(N87="sníž. přenesená",J87,0)</f>
        <v>0</v>
      </c>
      <c r="BI87" s="225">
        <f>IF(N87="nulová",J87,0)</f>
        <v>0</v>
      </c>
      <c r="BJ87" s="26" t="s">
        <v>79</v>
      </c>
      <c r="BK87" s="225">
        <f>ROUND(I87*H87,2)</f>
        <v>0</v>
      </c>
      <c r="BL87" s="26" t="s">
        <v>263</v>
      </c>
      <c r="BM87" s="26" t="s">
        <v>3131</v>
      </c>
    </row>
    <row r="88" spans="2:65" s="1" customFormat="1" ht="22.5" customHeight="1">
      <c r="B88" s="213"/>
      <c r="C88" s="214" t="s">
        <v>181</v>
      </c>
      <c r="D88" s="214" t="s">
        <v>176</v>
      </c>
      <c r="E88" s="215" t="s">
        <v>3132</v>
      </c>
      <c r="F88" s="216" t="s">
        <v>3133</v>
      </c>
      <c r="G88" s="217" t="s">
        <v>711</v>
      </c>
      <c r="H88" s="218">
        <v>1</v>
      </c>
      <c r="I88" s="219"/>
      <c r="J88" s="220">
        <f>ROUND(I88*H88,2)</f>
        <v>0</v>
      </c>
      <c r="K88" s="216" t="s">
        <v>5</v>
      </c>
      <c r="L88" s="48"/>
      <c r="M88" s="221" t="s">
        <v>5</v>
      </c>
      <c r="N88" s="222" t="s">
        <v>43</v>
      </c>
      <c r="O88" s="49"/>
      <c r="P88" s="223">
        <f>O88*H88</f>
        <v>0</v>
      </c>
      <c r="Q88" s="223">
        <v>0</v>
      </c>
      <c r="R88" s="223">
        <f>Q88*H88</f>
        <v>0</v>
      </c>
      <c r="S88" s="223">
        <v>0</v>
      </c>
      <c r="T88" s="224">
        <f>S88*H88</f>
        <v>0</v>
      </c>
      <c r="AR88" s="26" t="s">
        <v>263</v>
      </c>
      <c r="AT88" s="26" t="s">
        <v>176</v>
      </c>
      <c r="AU88" s="26" t="s">
        <v>79</v>
      </c>
      <c r="AY88" s="26" t="s">
        <v>173</v>
      </c>
      <c r="BE88" s="225">
        <f>IF(N88="základní",J88,0)</f>
        <v>0</v>
      </c>
      <c r="BF88" s="225">
        <f>IF(N88="snížená",J88,0)</f>
        <v>0</v>
      </c>
      <c r="BG88" s="225">
        <f>IF(N88="zákl. přenesená",J88,0)</f>
        <v>0</v>
      </c>
      <c r="BH88" s="225">
        <f>IF(N88="sníž. přenesená",J88,0)</f>
        <v>0</v>
      </c>
      <c r="BI88" s="225">
        <f>IF(N88="nulová",J88,0)</f>
        <v>0</v>
      </c>
      <c r="BJ88" s="26" t="s">
        <v>79</v>
      </c>
      <c r="BK88" s="225">
        <f>ROUND(I88*H88,2)</f>
        <v>0</v>
      </c>
      <c r="BL88" s="26" t="s">
        <v>263</v>
      </c>
      <c r="BM88" s="26" t="s">
        <v>3134</v>
      </c>
    </row>
    <row r="89" spans="2:65" s="1" customFormat="1" ht="22.5" customHeight="1">
      <c r="B89" s="213"/>
      <c r="C89" s="214" t="s">
        <v>207</v>
      </c>
      <c r="D89" s="214" t="s">
        <v>176</v>
      </c>
      <c r="E89" s="215" t="s">
        <v>3135</v>
      </c>
      <c r="F89" s="216" t="s">
        <v>3136</v>
      </c>
      <c r="G89" s="217" t="s">
        <v>711</v>
      </c>
      <c r="H89" s="218">
        <v>1</v>
      </c>
      <c r="I89" s="219"/>
      <c r="J89" s="220">
        <f>ROUND(I89*H89,2)</f>
        <v>0</v>
      </c>
      <c r="K89" s="216" t="s">
        <v>5</v>
      </c>
      <c r="L89" s="48"/>
      <c r="M89" s="221" t="s">
        <v>5</v>
      </c>
      <c r="N89" s="222" t="s">
        <v>43</v>
      </c>
      <c r="O89" s="49"/>
      <c r="P89" s="223">
        <f>O89*H89</f>
        <v>0</v>
      </c>
      <c r="Q89" s="223">
        <v>0</v>
      </c>
      <c r="R89" s="223">
        <f>Q89*H89</f>
        <v>0</v>
      </c>
      <c r="S89" s="223">
        <v>0</v>
      </c>
      <c r="T89" s="224">
        <f>S89*H89</f>
        <v>0</v>
      </c>
      <c r="AR89" s="26" t="s">
        <v>263</v>
      </c>
      <c r="AT89" s="26" t="s">
        <v>176</v>
      </c>
      <c r="AU89" s="26" t="s">
        <v>79</v>
      </c>
      <c r="AY89" s="26" t="s">
        <v>173</v>
      </c>
      <c r="BE89" s="225">
        <f>IF(N89="základní",J89,0)</f>
        <v>0</v>
      </c>
      <c r="BF89" s="225">
        <f>IF(N89="snížená",J89,0)</f>
        <v>0</v>
      </c>
      <c r="BG89" s="225">
        <f>IF(N89="zákl. přenesená",J89,0)</f>
        <v>0</v>
      </c>
      <c r="BH89" s="225">
        <f>IF(N89="sníž. přenesená",J89,0)</f>
        <v>0</v>
      </c>
      <c r="BI89" s="225">
        <f>IF(N89="nulová",J89,0)</f>
        <v>0</v>
      </c>
      <c r="BJ89" s="26" t="s">
        <v>79</v>
      </c>
      <c r="BK89" s="225">
        <f>ROUND(I89*H89,2)</f>
        <v>0</v>
      </c>
      <c r="BL89" s="26" t="s">
        <v>263</v>
      </c>
      <c r="BM89" s="26" t="s">
        <v>3137</v>
      </c>
    </row>
    <row r="90" spans="2:65" s="1" customFormat="1" ht="22.5" customHeight="1">
      <c r="B90" s="213"/>
      <c r="C90" s="214" t="s">
        <v>174</v>
      </c>
      <c r="D90" s="214" t="s">
        <v>176</v>
      </c>
      <c r="E90" s="215" t="s">
        <v>3138</v>
      </c>
      <c r="F90" s="216" t="s">
        <v>3139</v>
      </c>
      <c r="G90" s="217" t="s">
        <v>711</v>
      </c>
      <c r="H90" s="218">
        <v>1</v>
      </c>
      <c r="I90" s="219"/>
      <c r="J90" s="220">
        <f>ROUND(I90*H90,2)</f>
        <v>0</v>
      </c>
      <c r="K90" s="216" t="s">
        <v>5</v>
      </c>
      <c r="L90" s="48"/>
      <c r="M90" s="221" t="s">
        <v>5</v>
      </c>
      <c r="N90" s="222" t="s">
        <v>43</v>
      </c>
      <c r="O90" s="49"/>
      <c r="P90" s="223">
        <f>O90*H90</f>
        <v>0</v>
      </c>
      <c r="Q90" s="223">
        <v>0</v>
      </c>
      <c r="R90" s="223">
        <f>Q90*H90</f>
        <v>0</v>
      </c>
      <c r="S90" s="223">
        <v>0</v>
      </c>
      <c r="T90" s="224">
        <f>S90*H90</f>
        <v>0</v>
      </c>
      <c r="AR90" s="26" t="s">
        <v>263</v>
      </c>
      <c r="AT90" s="26" t="s">
        <v>176</v>
      </c>
      <c r="AU90" s="26" t="s">
        <v>79</v>
      </c>
      <c r="AY90" s="26" t="s">
        <v>173</v>
      </c>
      <c r="BE90" s="225">
        <f>IF(N90="základní",J90,0)</f>
        <v>0</v>
      </c>
      <c r="BF90" s="225">
        <f>IF(N90="snížená",J90,0)</f>
        <v>0</v>
      </c>
      <c r="BG90" s="225">
        <f>IF(N90="zákl. přenesená",J90,0)</f>
        <v>0</v>
      </c>
      <c r="BH90" s="225">
        <f>IF(N90="sníž. přenesená",J90,0)</f>
        <v>0</v>
      </c>
      <c r="BI90" s="225">
        <f>IF(N90="nulová",J90,0)</f>
        <v>0</v>
      </c>
      <c r="BJ90" s="26" t="s">
        <v>79</v>
      </c>
      <c r="BK90" s="225">
        <f>ROUND(I90*H90,2)</f>
        <v>0</v>
      </c>
      <c r="BL90" s="26" t="s">
        <v>263</v>
      </c>
      <c r="BM90" s="26" t="s">
        <v>3140</v>
      </c>
    </row>
    <row r="91" spans="2:65" s="1" customFormat="1" ht="22.5" customHeight="1">
      <c r="B91" s="213"/>
      <c r="C91" s="214" t="s">
        <v>217</v>
      </c>
      <c r="D91" s="214" t="s">
        <v>176</v>
      </c>
      <c r="E91" s="215" t="s">
        <v>3141</v>
      </c>
      <c r="F91" s="216" t="s">
        <v>3142</v>
      </c>
      <c r="G91" s="217" t="s">
        <v>260</v>
      </c>
      <c r="H91" s="218">
        <v>80</v>
      </c>
      <c r="I91" s="219"/>
      <c r="J91" s="220">
        <f>ROUND(I91*H91,2)</f>
        <v>0</v>
      </c>
      <c r="K91" s="216" t="s">
        <v>5</v>
      </c>
      <c r="L91" s="48"/>
      <c r="M91" s="221" t="s">
        <v>5</v>
      </c>
      <c r="N91" s="222" t="s">
        <v>43</v>
      </c>
      <c r="O91" s="49"/>
      <c r="P91" s="223">
        <f>O91*H91</f>
        <v>0</v>
      </c>
      <c r="Q91" s="223">
        <v>0</v>
      </c>
      <c r="R91" s="223">
        <f>Q91*H91</f>
        <v>0</v>
      </c>
      <c r="S91" s="223">
        <v>0</v>
      </c>
      <c r="T91" s="224">
        <f>S91*H91</f>
        <v>0</v>
      </c>
      <c r="AR91" s="26" t="s">
        <v>263</v>
      </c>
      <c r="AT91" s="26" t="s">
        <v>176</v>
      </c>
      <c r="AU91" s="26" t="s">
        <v>79</v>
      </c>
      <c r="AY91" s="26" t="s">
        <v>173</v>
      </c>
      <c r="BE91" s="225">
        <f>IF(N91="základní",J91,0)</f>
        <v>0</v>
      </c>
      <c r="BF91" s="225">
        <f>IF(N91="snížená",J91,0)</f>
        <v>0</v>
      </c>
      <c r="BG91" s="225">
        <f>IF(N91="zákl. přenesená",J91,0)</f>
        <v>0</v>
      </c>
      <c r="BH91" s="225">
        <f>IF(N91="sníž. přenesená",J91,0)</f>
        <v>0</v>
      </c>
      <c r="BI91" s="225">
        <f>IF(N91="nulová",J91,0)</f>
        <v>0</v>
      </c>
      <c r="BJ91" s="26" t="s">
        <v>79</v>
      </c>
      <c r="BK91" s="225">
        <f>ROUND(I91*H91,2)</f>
        <v>0</v>
      </c>
      <c r="BL91" s="26" t="s">
        <v>263</v>
      </c>
      <c r="BM91" s="26" t="s">
        <v>3143</v>
      </c>
    </row>
    <row r="92" spans="2:65" s="1" customFormat="1" ht="22.5" customHeight="1">
      <c r="B92" s="213"/>
      <c r="C92" s="214" t="s">
        <v>222</v>
      </c>
      <c r="D92" s="214" t="s">
        <v>176</v>
      </c>
      <c r="E92" s="215" t="s">
        <v>3144</v>
      </c>
      <c r="F92" s="216" t="s">
        <v>3145</v>
      </c>
      <c r="G92" s="217" t="s">
        <v>260</v>
      </c>
      <c r="H92" s="218">
        <v>280</v>
      </c>
      <c r="I92" s="219"/>
      <c r="J92" s="220">
        <f>ROUND(I92*H92,2)</f>
        <v>0</v>
      </c>
      <c r="K92" s="216" t="s">
        <v>5</v>
      </c>
      <c r="L92" s="48"/>
      <c r="M92" s="221" t="s">
        <v>5</v>
      </c>
      <c r="N92" s="222" t="s">
        <v>43</v>
      </c>
      <c r="O92" s="49"/>
      <c r="P92" s="223">
        <f>O92*H92</f>
        <v>0</v>
      </c>
      <c r="Q92" s="223">
        <v>0</v>
      </c>
      <c r="R92" s="223">
        <f>Q92*H92</f>
        <v>0</v>
      </c>
      <c r="S92" s="223">
        <v>0</v>
      </c>
      <c r="T92" s="224">
        <f>S92*H92</f>
        <v>0</v>
      </c>
      <c r="AR92" s="26" t="s">
        <v>263</v>
      </c>
      <c r="AT92" s="26" t="s">
        <v>176</v>
      </c>
      <c r="AU92" s="26" t="s">
        <v>79</v>
      </c>
      <c r="AY92" s="26" t="s">
        <v>173</v>
      </c>
      <c r="BE92" s="225">
        <f>IF(N92="základní",J92,0)</f>
        <v>0</v>
      </c>
      <c r="BF92" s="225">
        <f>IF(N92="snížená",J92,0)</f>
        <v>0</v>
      </c>
      <c r="BG92" s="225">
        <f>IF(N92="zákl. přenesená",J92,0)</f>
        <v>0</v>
      </c>
      <c r="BH92" s="225">
        <f>IF(N92="sníž. přenesená",J92,0)</f>
        <v>0</v>
      </c>
      <c r="BI92" s="225">
        <f>IF(N92="nulová",J92,0)</f>
        <v>0</v>
      </c>
      <c r="BJ92" s="26" t="s">
        <v>79</v>
      </c>
      <c r="BK92" s="225">
        <f>ROUND(I92*H92,2)</f>
        <v>0</v>
      </c>
      <c r="BL92" s="26" t="s">
        <v>263</v>
      </c>
      <c r="BM92" s="26" t="s">
        <v>3146</v>
      </c>
    </row>
    <row r="93" spans="2:65" s="1" customFormat="1" ht="22.5" customHeight="1">
      <c r="B93" s="213"/>
      <c r="C93" s="214" t="s">
        <v>230</v>
      </c>
      <c r="D93" s="214" t="s">
        <v>176</v>
      </c>
      <c r="E93" s="215" t="s">
        <v>3147</v>
      </c>
      <c r="F93" s="216" t="s">
        <v>3148</v>
      </c>
      <c r="G93" s="217" t="s">
        <v>260</v>
      </c>
      <c r="H93" s="218">
        <v>50</v>
      </c>
      <c r="I93" s="219"/>
      <c r="J93" s="220">
        <f>ROUND(I93*H93,2)</f>
        <v>0</v>
      </c>
      <c r="K93" s="216" t="s">
        <v>5</v>
      </c>
      <c r="L93" s="48"/>
      <c r="M93" s="221" t="s">
        <v>5</v>
      </c>
      <c r="N93" s="222" t="s">
        <v>43</v>
      </c>
      <c r="O93" s="49"/>
      <c r="P93" s="223">
        <f>O93*H93</f>
        <v>0</v>
      </c>
      <c r="Q93" s="223">
        <v>0</v>
      </c>
      <c r="R93" s="223">
        <f>Q93*H93</f>
        <v>0</v>
      </c>
      <c r="S93" s="223">
        <v>0</v>
      </c>
      <c r="T93" s="224">
        <f>S93*H93</f>
        <v>0</v>
      </c>
      <c r="AR93" s="26" t="s">
        <v>263</v>
      </c>
      <c r="AT93" s="26" t="s">
        <v>176</v>
      </c>
      <c r="AU93" s="26" t="s">
        <v>79</v>
      </c>
      <c r="AY93" s="26" t="s">
        <v>173</v>
      </c>
      <c r="BE93" s="225">
        <f>IF(N93="základní",J93,0)</f>
        <v>0</v>
      </c>
      <c r="BF93" s="225">
        <f>IF(N93="snížená",J93,0)</f>
        <v>0</v>
      </c>
      <c r="BG93" s="225">
        <f>IF(N93="zákl. přenesená",J93,0)</f>
        <v>0</v>
      </c>
      <c r="BH93" s="225">
        <f>IF(N93="sníž. přenesená",J93,0)</f>
        <v>0</v>
      </c>
      <c r="BI93" s="225">
        <f>IF(N93="nulová",J93,0)</f>
        <v>0</v>
      </c>
      <c r="BJ93" s="26" t="s">
        <v>79</v>
      </c>
      <c r="BK93" s="225">
        <f>ROUND(I93*H93,2)</f>
        <v>0</v>
      </c>
      <c r="BL93" s="26" t="s">
        <v>263</v>
      </c>
      <c r="BM93" s="26" t="s">
        <v>3149</v>
      </c>
    </row>
    <row r="94" spans="2:65" s="1" customFormat="1" ht="22.5" customHeight="1">
      <c r="B94" s="213"/>
      <c r="C94" s="214" t="s">
        <v>237</v>
      </c>
      <c r="D94" s="214" t="s">
        <v>176</v>
      </c>
      <c r="E94" s="215" t="s">
        <v>3150</v>
      </c>
      <c r="F94" s="216" t="s">
        <v>3151</v>
      </c>
      <c r="G94" s="217" t="s">
        <v>260</v>
      </c>
      <c r="H94" s="218">
        <v>120</v>
      </c>
      <c r="I94" s="219"/>
      <c r="J94" s="220">
        <f>ROUND(I94*H94,2)</f>
        <v>0</v>
      </c>
      <c r="K94" s="216" t="s">
        <v>5</v>
      </c>
      <c r="L94" s="48"/>
      <c r="M94" s="221" t="s">
        <v>5</v>
      </c>
      <c r="N94" s="222" t="s">
        <v>43</v>
      </c>
      <c r="O94" s="49"/>
      <c r="P94" s="223">
        <f>O94*H94</f>
        <v>0</v>
      </c>
      <c r="Q94" s="223">
        <v>0</v>
      </c>
      <c r="R94" s="223">
        <f>Q94*H94</f>
        <v>0</v>
      </c>
      <c r="S94" s="223">
        <v>0</v>
      </c>
      <c r="T94" s="224">
        <f>S94*H94</f>
        <v>0</v>
      </c>
      <c r="AR94" s="26" t="s">
        <v>263</v>
      </c>
      <c r="AT94" s="26" t="s">
        <v>176</v>
      </c>
      <c r="AU94" s="26" t="s">
        <v>79</v>
      </c>
      <c r="AY94" s="26" t="s">
        <v>173</v>
      </c>
      <c r="BE94" s="225">
        <f>IF(N94="základní",J94,0)</f>
        <v>0</v>
      </c>
      <c r="BF94" s="225">
        <f>IF(N94="snížená",J94,0)</f>
        <v>0</v>
      </c>
      <c r="BG94" s="225">
        <f>IF(N94="zákl. přenesená",J94,0)</f>
        <v>0</v>
      </c>
      <c r="BH94" s="225">
        <f>IF(N94="sníž. přenesená",J94,0)</f>
        <v>0</v>
      </c>
      <c r="BI94" s="225">
        <f>IF(N94="nulová",J94,0)</f>
        <v>0</v>
      </c>
      <c r="BJ94" s="26" t="s">
        <v>79</v>
      </c>
      <c r="BK94" s="225">
        <f>ROUND(I94*H94,2)</f>
        <v>0</v>
      </c>
      <c r="BL94" s="26" t="s">
        <v>263</v>
      </c>
      <c r="BM94" s="26" t="s">
        <v>3152</v>
      </c>
    </row>
    <row r="95" spans="2:65" s="1" customFormat="1" ht="22.5" customHeight="1">
      <c r="B95" s="213"/>
      <c r="C95" s="214" t="s">
        <v>242</v>
      </c>
      <c r="D95" s="214" t="s">
        <v>176</v>
      </c>
      <c r="E95" s="215" t="s">
        <v>3153</v>
      </c>
      <c r="F95" s="216" t="s">
        <v>3154</v>
      </c>
      <c r="G95" s="217" t="s">
        <v>260</v>
      </c>
      <c r="H95" s="218">
        <v>80</v>
      </c>
      <c r="I95" s="219"/>
      <c r="J95" s="220">
        <f>ROUND(I95*H95,2)</f>
        <v>0</v>
      </c>
      <c r="K95" s="216" t="s">
        <v>5</v>
      </c>
      <c r="L95" s="48"/>
      <c r="M95" s="221" t="s">
        <v>5</v>
      </c>
      <c r="N95" s="222" t="s">
        <v>43</v>
      </c>
      <c r="O95" s="49"/>
      <c r="P95" s="223">
        <f>O95*H95</f>
        <v>0</v>
      </c>
      <c r="Q95" s="223">
        <v>0</v>
      </c>
      <c r="R95" s="223">
        <f>Q95*H95</f>
        <v>0</v>
      </c>
      <c r="S95" s="223">
        <v>0</v>
      </c>
      <c r="T95" s="224">
        <f>S95*H95</f>
        <v>0</v>
      </c>
      <c r="AR95" s="26" t="s">
        <v>263</v>
      </c>
      <c r="AT95" s="26" t="s">
        <v>176</v>
      </c>
      <c r="AU95" s="26" t="s">
        <v>79</v>
      </c>
      <c r="AY95" s="26" t="s">
        <v>173</v>
      </c>
      <c r="BE95" s="225">
        <f>IF(N95="základní",J95,0)</f>
        <v>0</v>
      </c>
      <c r="BF95" s="225">
        <f>IF(N95="snížená",J95,0)</f>
        <v>0</v>
      </c>
      <c r="BG95" s="225">
        <f>IF(N95="zákl. přenesená",J95,0)</f>
        <v>0</v>
      </c>
      <c r="BH95" s="225">
        <f>IF(N95="sníž. přenesená",J95,0)</f>
        <v>0</v>
      </c>
      <c r="BI95" s="225">
        <f>IF(N95="nulová",J95,0)</f>
        <v>0</v>
      </c>
      <c r="BJ95" s="26" t="s">
        <v>79</v>
      </c>
      <c r="BK95" s="225">
        <f>ROUND(I95*H95,2)</f>
        <v>0</v>
      </c>
      <c r="BL95" s="26" t="s">
        <v>263</v>
      </c>
      <c r="BM95" s="26" t="s">
        <v>3155</v>
      </c>
    </row>
    <row r="96" spans="2:65" s="1" customFormat="1" ht="22.5" customHeight="1">
      <c r="B96" s="213"/>
      <c r="C96" s="214" t="s">
        <v>247</v>
      </c>
      <c r="D96" s="214" t="s">
        <v>176</v>
      </c>
      <c r="E96" s="215" t="s">
        <v>3156</v>
      </c>
      <c r="F96" s="216" t="s">
        <v>3157</v>
      </c>
      <c r="G96" s="217" t="s">
        <v>260</v>
      </c>
      <c r="H96" s="218">
        <v>370</v>
      </c>
      <c r="I96" s="219"/>
      <c r="J96" s="220">
        <f>ROUND(I96*H96,2)</f>
        <v>0</v>
      </c>
      <c r="K96" s="216" t="s">
        <v>5</v>
      </c>
      <c r="L96" s="48"/>
      <c r="M96" s="221" t="s">
        <v>5</v>
      </c>
      <c r="N96" s="222" t="s">
        <v>43</v>
      </c>
      <c r="O96" s="49"/>
      <c r="P96" s="223">
        <f>O96*H96</f>
        <v>0</v>
      </c>
      <c r="Q96" s="223">
        <v>0</v>
      </c>
      <c r="R96" s="223">
        <f>Q96*H96</f>
        <v>0</v>
      </c>
      <c r="S96" s="223">
        <v>0</v>
      </c>
      <c r="T96" s="224">
        <f>S96*H96</f>
        <v>0</v>
      </c>
      <c r="AR96" s="26" t="s">
        <v>263</v>
      </c>
      <c r="AT96" s="26" t="s">
        <v>176</v>
      </c>
      <c r="AU96" s="26" t="s">
        <v>79</v>
      </c>
      <c r="AY96" s="26" t="s">
        <v>173</v>
      </c>
      <c r="BE96" s="225">
        <f>IF(N96="základní",J96,0)</f>
        <v>0</v>
      </c>
      <c r="BF96" s="225">
        <f>IF(N96="snížená",J96,0)</f>
        <v>0</v>
      </c>
      <c r="BG96" s="225">
        <f>IF(N96="zákl. přenesená",J96,0)</f>
        <v>0</v>
      </c>
      <c r="BH96" s="225">
        <f>IF(N96="sníž. přenesená",J96,0)</f>
        <v>0</v>
      </c>
      <c r="BI96" s="225">
        <f>IF(N96="nulová",J96,0)</f>
        <v>0</v>
      </c>
      <c r="BJ96" s="26" t="s">
        <v>79</v>
      </c>
      <c r="BK96" s="225">
        <f>ROUND(I96*H96,2)</f>
        <v>0</v>
      </c>
      <c r="BL96" s="26" t="s">
        <v>263</v>
      </c>
      <c r="BM96" s="26" t="s">
        <v>3158</v>
      </c>
    </row>
    <row r="97" spans="2:65" s="1" customFormat="1" ht="22.5" customHeight="1">
      <c r="B97" s="213"/>
      <c r="C97" s="214" t="s">
        <v>251</v>
      </c>
      <c r="D97" s="214" t="s">
        <v>176</v>
      </c>
      <c r="E97" s="215" t="s">
        <v>3159</v>
      </c>
      <c r="F97" s="216" t="s">
        <v>3160</v>
      </c>
      <c r="G97" s="217" t="s">
        <v>711</v>
      </c>
      <c r="H97" s="218">
        <v>1</v>
      </c>
      <c r="I97" s="219"/>
      <c r="J97" s="220">
        <f>ROUND(I97*H97,2)</f>
        <v>0</v>
      </c>
      <c r="K97" s="216" t="s">
        <v>5</v>
      </c>
      <c r="L97" s="48"/>
      <c r="M97" s="221" t="s">
        <v>5</v>
      </c>
      <c r="N97" s="222" t="s">
        <v>43</v>
      </c>
      <c r="O97" s="49"/>
      <c r="P97" s="223">
        <f>O97*H97</f>
        <v>0</v>
      </c>
      <c r="Q97" s="223">
        <v>0</v>
      </c>
      <c r="R97" s="223">
        <f>Q97*H97</f>
        <v>0</v>
      </c>
      <c r="S97" s="223">
        <v>0</v>
      </c>
      <c r="T97" s="224">
        <f>S97*H97</f>
        <v>0</v>
      </c>
      <c r="AR97" s="26" t="s">
        <v>263</v>
      </c>
      <c r="AT97" s="26" t="s">
        <v>176</v>
      </c>
      <c r="AU97" s="26" t="s">
        <v>79</v>
      </c>
      <c r="AY97" s="26" t="s">
        <v>173</v>
      </c>
      <c r="BE97" s="225">
        <f>IF(N97="základní",J97,0)</f>
        <v>0</v>
      </c>
      <c r="BF97" s="225">
        <f>IF(N97="snížená",J97,0)</f>
        <v>0</v>
      </c>
      <c r="BG97" s="225">
        <f>IF(N97="zákl. přenesená",J97,0)</f>
        <v>0</v>
      </c>
      <c r="BH97" s="225">
        <f>IF(N97="sníž. přenesená",J97,0)</f>
        <v>0</v>
      </c>
      <c r="BI97" s="225">
        <f>IF(N97="nulová",J97,0)</f>
        <v>0</v>
      </c>
      <c r="BJ97" s="26" t="s">
        <v>79</v>
      </c>
      <c r="BK97" s="225">
        <f>ROUND(I97*H97,2)</f>
        <v>0</v>
      </c>
      <c r="BL97" s="26" t="s">
        <v>263</v>
      </c>
      <c r="BM97" s="26" t="s">
        <v>3161</v>
      </c>
    </row>
    <row r="98" spans="2:65" s="1" customFormat="1" ht="22.5" customHeight="1">
      <c r="B98" s="213"/>
      <c r="C98" s="214" t="s">
        <v>212</v>
      </c>
      <c r="D98" s="214" t="s">
        <v>176</v>
      </c>
      <c r="E98" s="215" t="s">
        <v>3162</v>
      </c>
      <c r="F98" s="216" t="s">
        <v>3163</v>
      </c>
      <c r="G98" s="217" t="s">
        <v>260</v>
      </c>
      <c r="H98" s="218">
        <v>4</v>
      </c>
      <c r="I98" s="219"/>
      <c r="J98" s="220">
        <f>ROUND(I98*H98,2)</f>
        <v>0</v>
      </c>
      <c r="K98" s="216" t="s">
        <v>5</v>
      </c>
      <c r="L98" s="48"/>
      <c r="M98" s="221" t="s">
        <v>5</v>
      </c>
      <c r="N98" s="222" t="s">
        <v>43</v>
      </c>
      <c r="O98" s="49"/>
      <c r="P98" s="223">
        <f>O98*H98</f>
        <v>0</v>
      </c>
      <c r="Q98" s="223">
        <v>0</v>
      </c>
      <c r="R98" s="223">
        <f>Q98*H98</f>
        <v>0</v>
      </c>
      <c r="S98" s="223">
        <v>0</v>
      </c>
      <c r="T98" s="224">
        <f>S98*H98</f>
        <v>0</v>
      </c>
      <c r="AR98" s="26" t="s">
        <v>263</v>
      </c>
      <c r="AT98" s="26" t="s">
        <v>176</v>
      </c>
      <c r="AU98" s="26" t="s">
        <v>79</v>
      </c>
      <c r="AY98" s="26" t="s">
        <v>173</v>
      </c>
      <c r="BE98" s="225">
        <f>IF(N98="základní",J98,0)</f>
        <v>0</v>
      </c>
      <c r="BF98" s="225">
        <f>IF(N98="snížená",J98,0)</f>
        <v>0</v>
      </c>
      <c r="BG98" s="225">
        <f>IF(N98="zákl. přenesená",J98,0)</f>
        <v>0</v>
      </c>
      <c r="BH98" s="225">
        <f>IF(N98="sníž. přenesená",J98,0)</f>
        <v>0</v>
      </c>
      <c r="BI98" s="225">
        <f>IF(N98="nulová",J98,0)</f>
        <v>0</v>
      </c>
      <c r="BJ98" s="26" t="s">
        <v>79</v>
      </c>
      <c r="BK98" s="225">
        <f>ROUND(I98*H98,2)</f>
        <v>0</v>
      </c>
      <c r="BL98" s="26" t="s">
        <v>263</v>
      </c>
      <c r="BM98" s="26" t="s">
        <v>3164</v>
      </c>
    </row>
    <row r="99" spans="2:65" s="1" customFormat="1" ht="22.5" customHeight="1">
      <c r="B99" s="213"/>
      <c r="C99" s="214" t="s">
        <v>11</v>
      </c>
      <c r="D99" s="214" t="s">
        <v>176</v>
      </c>
      <c r="E99" s="215" t="s">
        <v>3165</v>
      </c>
      <c r="F99" s="216" t="s">
        <v>3166</v>
      </c>
      <c r="G99" s="217" t="s">
        <v>260</v>
      </c>
      <c r="H99" s="218">
        <v>4</v>
      </c>
      <c r="I99" s="219"/>
      <c r="J99" s="220">
        <f>ROUND(I99*H99,2)</f>
        <v>0</v>
      </c>
      <c r="K99" s="216" t="s">
        <v>5</v>
      </c>
      <c r="L99" s="48"/>
      <c r="M99" s="221" t="s">
        <v>5</v>
      </c>
      <c r="N99" s="222" t="s">
        <v>43</v>
      </c>
      <c r="O99" s="49"/>
      <c r="P99" s="223">
        <f>O99*H99</f>
        <v>0</v>
      </c>
      <c r="Q99" s="223">
        <v>0</v>
      </c>
      <c r="R99" s="223">
        <f>Q99*H99</f>
        <v>0</v>
      </c>
      <c r="S99" s="223">
        <v>0</v>
      </c>
      <c r="T99" s="224">
        <f>S99*H99</f>
        <v>0</v>
      </c>
      <c r="AR99" s="26" t="s">
        <v>263</v>
      </c>
      <c r="AT99" s="26" t="s">
        <v>176</v>
      </c>
      <c r="AU99" s="26" t="s">
        <v>79</v>
      </c>
      <c r="AY99" s="26" t="s">
        <v>173</v>
      </c>
      <c r="BE99" s="225">
        <f>IF(N99="základní",J99,0)</f>
        <v>0</v>
      </c>
      <c r="BF99" s="225">
        <f>IF(N99="snížená",J99,0)</f>
        <v>0</v>
      </c>
      <c r="BG99" s="225">
        <f>IF(N99="zákl. přenesená",J99,0)</f>
        <v>0</v>
      </c>
      <c r="BH99" s="225">
        <f>IF(N99="sníž. přenesená",J99,0)</f>
        <v>0</v>
      </c>
      <c r="BI99" s="225">
        <f>IF(N99="nulová",J99,0)</f>
        <v>0</v>
      </c>
      <c r="BJ99" s="26" t="s">
        <v>79</v>
      </c>
      <c r="BK99" s="225">
        <f>ROUND(I99*H99,2)</f>
        <v>0</v>
      </c>
      <c r="BL99" s="26" t="s">
        <v>263</v>
      </c>
      <c r="BM99" s="26" t="s">
        <v>3167</v>
      </c>
    </row>
    <row r="100" spans="2:65" s="1" customFormat="1" ht="22.5" customHeight="1">
      <c r="B100" s="213"/>
      <c r="C100" s="214" t="s">
        <v>263</v>
      </c>
      <c r="D100" s="214" t="s">
        <v>176</v>
      </c>
      <c r="E100" s="215" t="s">
        <v>3168</v>
      </c>
      <c r="F100" s="216" t="s">
        <v>3169</v>
      </c>
      <c r="G100" s="217" t="s">
        <v>260</v>
      </c>
      <c r="H100" s="218">
        <v>4</v>
      </c>
      <c r="I100" s="219"/>
      <c r="J100" s="220">
        <f>ROUND(I100*H100,2)</f>
        <v>0</v>
      </c>
      <c r="K100" s="216" t="s">
        <v>5</v>
      </c>
      <c r="L100" s="48"/>
      <c r="M100" s="221" t="s">
        <v>5</v>
      </c>
      <c r="N100" s="222" t="s">
        <v>43</v>
      </c>
      <c r="O100" s="49"/>
      <c r="P100" s="223">
        <f>O100*H100</f>
        <v>0</v>
      </c>
      <c r="Q100" s="223">
        <v>0</v>
      </c>
      <c r="R100" s="223">
        <f>Q100*H100</f>
        <v>0</v>
      </c>
      <c r="S100" s="223">
        <v>0</v>
      </c>
      <c r="T100" s="224">
        <f>S100*H100</f>
        <v>0</v>
      </c>
      <c r="AR100" s="26" t="s">
        <v>263</v>
      </c>
      <c r="AT100" s="26" t="s">
        <v>176</v>
      </c>
      <c r="AU100" s="26" t="s">
        <v>79</v>
      </c>
      <c r="AY100" s="26" t="s">
        <v>173</v>
      </c>
      <c r="BE100" s="225">
        <f>IF(N100="základní",J100,0)</f>
        <v>0</v>
      </c>
      <c r="BF100" s="225">
        <f>IF(N100="snížená",J100,0)</f>
        <v>0</v>
      </c>
      <c r="BG100" s="225">
        <f>IF(N100="zákl. přenesená",J100,0)</f>
        <v>0</v>
      </c>
      <c r="BH100" s="225">
        <f>IF(N100="sníž. přenesená",J100,0)</f>
        <v>0</v>
      </c>
      <c r="BI100" s="225">
        <f>IF(N100="nulová",J100,0)</f>
        <v>0</v>
      </c>
      <c r="BJ100" s="26" t="s">
        <v>79</v>
      </c>
      <c r="BK100" s="225">
        <f>ROUND(I100*H100,2)</f>
        <v>0</v>
      </c>
      <c r="BL100" s="26" t="s">
        <v>263</v>
      </c>
      <c r="BM100" s="26" t="s">
        <v>3170</v>
      </c>
    </row>
    <row r="101" spans="2:65" s="1" customFormat="1" ht="22.5" customHeight="1">
      <c r="B101" s="213"/>
      <c r="C101" s="214" t="s">
        <v>268</v>
      </c>
      <c r="D101" s="214" t="s">
        <v>176</v>
      </c>
      <c r="E101" s="215" t="s">
        <v>3171</v>
      </c>
      <c r="F101" s="216" t="s">
        <v>3172</v>
      </c>
      <c r="G101" s="217" t="s">
        <v>260</v>
      </c>
      <c r="H101" s="218">
        <v>6</v>
      </c>
      <c r="I101" s="219"/>
      <c r="J101" s="220">
        <f>ROUND(I101*H101,2)</f>
        <v>0</v>
      </c>
      <c r="K101" s="216" t="s">
        <v>5</v>
      </c>
      <c r="L101" s="48"/>
      <c r="M101" s="221" t="s">
        <v>5</v>
      </c>
      <c r="N101" s="222" t="s">
        <v>43</v>
      </c>
      <c r="O101" s="49"/>
      <c r="P101" s="223">
        <f>O101*H101</f>
        <v>0</v>
      </c>
      <c r="Q101" s="223">
        <v>0</v>
      </c>
      <c r="R101" s="223">
        <f>Q101*H101</f>
        <v>0</v>
      </c>
      <c r="S101" s="223">
        <v>0</v>
      </c>
      <c r="T101" s="224">
        <f>S101*H101</f>
        <v>0</v>
      </c>
      <c r="AR101" s="26" t="s">
        <v>263</v>
      </c>
      <c r="AT101" s="26" t="s">
        <v>176</v>
      </c>
      <c r="AU101" s="26" t="s">
        <v>79</v>
      </c>
      <c r="AY101" s="26" t="s">
        <v>173</v>
      </c>
      <c r="BE101" s="225">
        <f>IF(N101="základní",J101,0)</f>
        <v>0</v>
      </c>
      <c r="BF101" s="225">
        <f>IF(N101="snížená",J101,0)</f>
        <v>0</v>
      </c>
      <c r="BG101" s="225">
        <f>IF(N101="zákl. přenesená",J101,0)</f>
        <v>0</v>
      </c>
      <c r="BH101" s="225">
        <f>IF(N101="sníž. přenesená",J101,0)</f>
        <v>0</v>
      </c>
      <c r="BI101" s="225">
        <f>IF(N101="nulová",J101,0)</f>
        <v>0</v>
      </c>
      <c r="BJ101" s="26" t="s">
        <v>79</v>
      </c>
      <c r="BK101" s="225">
        <f>ROUND(I101*H101,2)</f>
        <v>0</v>
      </c>
      <c r="BL101" s="26" t="s">
        <v>263</v>
      </c>
      <c r="BM101" s="26" t="s">
        <v>3173</v>
      </c>
    </row>
    <row r="102" spans="2:65" s="1" customFormat="1" ht="22.5" customHeight="1">
      <c r="B102" s="213"/>
      <c r="C102" s="214" t="s">
        <v>273</v>
      </c>
      <c r="D102" s="214" t="s">
        <v>176</v>
      </c>
      <c r="E102" s="215" t="s">
        <v>3174</v>
      </c>
      <c r="F102" s="216" t="s">
        <v>3103</v>
      </c>
      <c r="G102" s="217" t="s">
        <v>1166</v>
      </c>
      <c r="H102" s="218">
        <v>1</v>
      </c>
      <c r="I102" s="219"/>
      <c r="J102" s="220">
        <f>ROUND(I102*H102,2)</f>
        <v>0</v>
      </c>
      <c r="K102" s="216" t="s">
        <v>5</v>
      </c>
      <c r="L102" s="48"/>
      <c r="M102" s="221" t="s">
        <v>5</v>
      </c>
      <c r="N102" s="222" t="s">
        <v>43</v>
      </c>
      <c r="O102" s="49"/>
      <c r="P102" s="223">
        <f>O102*H102</f>
        <v>0</v>
      </c>
      <c r="Q102" s="223">
        <v>0</v>
      </c>
      <c r="R102" s="223">
        <f>Q102*H102</f>
        <v>0</v>
      </c>
      <c r="S102" s="223">
        <v>0</v>
      </c>
      <c r="T102" s="224">
        <f>S102*H102</f>
        <v>0</v>
      </c>
      <c r="AR102" s="26" t="s">
        <v>263</v>
      </c>
      <c r="AT102" s="26" t="s">
        <v>176</v>
      </c>
      <c r="AU102" s="26" t="s">
        <v>79</v>
      </c>
      <c r="AY102" s="26" t="s">
        <v>173</v>
      </c>
      <c r="BE102" s="225">
        <f>IF(N102="základní",J102,0)</f>
        <v>0</v>
      </c>
      <c r="BF102" s="225">
        <f>IF(N102="snížená",J102,0)</f>
        <v>0</v>
      </c>
      <c r="BG102" s="225">
        <f>IF(N102="zákl. přenesená",J102,0)</f>
        <v>0</v>
      </c>
      <c r="BH102" s="225">
        <f>IF(N102="sníž. přenesená",J102,0)</f>
        <v>0</v>
      </c>
      <c r="BI102" s="225">
        <f>IF(N102="nulová",J102,0)</f>
        <v>0</v>
      </c>
      <c r="BJ102" s="26" t="s">
        <v>79</v>
      </c>
      <c r="BK102" s="225">
        <f>ROUND(I102*H102,2)</f>
        <v>0</v>
      </c>
      <c r="BL102" s="26" t="s">
        <v>263</v>
      </c>
      <c r="BM102" s="26" t="s">
        <v>3175</v>
      </c>
    </row>
    <row r="103" spans="2:65" s="1" customFormat="1" ht="22.5" customHeight="1">
      <c r="B103" s="213"/>
      <c r="C103" s="214" t="s">
        <v>278</v>
      </c>
      <c r="D103" s="214" t="s">
        <v>176</v>
      </c>
      <c r="E103" s="215" t="s">
        <v>3176</v>
      </c>
      <c r="F103" s="216" t="s">
        <v>3109</v>
      </c>
      <c r="G103" s="217" t="s">
        <v>1166</v>
      </c>
      <c r="H103" s="218">
        <v>1</v>
      </c>
      <c r="I103" s="219"/>
      <c r="J103" s="220">
        <f>ROUND(I103*H103,2)</f>
        <v>0</v>
      </c>
      <c r="K103" s="216" t="s">
        <v>5</v>
      </c>
      <c r="L103" s="48"/>
      <c r="M103" s="221" t="s">
        <v>5</v>
      </c>
      <c r="N103" s="222" t="s">
        <v>43</v>
      </c>
      <c r="O103" s="49"/>
      <c r="P103" s="223">
        <f>O103*H103</f>
        <v>0</v>
      </c>
      <c r="Q103" s="223">
        <v>0</v>
      </c>
      <c r="R103" s="223">
        <f>Q103*H103</f>
        <v>0</v>
      </c>
      <c r="S103" s="223">
        <v>0</v>
      </c>
      <c r="T103" s="224">
        <f>S103*H103</f>
        <v>0</v>
      </c>
      <c r="AR103" s="26" t="s">
        <v>263</v>
      </c>
      <c r="AT103" s="26" t="s">
        <v>176</v>
      </c>
      <c r="AU103" s="26" t="s">
        <v>79</v>
      </c>
      <c r="AY103" s="26" t="s">
        <v>173</v>
      </c>
      <c r="BE103" s="225">
        <f>IF(N103="základní",J103,0)</f>
        <v>0</v>
      </c>
      <c r="BF103" s="225">
        <f>IF(N103="snížená",J103,0)</f>
        <v>0</v>
      </c>
      <c r="BG103" s="225">
        <f>IF(N103="zákl. přenesená",J103,0)</f>
        <v>0</v>
      </c>
      <c r="BH103" s="225">
        <f>IF(N103="sníž. přenesená",J103,0)</f>
        <v>0</v>
      </c>
      <c r="BI103" s="225">
        <f>IF(N103="nulová",J103,0)</f>
        <v>0</v>
      </c>
      <c r="BJ103" s="26" t="s">
        <v>79</v>
      </c>
      <c r="BK103" s="225">
        <f>ROUND(I103*H103,2)</f>
        <v>0</v>
      </c>
      <c r="BL103" s="26" t="s">
        <v>263</v>
      </c>
      <c r="BM103" s="26" t="s">
        <v>3177</v>
      </c>
    </row>
    <row r="104" spans="2:65" s="1" customFormat="1" ht="22.5" customHeight="1">
      <c r="B104" s="213"/>
      <c r="C104" s="214" t="s">
        <v>282</v>
      </c>
      <c r="D104" s="214" t="s">
        <v>176</v>
      </c>
      <c r="E104" s="215" t="s">
        <v>3178</v>
      </c>
      <c r="F104" s="216" t="s">
        <v>3179</v>
      </c>
      <c r="G104" s="217" t="s">
        <v>1166</v>
      </c>
      <c r="H104" s="218">
        <v>1</v>
      </c>
      <c r="I104" s="219"/>
      <c r="J104" s="220">
        <f>ROUND(I104*H104,2)</f>
        <v>0</v>
      </c>
      <c r="K104" s="216" t="s">
        <v>5</v>
      </c>
      <c r="L104" s="48"/>
      <c r="M104" s="221" t="s">
        <v>5</v>
      </c>
      <c r="N104" s="222" t="s">
        <v>43</v>
      </c>
      <c r="O104" s="49"/>
      <c r="P104" s="223">
        <f>O104*H104</f>
        <v>0</v>
      </c>
      <c r="Q104" s="223">
        <v>0</v>
      </c>
      <c r="R104" s="223">
        <f>Q104*H104</f>
        <v>0</v>
      </c>
      <c r="S104" s="223">
        <v>0</v>
      </c>
      <c r="T104" s="224">
        <f>S104*H104</f>
        <v>0</v>
      </c>
      <c r="AR104" s="26" t="s">
        <v>263</v>
      </c>
      <c r="AT104" s="26" t="s">
        <v>176</v>
      </c>
      <c r="AU104" s="26" t="s">
        <v>79</v>
      </c>
      <c r="AY104" s="26" t="s">
        <v>173</v>
      </c>
      <c r="BE104" s="225">
        <f>IF(N104="základní",J104,0)</f>
        <v>0</v>
      </c>
      <c r="BF104" s="225">
        <f>IF(N104="snížená",J104,0)</f>
        <v>0</v>
      </c>
      <c r="BG104" s="225">
        <f>IF(N104="zákl. přenesená",J104,0)</f>
        <v>0</v>
      </c>
      <c r="BH104" s="225">
        <f>IF(N104="sníž. přenesená",J104,0)</f>
        <v>0</v>
      </c>
      <c r="BI104" s="225">
        <f>IF(N104="nulová",J104,0)</f>
        <v>0</v>
      </c>
      <c r="BJ104" s="26" t="s">
        <v>79</v>
      </c>
      <c r="BK104" s="225">
        <f>ROUND(I104*H104,2)</f>
        <v>0</v>
      </c>
      <c r="BL104" s="26" t="s">
        <v>263</v>
      </c>
      <c r="BM104" s="26" t="s">
        <v>3180</v>
      </c>
    </row>
    <row r="105" spans="2:65" s="1" customFormat="1" ht="22.5" customHeight="1">
      <c r="B105" s="213"/>
      <c r="C105" s="214" t="s">
        <v>10</v>
      </c>
      <c r="D105" s="214" t="s">
        <v>176</v>
      </c>
      <c r="E105" s="215" t="s">
        <v>3181</v>
      </c>
      <c r="F105" s="216" t="s">
        <v>3182</v>
      </c>
      <c r="G105" s="217" t="s">
        <v>1166</v>
      </c>
      <c r="H105" s="218">
        <v>1</v>
      </c>
      <c r="I105" s="219"/>
      <c r="J105" s="220">
        <f>ROUND(I105*H105,2)</f>
        <v>0</v>
      </c>
      <c r="K105" s="216" t="s">
        <v>5</v>
      </c>
      <c r="L105" s="48"/>
      <c r="M105" s="221" t="s">
        <v>5</v>
      </c>
      <c r="N105" s="222" t="s">
        <v>43</v>
      </c>
      <c r="O105" s="49"/>
      <c r="P105" s="223">
        <f>O105*H105</f>
        <v>0</v>
      </c>
      <c r="Q105" s="223">
        <v>0</v>
      </c>
      <c r="R105" s="223">
        <f>Q105*H105</f>
        <v>0</v>
      </c>
      <c r="S105" s="223">
        <v>0</v>
      </c>
      <c r="T105" s="224">
        <f>S105*H105</f>
        <v>0</v>
      </c>
      <c r="AR105" s="26" t="s">
        <v>263</v>
      </c>
      <c r="AT105" s="26" t="s">
        <v>176</v>
      </c>
      <c r="AU105" s="26" t="s">
        <v>79</v>
      </c>
      <c r="AY105" s="26" t="s">
        <v>173</v>
      </c>
      <c r="BE105" s="225">
        <f>IF(N105="základní",J105,0)</f>
        <v>0</v>
      </c>
      <c r="BF105" s="225">
        <f>IF(N105="snížená",J105,0)</f>
        <v>0</v>
      </c>
      <c r="BG105" s="225">
        <f>IF(N105="zákl. přenesená",J105,0)</f>
        <v>0</v>
      </c>
      <c r="BH105" s="225">
        <f>IF(N105="sníž. přenesená",J105,0)</f>
        <v>0</v>
      </c>
      <c r="BI105" s="225">
        <f>IF(N105="nulová",J105,0)</f>
        <v>0</v>
      </c>
      <c r="BJ105" s="26" t="s">
        <v>79</v>
      </c>
      <c r="BK105" s="225">
        <f>ROUND(I105*H105,2)</f>
        <v>0</v>
      </c>
      <c r="BL105" s="26" t="s">
        <v>263</v>
      </c>
      <c r="BM105" s="26" t="s">
        <v>3183</v>
      </c>
    </row>
    <row r="106" spans="2:65" s="1" customFormat="1" ht="22.5" customHeight="1">
      <c r="B106" s="213"/>
      <c r="C106" s="214" t="s">
        <v>291</v>
      </c>
      <c r="D106" s="214" t="s">
        <v>176</v>
      </c>
      <c r="E106" s="215" t="s">
        <v>3184</v>
      </c>
      <c r="F106" s="216" t="s">
        <v>3185</v>
      </c>
      <c r="G106" s="217" t="s">
        <v>1166</v>
      </c>
      <c r="H106" s="218">
        <v>1</v>
      </c>
      <c r="I106" s="219"/>
      <c r="J106" s="220">
        <f>ROUND(I106*H106,2)</f>
        <v>0</v>
      </c>
      <c r="K106" s="216" t="s">
        <v>5</v>
      </c>
      <c r="L106" s="48"/>
      <c r="M106" s="221" t="s">
        <v>5</v>
      </c>
      <c r="N106" s="222" t="s">
        <v>43</v>
      </c>
      <c r="O106" s="49"/>
      <c r="P106" s="223">
        <f>O106*H106</f>
        <v>0</v>
      </c>
      <c r="Q106" s="223">
        <v>0</v>
      </c>
      <c r="R106" s="223">
        <f>Q106*H106</f>
        <v>0</v>
      </c>
      <c r="S106" s="223">
        <v>0</v>
      </c>
      <c r="T106" s="224">
        <f>S106*H106</f>
        <v>0</v>
      </c>
      <c r="AR106" s="26" t="s">
        <v>263</v>
      </c>
      <c r="AT106" s="26" t="s">
        <v>176</v>
      </c>
      <c r="AU106" s="26" t="s">
        <v>79</v>
      </c>
      <c r="AY106" s="26" t="s">
        <v>173</v>
      </c>
      <c r="BE106" s="225">
        <f>IF(N106="základní",J106,0)</f>
        <v>0</v>
      </c>
      <c r="BF106" s="225">
        <f>IF(N106="snížená",J106,0)</f>
        <v>0</v>
      </c>
      <c r="BG106" s="225">
        <f>IF(N106="zákl. přenesená",J106,0)</f>
        <v>0</v>
      </c>
      <c r="BH106" s="225">
        <f>IF(N106="sníž. přenesená",J106,0)</f>
        <v>0</v>
      </c>
      <c r="BI106" s="225">
        <f>IF(N106="nulová",J106,0)</f>
        <v>0</v>
      </c>
      <c r="BJ106" s="26" t="s">
        <v>79</v>
      </c>
      <c r="BK106" s="225">
        <f>ROUND(I106*H106,2)</f>
        <v>0</v>
      </c>
      <c r="BL106" s="26" t="s">
        <v>263</v>
      </c>
      <c r="BM106" s="26" t="s">
        <v>3186</v>
      </c>
    </row>
    <row r="107" spans="2:65" s="1" customFormat="1" ht="22.5" customHeight="1">
      <c r="B107" s="213"/>
      <c r="C107" s="214" t="s">
        <v>298</v>
      </c>
      <c r="D107" s="214" t="s">
        <v>176</v>
      </c>
      <c r="E107" s="215" t="s">
        <v>3187</v>
      </c>
      <c r="F107" s="216" t="s">
        <v>3188</v>
      </c>
      <c r="G107" s="217" t="s">
        <v>1166</v>
      </c>
      <c r="H107" s="218">
        <v>1</v>
      </c>
      <c r="I107" s="219"/>
      <c r="J107" s="220">
        <f>ROUND(I107*H107,2)</f>
        <v>0</v>
      </c>
      <c r="K107" s="216" t="s">
        <v>5</v>
      </c>
      <c r="L107" s="48"/>
      <c r="M107" s="221" t="s">
        <v>5</v>
      </c>
      <c r="N107" s="222" t="s">
        <v>43</v>
      </c>
      <c r="O107" s="49"/>
      <c r="P107" s="223">
        <f>O107*H107</f>
        <v>0</v>
      </c>
      <c r="Q107" s="223">
        <v>0</v>
      </c>
      <c r="R107" s="223">
        <f>Q107*H107</f>
        <v>0</v>
      </c>
      <c r="S107" s="223">
        <v>0</v>
      </c>
      <c r="T107" s="224">
        <f>S107*H107</f>
        <v>0</v>
      </c>
      <c r="AR107" s="26" t="s">
        <v>263</v>
      </c>
      <c r="AT107" s="26" t="s">
        <v>176</v>
      </c>
      <c r="AU107" s="26" t="s">
        <v>79</v>
      </c>
      <c r="AY107" s="26" t="s">
        <v>173</v>
      </c>
      <c r="BE107" s="225">
        <f>IF(N107="základní",J107,0)</f>
        <v>0</v>
      </c>
      <c r="BF107" s="225">
        <f>IF(N107="snížená",J107,0)</f>
        <v>0</v>
      </c>
      <c r="BG107" s="225">
        <f>IF(N107="zákl. přenesená",J107,0)</f>
        <v>0</v>
      </c>
      <c r="BH107" s="225">
        <f>IF(N107="sníž. přenesená",J107,0)</f>
        <v>0</v>
      </c>
      <c r="BI107" s="225">
        <f>IF(N107="nulová",J107,0)</f>
        <v>0</v>
      </c>
      <c r="BJ107" s="26" t="s">
        <v>79</v>
      </c>
      <c r="BK107" s="225">
        <f>ROUND(I107*H107,2)</f>
        <v>0</v>
      </c>
      <c r="BL107" s="26" t="s">
        <v>263</v>
      </c>
      <c r="BM107" s="26" t="s">
        <v>3189</v>
      </c>
    </row>
    <row r="108" spans="2:65" s="1" customFormat="1" ht="22.5" customHeight="1">
      <c r="B108" s="213"/>
      <c r="C108" s="214" t="s">
        <v>306</v>
      </c>
      <c r="D108" s="214" t="s">
        <v>176</v>
      </c>
      <c r="E108" s="215" t="s">
        <v>3190</v>
      </c>
      <c r="F108" s="216" t="s">
        <v>3191</v>
      </c>
      <c r="G108" s="217" t="s">
        <v>1166</v>
      </c>
      <c r="H108" s="218">
        <v>1</v>
      </c>
      <c r="I108" s="219"/>
      <c r="J108" s="220">
        <f>ROUND(I108*H108,2)</f>
        <v>0</v>
      </c>
      <c r="K108" s="216" t="s">
        <v>5</v>
      </c>
      <c r="L108" s="48"/>
      <c r="M108" s="221" t="s">
        <v>5</v>
      </c>
      <c r="N108" s="273" t="s">
        <v>43</v>
      </c>
      <c r="O108" s="274"/>
      <c r="P108" s="275">
        <f>O108*H108</f>
        <v>0</v>
      </c>
      <c r="Q108" s="275">
        <v>0</v>
      </c>
      <c r="R108" s="275">
        <f>Q108*H108</f>
        <v>0</v>
      </c>
      <c r="S108" s="275">
        <v>0</v>
      </c>
      <c r="T108" s="276">
        <f>S108*H108</f>
        <v>0</v>
      </c>
      <c r="AR108" s="26" t="s">
        <v>263</v>
      </c>
      <c r="AT108" s="26" t="s">
        <v>176</v>
      </c>
      <c r="AU108" s="26" t="s">
        <v>79</v>
      </c>
      <c r="AY108" s="26" t="s">
        <v>173</v>
      </c>
      <c r="BE108" s="225">
        <f>IF(N108="základní",J108,0)</f>
        <v>0</v>
      </c>
      <c r="BF108" s="225">
        <f>IF(N108="snížená",J108,0)</f>
        <v>0</v>
      </c>
      <c r="BG108" s="225">
        <f>IF(N108="zákl. přenesená",J108,0)</f>
        <v>0</v>
      </c>
      <c r="BH108" s="225">
        <f>IF(N108="sníž. přenesená",J108,0)</f>
        <v>0</v>
      </c>
      <c r="BI108" s="225">
        <f>IF(N108="nulová",J108,0)</f>
        <v>0</v>
      </c>
      <c r="BJ108" s="26" t="s">
        <v>79</v>
      </c>
      <c r="BK108" s="225">
        <f>ROUND(I108*H108,2)</f>
        <v>0</v>
      </c>
      <c r="BL108" s="26" t="s">
        <v>263</v>
      </c>
      <c r="BM108" s="26" t="s">
        <v>3192</v>
      </c>
    </row>
    <row r="109" spans="2:12" s="1" customFormat="1" ht="6.95" customHeight="1">
      <c r="B109" s="69"/>
      <c r="C109" s="70"/>
      <c r="D109" s="70"/>
      <c r="E109" s="70"/>
      <c r="F109" s="70"/>
      <c r="G109" s="70"/>
      <c r="H109" s="70"/>
      <c r="I109" s="165"/>
      <c r="J109" s="70"/>
      <c r="K109" s="70"/>
      <c r="L109" s="48"/>
    </row>
  </sheetData>
  <autoFilter ref="C82:K108"/>
  <mergeCells count="12">
    <mergeCell ref="E7:H7"/>
    <mergeCell ref="E9:H9"/>
    <mergeCell ref="E11:H11"/>
    <mergeCell ref="E26:H26"/>
    <mergeCell ref="E47:H47"/>
    <mergeCell ref="E49:H49"/>
    <mergeCell ref="E51:H51"/>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2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121</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s="1" customFormat="1" ht="22.5" customHeight="1">
      <c r="B9" s="48"/>
      <c r="C9" s="49"/>
      <c r="D9" s="49"/>
      <c r="E9" s="142" t="s">
        <v>1149</v>
      </c>
      <c r="F9" s="49"/>
      <c r="G9" s="49"/>
      <c r="H9" s="49"/>
      <c r="I9" s="143"/>
      <c r="J9" s="49"/>
      <c r="K9" s="53"/>
    </row>
    <row r="10" spans="2:11" s="1" customFormat="1" ht="13.5">
      <c r="B10" s="48"/>
      <c r="C10" s="49"/>
      <c r="D10" s="42" t="s">
        <v>136</v>
      </c>
      <c r="E10" s="49"/>
      <c r="F10" s="49"/>
      <c r="G10" s="49"/>
      <c r="H10" s="49"/>
      <c r="I10" s="143"/>
      <c r="J10" s="49"/>
      <c r="K10" s="53"/>
    </row>
    <row r="11" spans="2:11" s="1" customFormat="1" ht="36.95" customHeight="1">
      <c r="B11" s="48"/>
      <c r="C11" s="49"/>
      <c r="D11" s="49"/>
      <c r="E11" s="144" t="s">
        <v>3193</v>
      </c>
      <c r="F11" s="49"/>
      <c r="G11" s="49"/>
      <c r="H11" s="49"/>
      <c r="I11" s="143"/>
      <c r="J11" s="49"/>
      <c r="K11" s="53"/>
    </row>
    <row r="12" spans="2:11" s="1" customFormat="1" ht="13.5">
      <c r="B12" s="48"/>
      <c r="C12" s="49"/>
      <c r="D12" s="49"/>
      <c r="E12" s="49"/>
      <c r="F12" s="49"/>
      <c r="G12" s="49"/>
      <c r="H12" s="49"/>
      <c r="I12" s="143"/>
      <c r="J12" s="49"/>
      <c r="K12" s="53"/>
    </row>
    <row r="13" spans="2:11" s="1" customFormat="1" ht="14.4" customHeight="1">
      <c r="B13" s="48"/>
      <c r="C13" s="49"/>
      <c r="D13" s="42" t="s">
        <v>21</v>
      </c>
      <c r="E13" s="49"/>
      <c r="F13" s="37" t="s">
        <v>5</v>
      </c>
      <c r="G13" s="49"/>
      <c r="H13" s="49"/>
      <c r="I13" s="145" t="s">
        <v>22</v>
      </c>
      <c r="J13" s="37" t="s">
        <v>5</v>
      </c>
      <c r="K13" s="53"/>
    </row>
    <row r="14" spans="2:11" s="1" customFormat="1" ht="14.4" customHeight="1">
      <c r="B14" s="48"/>
      <c r="C14" s="49"/>
      <c r="D14" s="42" t="s">
        <v>23</v>
      </c>
      <c r="E14" s="49"/>
      <c r="F14" s="37" t="s">
        <v>24</v>
      </c>
      <c r="G14" s="49"/>
      <c r="H14" s="49"/>
      <c r="I14" s="145" t="s">
        <v>25</v>
      </c>
      <c r="J14" s="146">
        <f>'Rekapitulace stavby'!AN8</f>
        <v>0</v>
      </c>
      <c r="K14" s="53"/>
    </row>
    <row r="15" spans="2:11" s="1" customFormat="1" ht="10.8" customHeight="1">
      <c r="B15" s="48"/>
      <c r="C15" s="49"/>
      <c r="D15" s="49"/>
      <c r="E15" s="49"/>
      <c r="F15" s="49"/>
      <c r="G15" s="49"/>
      <c r="H15" s="49"/>
      <c r="I15" s="143"/>
      <c r="J15" s="49"/>
      <c r="K15" s="53"/>
    </row>
    <row r="16" spans="2:11" s="1" customFormat="1" ht="14.4" customHeight="1">
      <c r="B16" s="48"/>
      <c r="C16" s="49"/>
      <c r="D16" s="42" t="s">
        <v>27</v>
      </c>
      <c r="E16" s="49"/>
      <c r="F16" s="49"/>
      <c r="G16" s="49"/>
      <c r="H16" s="49"/>
      <c r="I16" s="145" t="s">
        <v>28</v>
      </c>
      <c r="J16" s="37" t="s">
        <v>5</v>
      </c>
      <c r="K16" s="53"/>
    </row>
    <row r="17" spans="2:11" s="1" customFormat="1" ht="18" customHeight="1">
      <c r="B17" s="48"/>
      <c r="C17" s="49"/>
      <c r="D17" s="49"/>
      <c r="E17" s="37" t="s">
        <v>29</v>
      </c>
      <c r="F17" s="49"/>
      <c r="G17" s="49"/>
      <c r="H17" s="49"/>
      <c r="I17" s="145" t="s">
        <v>30</v>
      </c>
      <c r="J17" s="37" t="s">
        <v>5</v>
      </c>
      <c r="K17" s="53"/>
    </row>
    <row r="18" spans="2:11" s="1" customFormat="1" ht="6.95" customHeight="1">
      <c r="B18" s="48"/>
      <c r="C18" s="49"/>
      <c r="D18" s="49"/>
      <c r="E18" s="49"/>
      <c r="F18" s="49"/>
      <c r="G18" s="49"/>
      <c r="H18" s="49"/>
      <c r="I18" s="143"/>
      <c r="J18" s="49"/>
      <c r="K18" s="53"/>
    </row>
    <row r="19" spans="2:11" s="1" customFormat="1" ht="14.4" customHeight="1">
      <c r="B19" s="48"/>
      <c r="C19" s="49"/>
      <c r="D19" s="42" t="s">
        <v>31</v>
      </c>
      <c r="E19" s="49"/>
      <c r="F19" s="49"/>
      <c r="G19" s="49"/>
      <c r="H19" s="49"/>
      <c r="I19" s="145" t="s">
        <v>28</v>
      </c>
      <c r="J19" s="37">
        <f>IF('Rekapitulace stavby'!AN13="Vyplň údaj","",IF('Rekapitulace stavby'!AN13="","",'Rekapitulace stavby'!AN13))</f>
        <v>0</v>
      </c>
      <c r="K19" s="53"/>
    </row>
    <row r="20" spans="2:11" s="1" customFormat="1" ht="18" customHeight="1">
      <c r="B20" s="48"/>
      <c r="C20" s="49"/>
      <c r="D20" s="49"/>
      <c r="E20" s="37">
        <f>IF('Rekapitulace stavby'!E14="Vyplň údaj","",IF('Rekapitulace stavby'!E14="","",'Rekapitulace stavby'!E14))</f>
        <v>0</v>
      </c>
      <c r="F20" s="49"/>
      <c r="G20" s="49"/>
      <c r="H20" s="49"/>
      <c r="I20" s="145" t="s">
        <v>30</v>
      </c>
      <c r="J20" s="37">
        <f>IF('Rekapitulace stavby'!AN14="Vyplň údaj","",IF('Rekapitulace stavby'!AN14="","",'Rekapitulace stavby'!AN14))</f>
        <v>0</v>
      </c>
      <c r="K20" s="53"/>
    </row>
    <row r="21" spans="2:11" s="1" customFormat="1" ht="6.95" customHeight="1">
      <c r="B21" s="48"/>
      <c r="C21" s="49"/>
      <c r="D21" s="49"/>
      <c r="E21" s="49"/>
      <c r="F21" s="49"/>
      <c r="G21" s="49"/>
      <c r="H21" s="49"/>
      <c r="I21" s="143"/>
      <c r="J21" s="49"/>
      <c r="K21" s="53"/>
    </row>
    <row r="22" spans="2:11" s="1" customFormat="1" ht="14.4" customHeight="1">
      <c r="B22" s="48"/>
      <c r="C22" s="49"/>
      <c r="D22" s="42" t="s">
        <v>33</v>
      </c>
      <c r="E22" s="49"/>
      <c r="F22" s="49"/>
      <c r="G22" s="49"/>
      <c r="H22" s="49"/>
      <c r="I22" s="145" t="s">
        <v>28</v>
      </c>
      <c r="J22" s="37" t="s">
        <v>5</v>
      </c>
      <c r="K22" s="53"/>
    </row>
    <row r="23" spans="2:11" s="1" customFormat="1" ht="18" customHeight="1">
      <c r="B23" s="48"/>
      <c r="C23" s="49"/>
      <c r="D23" s="49"/>
      <c r="E23" s="37" t="s">
        <v>34</v>
      </c>
      <c r="F23" s="49"/>
      <c r="G23" s="49"/>
      <c r="H23" s="49"/>
      <c r="I23" s="145" t="s">
        <v>30</v>
      </c>
      <c r="J23" s="37" t="s">
        <v>5</v>
      </c>
      <c r="K23" s="53"/>
    </row>
    <row r="24" spans="2:11" s="1" customFormat="1" ht="6.95" customHeight="1">
      <c r="B24" s="48"/>
      <c r="C24" s="49"/>
      <c r="D24" s="49"/>
      <c r="E24" s="49"/>
      <c r="F24" s="49"/>
      <c r="G24" s="49"/>
      <c r="H24" s="49"/>
      <c r="I24" s="143"/>
      <c r="J24" s="49"/>
      <c r="K24" s="53"/>
    </row>
    <row r="25" spans="2:11" s="1" customFormat="1" ht="14.4" customHeight="1">
      <c r="B25" s="48"/>
      <c r="C25" s="49"/>
      <c r="D25" s="42" t="s">
        <v>36</v>
      </c>
      <c r="E25" s="49"/>
      <c r="F25" s="49"/>
      <c r="G25" s="49"/>
      <c r="H25" s="49"/>
      <c r="I25" s="143"/>
      <c r="J25" s="49"/>
      <c r="K25" s="53"/>
    </row>
    <row r="26" spans="2:11" s="7" customFormat="1" ht="22.5" customHeight="1">
      <c r="B26" s="147"/>
      <c r="C26" s="148"/>
      <c r="D26" s="148"/>
      <c r="E26" s="46" t="s">
        <v>5</v>
      </c>
      <c r="F26" s="46"/>
      <c r="G26" s="46"/>
      <c r="H26" s="46"/>
      <c r="I26" s="149"/>
      <c r="J26" s="148"/>
      <c r="K26" s="150"/>
    </row>
    <row r="27" spans="2:11" s="1" customFormat="1" ht="6.95" customHeight="1">
      <c r="B27" s="48"/>
      <c r="C27" s="49"/>
      <c r="D27" s="49"/>
      <c r="E27" s="49"/>
      <c r="F27" s="49"/>
      <c r="G27" s="49"/>
      <c r="H27" s="49"/>
      <c r="I27" s="143"/>
      <c r="J27" s="49"/>
      <c r="K27" s="53"/>
    </row>
    <row r="28" spans="2:11" s="1" customFormat="1" ht="6.95" customHeight="1">
      <c r="B28" s="48"/>
      <c r="C28" s="49"/>
      <c r="D28" s="84"/>
      <c r="E28" s="84"/>
      <c r="F28" s="84"/>
      <c r="G28" s="84"/>
      <c r="H28" s="84"/>
      <c r="I28" s="151"/>
      <c r="J28" s="84"/>
      <c r="K28" s="152"/>
    </row>
    <row r="29" spans="2:11" s="1" customFormat="1" ht="25.4" customHeight="1">
      <c r="B29" s="48"/>
      <c r="C29" s="49"/>
      <c r="D29" s="153" t="s">
        <v>38</v>
      </c>
      <c r="E29" s="49"/>
      <c r="F29" s="49"/>
      <c r="G29" s="49"/>
      <c r="H29" s="49"/>
      <c r="I29" s="143"/>
      <c r="J29" s="154">
        <f>ROUND(J86,2)</f>
        <v>0</v>
      </c>
      <c r="K29" s="53"/>
    </row>
    <row r="30" spans="2:11" s="1" customFormat="1" ht="6.95" customHeight="1">
      <c r="B30" s="48"/>
      <c r="C30" s="49"/>
      <c r="D30" s="84"/>
      <c r="E30" s="84"/>
      <c r="F30" s="84"/>
      <c r="G30" s="84"/>
      <c r="H30" s="84"/>
      <c r="I30" s="151"/>
      <c r="J30" s="84"/>
      <c r="K30" s="152"/>
    </row>
    <row r="31" spans="2:11" s="1" customFormat="1" ht="14.4" customHeight="1">
      <c r="B31" s="48"/>
      <c r="C31" s="49"/>
      <c r="D31" s="49"/>
      <c r="E31" s="49"/>
      <c r="F31" s="54" t="s">
        <v>40</v>
      </c>
      <c r="G31" s="49"/>
      <c r="H31" s="49"/>
      <c r="I31" s="155" t="s">
        <v>39</v>
      </c>
      <c r="J31" s="54" t="s">
        <v>41</v>
      </c>
      <c r="K31" s="53"/>
    </row>
    <row r="32" spans="2:11" s="1" customFormat="1" ht="14.4" customHeight="1">
      <c r="B32" s="48"/>
      <c r="C32" s="49"/>
      <c r="D32" s="57" t="s">
        <v>42</v>
      </c>
      <c r="E32" s="57" t="s">
        <v>43</v>
      </c>
      <c r="F32" s="156">
        <f>ROUND(SUM(BE86:BE119),2)</f>
        <v>0</v>
      </c>
      <c r="G32" s="49"/>
      <c r="H32" s="49"/>
      <c r="I32" s="157">
        <v>0.21</v>
      </c>
      <c r="J32" s="156">
        <f>ROUND(ROUND((SUM(BE86:BE119)),2)*I32,2)</f>
        <v>0</v>
      </c>
      <c r="K32" s="53"/>
    </row>
    <row r="33" spans="2:11" s="1" customFormat="1" ht="14.4" customHeight="1">
      <c r="B33" s="48"/>
      <c r="C33" s="49"/>
      <c r="D33" s="49"/>
      <c r="E33" s="57" t="s">
        <v>44</v>
      </c>
      <c r="F33" s="156">
        <f>ROUND(SUM(BF86:BF119),2)</f>
        <v>0</v>
      </c>
      <c r="G33" s="49"/>
      <c r="H33" s="49"/>
      <c r="I33" s="157">
        <v>0.15</v>
      </c>
      <c r="J33" s="156">
        <f>ROUND(ROUND((SUM(BF86:BF119)),2)*I33,2)</f>
        <v>0</v>
      </c>
      <c r="K33" s="53"/>
    </row>
    <row r="34" spans="2:11" s="1" customFormat="1" ht="14.4" customHeight="1" hidden="1">
      <c r="B34" s="48"/>
      <c r="C34" s="49"/>
      <c r="D34" s="49"/>
      <c r="E34" s="57" t="s">
        <v>45</v>
      </c>
      <c r="F34" s="156">
        <f>ROUND(SUM(BG86:BG119),2)</f>
        <v>0</v>
      </c>
      <c r="G34" s="49"/>
      <c r="H34" s="49"/>
      <c r="I34" s="157">
        <v>0.21</v>
      </c>
      <c r="J34" s="156">
        <v>0</v>
      </c>
      <c r="K34" s="53"/>
    </row>
    <row r="35" spans="2:11" s="1" customFormat="1" ht="14.4" customHeight="1" hidden="1">
      <c r="B35" s="48"/>
      <c r="C35" s="49"/>
      <c r="D35" s="49"/>
      <c r="E35" s="57" t="s">
        <v>46</v>
      </c>
      <c r="F35" s="156">
        <f>ROUND(SUM(BH86:BH119),2)</f>
        <v>0</v>
      </c>
      <c r="G35" s="49"/>
      <c r="H35" s="49"/>
      <c r="I35" s="157">
        <v>0.15</v>
      </c>
      <c r="J35" s="156">
        <v>0</v>
      </c>
      <c r="K35" s="53"/>
    </row>
    <row r="36" spans="2:11" s="1" customFormat="1" ht="14.4" customHeight="1" hidden="1">
      <c r="B36" s="48"/>
      <c r="C36" s="49"/>
      <c r="D36" s="49"/>
      <c r="E36" s="57" t="s">
        <v>47</v>
      </c>
      <c r="F36" s="156">
        <f>ROUND(SUM(BI86:BI119),2)</f>
        <v>0</v>
      </c>
      <c r="G36" s="49"/>
      <c r="H36" s="49"/>
      <c r="I36" s="157">
        <v>0</v>
      </c>
      <c r="J36" s="156">
        <v>0</v>
      </c>
      <c r="K36" s="53"/>
    </row>
    <row r="37" spans="2:11" s="1" customFormat="1" ht="6.95" customHeight="1">
      <c r="B37" s="48"/>
      <c r="C37" s="49"/>
      <c r="D37" s="49"/>
      <c r="E37" s="49"/>
      <c r="F37" s="49"/>
      <c r="G37" s="49"/>
      <c r="H37" s="49"/>
      <c r="I37" s="143"/>
      <c r="J37" s="49"/>
      <c r="K37" s="53"/>
    </row>
    <row r="38" spans="2:11" s="1" customFormat="1" ht="25.4" customHeight="1">
      <c r="B38" s="48"/>
      <c r="C38" s="158"/>
      <c r="D38" s="159" t="s">
        <v>48</v>
      </c>
      <c r="E38" s="90"/>
      <c r="F38" s="90"/>
      <c r="G38" s="160" t="s">
        <v>49</v>
      </c>
      <c r="H38" s="161" t="s">
        <v>50</v>
      </c>
      <c r="I38" s="162"/>
      <c r="J38" s="163">
        <f>SUM(J29:J36)</f>
        <v>0</v>
      </c>
      <c r="K38" s="164"/>
    </row>
    <row r="39" spans="2:11" s="1" customFormat="1" ht="14.4" customHeight="1">
      <c r="B39" s="69"/>
      <c r="C39" s="70"/>
      <c r="D39" s="70"/>
      <c r="E39" s="70"/>
      <c r="F39" s="70"/>
      <c r="G39" s="70"/>
      <c r="H39" s="70"/>
      <c r="I39" s="165"/>
      <c r="J39" s="70"/>
      <c r="K39" s="71"/>
    </row>
    <row r="43" spans="2:11" s="1" customFormat="1" ht="6.95" customHeight="1">
      <c r="B43" s="72"/>
      <c r="C43" s="73"/>
      <c r="D43" s="73"/>
      <c r="E43" s="73"/>
      <c r="F43" s="73"/>
      <c r="G43" s="73"/>
      <c r="H43" s="73"/>
      <c r="I43" s="166"/>
      <c r="J43" s="73"/>
      <c r="K43" s="167"/>
    </row>
    <row r="44" spans="2:11" s="1" customFormat="1" ht="36.95" customHeight="1">
      <c r="B44" s="48"/>
      <c r="C44" s="32" t="s">
        <v>138</v>
      </c>
      <c r="D44" s="49"/>
      <c r="E44" s="49"/>
      <c r="F44" s="49"/>
      <c r="G44" s="49"/>
      <c r="H44" s="49"/>
      <c r="I44" s="143"/>
      <c r="J44" s="49"/>
      <c r="K44" s="53"/>
    </row>
    <row r="45" spans="2:11" s="1" customFormat="1" ht="6.95" customHeight="1">
      <c r="B45" s="48"/>
      <c r="C45" s="49"/>
      <c r="D45" s="49"/>
      <c r="E45" s="49"/>
      <c r="F45" s="49"/>
      <c r="G45" s="49"/>
      <c r="H45" s="49"/>
      <c r="I45" s="143"/>
      <c r="J45" s="49"/>
      <c r="K45" s="53"/>
    </row>
    <row r="46" spans="2:11" s="1" customFormat="1" ht="14.4" customHeight="1">
      <c r="B46" s="48"/>
      <c r="C46" s="42" t="s">
        <v>19</v>
      </c>
      <c r="D46" s="49"/>
      <c r="E46" s="49"/>
      <c r="F46" s="49"/>
      <c r="G46" s="49"/>
      <c r="H46" s="49"/>
      <c r="I46" s="143"/>
      <c r="J46" s="49"/>
      <c r="K46" s="53"/>
    </row>
    <row r="47" spans="2:11" s="1" customFormat="1" ht="22.5" customHeight="1">
      <c r="B47" s="48"/>
      <c r="C47" s="49"/>
      <c r="D47" s="49"/>
      <c r="E47" s="142">
        <f>E7</f>
        <v>0</v>
      </c>
      <c r="F47" s="42"/>
      <c r="G47" s="42"/>
      <c r="H47" s="42"/>
      <c r="I47" s="143"/>
      <c r="J47" s="49"/>
      <c r="K47" s="53"/>
    </row>
    <row r="48" spans="2:11" ht="13.5">
      <c r="B48" s="30"/>
      <c r="C48" s="42" t="s">
        <v>134</v>
      </c>
      <c r="D48" s="31"/>
      <c r="E48" s="31"/>
      <c r="F48" s="31"/>
      <c r="G48" s="31"/>
      <c r="H48" s="31"/>
      <c r="I48" s="141"/>
      <c r="J48" s="31"/>
      <c r="K48" s="33"/>
    </row>
    <row r="49" spans="2:11" s="1" customFormat="1" ht="22.5" customHeight="1">
      <c r="B49" s="48"/>
      <c r="C49" s="49"/>
      <c r="D49" s="49"/>
      <c r="E49" s="142" t="s">
        <v>1149</v>
      </c>
      <c r="F49" s="49"/>
      <c r="G49" s="49"/>
      <c r="H49" s="49"/>
      <c r="I49" s="143"/>
      <c r="J49" s="49"/>
      <c r="K49" s="53"/>
    </row>
    <row r="50" spans="2:11" s="1" customFormat="1" ht="14.4" customHeight="1">
      <c r="B50" s="48"/>
      <c r="C50" s="42" t="s">
        <v>136</v>
      </c>
      <c r="D50" s="49"/>
      <c r="E50" s="49"/>
      <c r="F50" s="49"/>
      <c r="G50" s="49"/>
      <c r="H50" s="49"/>
      <c r="I50" s="143"/>
      <c r="J50" s="49"/>
      <c r="K50" s="53"/>
    </row>
    <row r="51" spans="2:11" s="1" customFormat="1" ht="23.25" customHeight="1">
      <c r="B51" s="48"/>
      <c r="C51" s="49"/>
      <c r="D51" s="49"/>
      <c r="E51" s="144">
        <f>E11</f>
        <v>0</v>
      </c>
      <c r="F51" s="49"/>
      <c r="G51" s="49"/>
      <c r="H51" s="49"/>
      <c r="I51" s="143"/>
      <c r="J51" s="49"/>
      <c r="K51" s="53"/>
    </row>
    <row r="52" spans="2:11" s="1" customFormat="1" ht="6.95" customHeight="1">
      <c r="B52" s="48"/>
      <c r="C52" s="49"/>
      <c r="D52" s="49"/>
      <c r="E52" s="49"/>
      <c r="F52" s="49"/>
      <c r="G52" s="49"/>
      <c r="H52" s="49"/>
      <c r="I52" s="143"/>
      <c r="J52" s="49"/>
      <c r="K52" s="53"/>
    </row>
    <row r="53" spans="2:11" s="1" customFormat="1" ht="18" customHeight="1">
      <c r="B53" s="48"/>
      <c r="C53" s="42" t="s">
        <v>23</v>
      </c>
      <c r="D53" s="49"/>
      <c r="E53" s="49"/>
      <c r="F53" s="37">
        <f>F14</f>
        <v>0</v>
      </c>
      <c r="G53" s="49"/>
      <c r="H53" s="49"/>
      <c r="I53" s="145" t="s">
        <v>25</v>
      </c>
      <c r="J53" s="146">
        <f>IF(J14="","",J14)</f>
        <v>0</v>
      </c>
      <c r="K53" s="53"/>
    </row>
    <row r="54" spans="2:11" s="1" customFormat="1" ht="6.95" customHeight="1">
      <c r="B54" s="48"/>
      <c r="C54" s="49"/>
      <c r="D54" s="49"/>
      <c r="E54" s="49"/>
      <c r="F54" s="49"/>
      <c r="G54" s="49"/>
      <c r="H54" s="49"/>
      <c r="I54" s="143"/>
      <c r="J54" s="49"/>
      <c r="K54" s="53"/>
    </row>
    <row r="55" spans="2:11" s="1" customFormat="1" ht="13.5">
      <c r="B55" s="48"/>
      <c r="C55" s="42" t="s">
        <v>27</v>
      </c>
      <c r="D55" s="49"/>
      <c r="E55" s="49"/>
      <c r="F55" s="37">
        <f>E17</f>
        <v>0</v>
      </c>
      <c r="G55" s="49"/>
      <c r="H55" s="49"/>
      <c r="I55" s="145" t="s">
        <v>33</v>
      </c>
      <c r="J55" s="37">
        <f>E23</f>
        <v>0</v>
      </c>
      <c r="K55" s="53"/>
    </row>
    <row r="56" spans="2:11" s="1" customFormat="1" ht="14.4" customHeight="1">
      <c r="B56" s="48"/>
      <c r="C56" s="42" t="s">
        <v>31</v>
      </c>
      <c r="D56" s="49"/>
      <c r="E56" s="49"/>
      <c r="F56" s="37">
        <f>IF(E20="","",E20)</f>
        <v>0</v>
      </c>
      <c r="G56" s="49"/>
      <c r="H56" s="49"/>
      <c r="I56" s="143"/>
      <c r="J56" s="49"/>
      <c r="K56" s="53"/>
    </row>
    <row r="57" spans="2:11" s="1" customFormat="1" ht="10.3" customHeight="1">
      <c r="B57" s="48"/>
      <c r="C57" s="49"/>
      <c r="D57" s="49"/>
      <c r="E57" s="49"/>
      <c r="F57" s="49"/>
      <c r="G57" s="49"/>
      <c r="H57" s="49"/>
      <c r="I57" s="143"/>
      <c r="J57" s="49"/>
      <c r="K57" s="53"/>
    </row>
    <row r="58" spans="2:11" s="1" customFormat="1" ht="29.25" customHeight="1">
      <c r="B58" s="48"/>
      <c r="C58" s="168" t="s">
        <v>139</v>
      </c>
      <c r="D58" s="158"/>
      <c r="E58" s="158"/>
      <c r="F58" s="158"/>
      <c r="G58" s="158"/>
      <c r="H58" s="158"/>
      <c r="I58" s="169"/>
      <c r="J58" s="170" t="s">
        <v>140</v>
      </c>
      <c r="K58" s="171"/>
    </row>
    <row r="59" spans="2:11" s="1" customFormat="1" ht="10.3" customHeight="1">
      <c r="B59" s="48"/>
      <c r="C59" s="49"/>
      <c r="D59" s="49"/>
      <c r="E59" s="49"/>
      <c r="F59" s="49"/>
      <c r="G59" s="49"/>
      <c r="H59" s="49"/>
      <c r="I59" s="143"/>
      <c r="J59" s="49"/>
      <c r="K59" s="53"/>
    </row>
    <row r="60" spans="2:47" s="1" customFormat="1" ht="29.25" customHeight="1">
      <c r="B60" s="48"/>
      <c r="C60" s="172" t="s">
        <v>141</v>
      </c>
      <c r="D60" s="49"/>
      <c r="E60" s="49"/>
      <c r="F60" s="49"/>
      <c r="G60" s="49"/>
      <c r="H60" s="49"/>
      <c r="I60" s="143"/>
      <c r="J60" s="154">
        <f>J86</f>
        <v>0</v>
      </c>
      <c r="K60" s="53"/>
      <c r="AU60" s="26" t="s">
        <v>142</v>
      </c>
    </row>
    <row r="61" spans="2:11" s="8" customFormat="1" ht="24.95" customHeight="1">
      <c r="B61" s="173"/>
      <c r="C61" s="174"/>
      <c r="D61" s="175" t="s">
        <v>3194</v>
      </c>
      <c r="E61" s="176"/>
      <c r="F61" s="176"/>
      <c r="G61" s="176"/>
      <c r="H61" s="176"/>
      <c r="I61" s="177"/>
      <c r="J61" s="178">
        <f>J87</f>
        <v>0</v>
      </c>
      <c r="K61" s="179"/>
    </row>
    <row r="62" spans="2:11" s="8" customFormat="1" ht="24.95" customHeight="1">
      <c r="B62" s="173"/>
      <c r="C62" s="174"/>
      <c r="D62" s="175" t="s">
        <v>3195</v>
      </c>
      <c r="E62" s="176"/>
      <c r="F62" s="176"/>
      <c r="G62" s="176"/>
      <c r="H62" s="176"/>
      <c r="I62" s="177"/>
      <c r="J62" s="178">
        <f>J92</f>
        <v>0</v>
      </c>
      <c r="K62" s="179"/>
    </row>
    <row r="63" spans="2:11" s="8" customFormat="1" ht="24.95" customHeight="1">
      <c r="B63" s="173"/>
      <c r="C63" s="174"/>
      <c r="D63" s="175" t="s">
        <v>3196</v>
      </c>
      <c r="E63" s="176"/>
      <c r="F63" s="176"/>
      <c r="G63" s="176"/>
      <c r="H63" s="176"/>
      <c r="I63" s="177"/>
      <c r="J63" s="178">
        <f>J102</f>
        <v>0</v>
      </c>
      <c r="K63" s="179"/>
    </row>
    <row r="64" spans="2:11" s="8" customFormat="1" ht="24.95" customHeight="1">
      <c r="B64" s="173"/>
      <c r="C64" s="174"/>
      <c r="D64" s="175" t="s">
        <v>3197</v>
      </c>
      <c r="E64" s="176"/>
      <c r="F64" s="176"/>
      <c r="G64" s="176"/>
      <c r="H64" s="176"/>
      <c r="I64" s="177"/>
      <c r="J64" s="178">
        <f>J110</f>
        <v>0</v>
      </c>
      <c r="K64" s="179"/>
    </row>
    <row r="65" spans="2:11" s="1" customFormat="1" ht="21.8" customHeight="1">
      <c r="B65" s="48"/>
      <c r="C65" s="49"/>
      <c r="D65" s="49"/>
      <c r="E65" s="49"/>
      <c r="F65" s="49"/>
      <c r="G65" s="49"/>
      <c r="H65" s="49"/>
      <c r="I65" s="143"/>
      <c r="J65" s="49"/>
      <c r="K65" s="53"/>
    </row>
    <row r="66" spans="2:11" s="1" customFormat="1" ht="6.95" customHeight="1">
      <c r="B66" s="69"/>
      <c r="C66" s="70"/>
      <c r="D66" s="70"/>
      <c r="E66" s="70"/>
      <c r="F66" s="70"/>
      <c r="G66" s="70"/>
      <c r="H66" s="70"/>
      <c r="I66" s="165"/>
      <c r="J66" s="70"/>
      <c r="K66" s="71"/>
    </row>
    <row r="70" spans="2:12" s="1" customFormat="1" ht="6.95" customHeight="1">
      <c r="B70" s="72"/>
      <c r="C70" s="73"/>
      <c r="D70" s="73"/>
      <c r="E70" s="73"/>
      <c r="F70" s="73"/>
      <c r="G70" s="73"/>
      <c r="H70" s="73"/>
      <c r="I70" s="166"/>
      <c r="J70" s="73"/>
      <c r="K70" s="73"/>
      <c r="L70" s="48"/>
    </row>
    <row r="71" spans="2:12" s="1" customFormat="1" ht="36.95" customHeight="1">
      <c r="B71" s="48"/>
      <c r="C71" s="74" t="s">
        <v>157</v>
      </c>
      <c r="L71" s="48"/>
    </row>
    <row r="72" spans="2:12" s="1" customFormat="1" ht="6.95" customHeight="1">
      <c r="B72" s="48"/>
      <c r="L72" s="48"/>
    </row>
    <row r="73" spans="2:12" s="1" customFormat="1" ht="14.4" customHeight="1">
      <c r="B73" s="48"/>
      <c r="C73" s="76" t="s">
        <v>19</v>
      </c>
      <c r="L73" s="48"/>
    </row>
    <row r="74" spans="2:12" s="1" customFormat="1" ht="22.5" customHeight="1">
      <c r="B74" s="48"/>
      <c r="E74" s="187">
        <f>E7</f>
        <v>0</v>
      </c>
      <c r="F74" s="76"/>
      <c r="G74" s="76"/>
      <c r="H74" s="76"/>
      <c r="L74" s="48"/>
    </row>
    <row r="75" spans="2:12" ht="13.5">
      <c r="B75" s="30"/>
      <c r="C75" s="76" t="s">
        <v>134</v>
      </c>
      <c r="L75" s="30"/>
    </row>
    <row r="76" spans="2:12" s="1" customFormat="1" ht="22.5" customHeight="1">
      <c r="B76" s="48"/>
      <c r="E76" s="187" t="s">
        <v>1149</v>
      </c>
      <c r="F76" s="1"/>
      <c r="G76" s="1"/>
      <c r="H76" s="1"/>
      <c r="L76" s="48"/>
    </row>
    <row r="77" spans="2:12" s="1" customFormat="1" ht="14.4" customHeight="1">
      <c r="B77" s="48"/>
      <c r="C77" s="76" t="s">
        <v>136</v>
      </c>
      <c r="L77" s="48"/>
    </row>
    <row r="78" spans="2:12" s="1" customFormat="1" ht="23.25" customHeight="1">
      <c r="B78" s="48"/>
      <c r="E78" s="79">
        <f>E11</f>
        <v>0</v>
      </c>
      <c r="F78" s="1"/>
      <c r="G78" s="1"/>
      <c r="H78" s="1"/>
      <c r="L78" s="48"/>
    </row>
    <row r="79" spans="2:12" s="1" customFormat="1" ht="6.95" customHeight="1">
      <c r="B79" s="48"/>
      <c r="L79" s="48"/>
    </row>
    <row r="80" spans="2:12" s="1" customFormat="1" ht="18" customHeight="1">
      <c r="B80" s="48"/>
      <c r="C80" s="76" t="s">
        <v>23</v>
      </c>
      <c r="F80" s="188">
        <f>F14</f>
        <v>0</v>
      </c>
      <c r="I80" s="189" t="s">
        <v>25</v>
      </c>
      <c r="J80" s="81">
        <f>IF(J14="","",J14)</f>
        <v>0</v>
      </c>
      <c r="L80" s="48"/>
    </row>
    <row r="81" spans="2:12" s="1" customFormat="1" ht="6.95" customHeight="1">
      <c r="B81" s="48"/>
      <c r="L81" s="48"/>
    </row>
    <row r="82" spans="2:12" s="1" customFormat="1" ht="13.5">
      <c r="B82" s="48"/>
      <c r="C82" s="76" t="s">
        <v>27</v>
      </c>
      <c r="F82" s="188">
        <f>E17</f>
        <v>0</v>
      </c>
      <c r="I82" s="189" t="s">
        <v>33</v>
      </c>
      <c r="J82" s="188">
        <f>E23</f>
        <v>0</v>
      </c>
      <c r="L82" s="48"/>
    </row>
    <row r="83" spans="2:12" s="1" customFormat="1" ht="14.4" customHeight="1">
      <c r="B83" s="48"/>
      <c r="C83" s="76" t="s">
        <v>31</v>
      </c>
      <c r="F83" s="188">
        <f>IF(E20="","",E20)</f>
        <v>0</v>
      </c>
      <c r="L83" s="48"/>
    </row>
    <row r="84" spans="2:12" s="1" customFormat="1" ht="10.3" customHeight="1">
      <c r="B84" s="48"/>
      <c r="L84" s="48"/>
    </row>
    <row r="85" spans="2:20" s="10" customFormat="1" ht="29.25" customHeight="1">
      <c r="B85" s="190"/>
      <c r="C85" s="191" t="s">
        <v>158</v>
      </c>
      <c r="D85" s="192" t="s">
        <v>57</v>
      </c>
      <c r="E85" s="192" t="s">
        <v>53</v>
      </c>
      <c r="F85" s="192" t="s">
        <v>159</v>
      </c>
      <c r="G85" s="192" t="s">
        <v>160</v>
      </c>
      <c r="H85" s="192" t="s">
        <v>161</v>
      </c>
      <c r="I85" s="193" t="s">
        <v>162</v>
      </c>
      <c r="J85" s="192" t="s">
        <v>140</v>
      </c>
      <c r="K85" s="194" t="s">
        <v>163</v>
      </c>
      <c r="L85" s="190"/>
      <c r="M85" s="94" t="s">
        <v>164</v>
      </c>
      <c r="N85" s="95" t="s">
        <v>42</v>
      </c>
      <c r="O85" s="95" t="s">
        <v>165</v>
      </c>
      <c r="P85" s="95" t="s">
        <v>166</v>
      </c>
      <c r="Q85" s="95" t="s">
        <v>167</v>
      </c>
      <c r="R85" s="95" t="s">
        <v>168</v>
      </c>
      <c r="S85" s="95" t="s">
        <v>169</v>
      </c>
      <c r="T85" s="96" t="s">
        <v>170</v>
      </c>
    </row>
    <row r="86" spans="2:63" s="1" customFormat="1" ht="29.25" customHeight="1">
      <c r="B86" s="48"/>
      <c r="C86" s="98" t="s">
        <v>141</v>
      </c>
      <c r="J86" s="195">
        <f>BK86</f>
        <v>0</v>
      </c>
      <c r="L86" s="48"/>
      <c r="M86" s="97"/>
      <c r="N86" s="84"/>
      <c r="O86" s="84"/>
      <c r="P86" s="196">
        <f>P87+P92+P102+P110</f>
        <v>0</v>
      </c>
      <c r="Q86" s="84"/>
      <c r="R86" s="196">
        <f>R87+R92+R102+R110</f>
        <v>0</v>
      </c>
      <c r="S86" s="84"/>
      <c r="T86" s="197">
        <f>T87+T92+T102+T110</f>
        <v>0</v>
      </c>
      <c r="AT86" s="26" t="s">
        <v>71</v>
      </c>
      <c r="AU86" s="26" t="s">
        <v>142</v>
      </c>
      <c r="BK86" s="198">
        <f>BK87+BK92+BK102+BK110</f>
        <v>0</v>
      </c>
    </row>
    <row r="87" spans="2:63" s="11" customFormat="1" ht="37.4" customHeight="1">
      <c r="B87" s="199"/>
      <c r="D87" s="210" t="s">
        <v>71</v>
      </c>
      <c r="E87" s="277" t="s">
        <v>874</v>
      </c>
      <c r="F87" s="277" t="s">
        <v>3198</v>
      </c>
      <c r="I87" s="202"/>
      <c r="J87" s="278">
        <f>BK87</f>
        <v>0</v>
      </c>
      <c r="L87" s="199"/>
      <c r="M87" s="204"/>
      <c r="N87" s="205"/>
      <c r="O87" s="205"/>
      <c r="P87" s="206">
        <f>SUM(P88:P91)</f>
        <v>0</v>
      </c>
      <c r="Q87" s="205"/>
      <c r="R87" s="206">
        <f>SUM(R88:R91)</f>
        <v>0</v>
      </c>
      <c r="S87" s="205"/>
      <c r="T87" s="207">
        <f>SUM(T88:T91)</f>
        <v>0</v>
      </c>
      <c r="AR87" s="200" t="s">
        <v>79</v>
      </c>
      <c r="AT87" s="208" t="s">
        <v>71</v>
      </c>
      <c r="AU87" s="208" t="s">
        <v>72</v>
      </c>
      <c r="AY87" s="200" t="s">
        <v>173</v>
      </c>
      <c r="BK87" s="209">
        <f>SUM(BK88:BK91)</f>
        <v>0</v>
      </c>
    </row>
    <row r="88" spans="2:65" s="1" customFormat="1" ht="22.5" customHeight="1">
      <c r="B88" s="213"/>
      <c r="C88" s="214" t="s">
        <v>79</v>
      </c>
      <c r="D88" s="214" t="s">
        <v>176</v>
      </c>
      <c r="E88" s="215" t="s">
        <v>3199</v>
      </c>
      <c r="F88" s="216" t="s">
        <v>3200</v>
      </c>
      <c r="G88" s="217" t="s">
        <v>711</v>
      </c>
      <c r="H88" s="218">
        <v>1</v>
      </c>
      <c r="I88" s="219"/>
      <c r="J88" s="220">
        <f>ROUND(I88*H88,2)</f>
        <v>0</v>
      </c>
      <c r="K88" s="216" t="s">
        <v>5</v>
      </c>
      <c r="L88" s="48"/>
      <c r="M88" s="221" t="s">
        <v>5</v>
      </c>
      <c r="N88" s="222" t="s">
        <v>43</v>
      </c>
      <c r="O88" s="49"/>
      <c r="P88" s="223">
        <f>O88*H88</f>
        <v>0</v>
      </c>
      <c r="Q88" s="223">
        <v>0</v>
      </c>
      <c r="R88" s="223">
        <f>Q88*H88</f>
        <v>0</v>
      </c>
      <c r="S88" s="223">
        <v>0</v>
      </c>
      <c r="T88" s="224">
        <f>S88*H88</f>
        <v>0</v>
      </c>
      <c r="AR88" s="26" t="s">
        <v>263</v>
      </c>
      <c r="AT88" s="26" t="s">
        <v>176</v>
      </c>
      <c r="AU88" s="26" t="s">
        <v>79</v>
      </c>
      <c r="AY88" s="26" t="s">
        <v>173</v>
      </c>
      <c r="BE88" s="225">
        <f>IF(N88="základní",J88,0)</f>
        <v>0</v>
      </c>
      <c r="BF88" s="225">
        <f>IF(N88="snížená",J88,0)</f>
        <v>0</v>
      </c>
      <c r="BG88" s="225">
        <f>IF(N88="zákl. přenesená",J88,0)</f>
        <v>0</v>
      </c>
      <c r="BH88" s="225">
        <f>IF(N88="sníž. přenesená",J88,0)</f>
        <v>0</v>
      </c>
      <c r="BI88" s="225">
        <f>IF(N88="nulová",J88,0)</f>
        <v>0</v>
      </c>
      <c r="BJ88" s="26" t="s">
        <v>79</v>
      </c>
      <c r="BK88" s="225">
        <f>ROUND(I88*H88,2)</f>
        <v>0</v>
      </c>
      <c r="BL88" s="26" t="s">
        <v>263</v>
      </c>
      <c r="BM88" s="26" t="s">
        <v>3201</v>
      </c>
    </row>
    <row r="89" spans="2:65" s="1" customFormat="1" ht="22.5" customHeight="1">
      <c r="B89" s="213"/>
      <c r="C89" s="214" t="s">
        <v>81</v>
      </c>
      <c r="D89" s="214" t="s">
        <v>176</v>
      </c>
      <c r="E89" s="215" t="s">
        <v>3202</v>
      </c>
      <c r="F89" s="216" t="s">
        <v>3203</v>
      </c>
      <c r="G89" s="217" t="s">
        <v>814</v>
      </c>
      <c r="H89" s="218">
        <v>10</v>
      </c>
      <c r="I89" s="219"/>
      <c r="J89" s="220">
        <f>ROUND(I89*H89,2)</f>
        <v>0</v>
      </c>
      <c r="K89" s="216" t="s">
        <v>5</v>
      </c>
      <c r="L89" s="48"/>
      <c r="M89" s="221" t="s">
        <v>5</v>
      </c>
      <c r="N89" s="222" t="s">
        <v>43</v>
      </c>
      <c r="O89" s="49"/>
      <c r="P89" s="223">
        <f>O89*H89</f>
        <v>0</v>
      </c>
      <c r="Q89" s="223">
        <v>0</v>
      </c>
      <c r="R89" s="223">
        <f>Q89*H89</f>
        <v>0</v>
      </c>
      <c r="S89" s="223">
        <v>0</v>
      </c>
      <c r="T89" s="224">
        <f>S89*H89</f>
        <v>0</v>
      </c>
      <c r="AR89" s="26" t="s">
        <v>263</v>
      </c>
      <c r="AT89" s="26" t="s">
        <v>176</v>
      </c>
      <c r="AU89" s="26" t="s">
        <v>79</v>
      </c>
      <c r="AY89" s="26" t="s">
        <v>173</v>
      </c>
      <c r="BE89" s="225">
        <f>IF(N89="základní",J89,0)</f>
        <v>0</v>
      </c>
      <c r="BF89" s="225">
        <f>IF(N89="snížená",J89,0)</f>
        <v>0</v>
      </c>
      <c r="BG89" s="225">
        <f>IF(N89="zákl. přenesená",J89,0)</f>
        <v>0</v>
      </c>
      <c r="BH89" s="225">
        <f>IF(N89="sníž. přenesená",J89,0)</f>
        <v>0</v>
      </c>
      <c r="BI89" s="225">
        <f>IF(N89="nulová",J89,0)</f>
        <v>0</v>
      </c>
      <c r="BJ89" s="26" t="s">
        <v>79</v>
      </c>
      <c r="BK89" s="225">
        <f>ROUND(I89*H89,2)</f>
        <v>0</v>
      </c>
      <c r="BL89" s="26" t="s">
        <v>263</v>
      </c>
      <c r="BM89" s="26" t="s">
        <v>3204</v>
      </c>
    </row>
    <row r="90" spans="2:65" s="1" customFormat="1" ht="31.5" customHeight="1">
      <c r="B90" s="213"/>
      <c r="C90" s="214" t="s">
        <v>85</v>
      </c>
      <c r="D90" s="214" t="s">
        <v>176</v>
      </c>
      <c r="E90" s="215" t="s">
        <v>3205</v>
      </c>
      <c r="F90" s="216" t="s">
        <v>3206</v>
      </c>
      <c r="G90" s="217" t="s">
        <v>245</v>
      </c>
      <c r="H90" s="218">
        <v>54</v>
      </c>
      <c r="I90" s="219"/>
      <c r="J90" s="220">
        <f>ROUND(I90*H90,2)</f>
        <v>0</v>
      </c>
      <c r="K90" s="216" t="s">
        <v>5</v>
      </c>
      <c r="L90" s="48"/>
      <c r="M90" s="221" t="s">
        <v>5</v>
      </c>
      <c r="N90" s="222" t="s">
        <v>43</v>
      </c>
      <c r="O90" s="49"/>
      <c r="P90" s="223">
        <f>O90*H90</f>
        <v>0</v>
      </c>
      <c r="Q90" s="223">
        <v>0.00015</v>
      </c>
      <c r="R90" s="223">
        <f>Q90*H90</f>
        <v>0</v>
      </c>
      <c r="S90" s="223">
        <v>0</v>
      </c>
      <c r="T90" s="224">
        <f>S90*H90</f>
        <v>0</v>
      </c>
      <c r="AR90" s="26" t="s">
        <v>263</v>
      </c>
      <c r="AT90" s="26" t="s">
        <v>176</v>
      </c>
      <c r="AU90" s="26" t="s">
        <v>79</v>
      </c>
      <c r="AY90" s="26" t="s">
        <v>173</v>
      </c>
      <c r="BE90" s="225">
        <f>IF(N90="základní",J90,0)</f>
        <v>0</v>
      </c>
      <c r="BF90" s="225">
        <f>IF(N90="snížená",J90,0)</f>
        <v>0</v>
      </c>
      <c r="BG90" s="225">
        <f>IF(N90="zákl. přenesená",J90,0)</f>
        <v>0</v>
      </c>
      <c r="BH90" s="225">
        <f>IF(N90="sníž. přenesená",J90,0)</f>
        <v>0</v>
      </c>
      <c r="BI90" s="225">
        <f>IF(N90="nulová",J90,0)</f>
        <v>0</v>
      </c>
      <c r="BJ90" s="26" t="s">
        <v>79</v>
      </c>
      <c r="BK90" s="225">
        <f>ROUND(I90*H90,2)</f>
        <v>0</v>
      </c>
      <c r="BL90" s="26" t="s">
        <v>263</v>
      </c>
      <c r="BM90" s="26" t="s">
        <v>3207</v>
      </c>
    </row>
    <row r="91" spans="2:65" s="1" customFormat="1" ht="22.5" customHeight="1">
      <c r="B91" s="213"/>
      <c r="C91" s="214" t="s">
        <v>181</v>
      </c>
      <c r="D91" s="214" t="s">
        <v>176</v>
      </c>
      <c r="E91" s="215" t="s">
        <v>3208</v>
      </c>
      <c r="F91" s="216" t="s">
        <v>2791</v>
      </c>
      <c r="G91" s="217" t="s">
        <v>711</v>
      </c>
      <c r="H91" s="218">
        <v>1</v>
      </c>
      <c r="I91" s="219"/>
      <c r="J91" s="220">
        <f>ROUND(I91*H91,2)</f>
        <v>0</v>
      </c>
      <c r="K91" s="216" t="s">
        <v>5</v>
      </c>
      <c r="L91" s="48"/>
      <c r="M91" s="221" t="s">
        <v>5</v>
      </c>
      <c r="N91" s="222" t="s">
        <v>43</v>
      </c>
      <c r="O91" s="49"/>
      <c r="P91" s="223">
        <f>O91*H91</f>
        <v>0</v>
      </c>
      <c r="Q91" s="223">
        <v>0</v>
      </c>
      <c r="R91" s="223">
        <f>Q91*H91</f>
        <v>0</v>
      </c>
      <c r="S91" s="223">
        <v>0</v>
      </c>
      <c r="T91" s="224">
        <f>S91*H91</f>
        <v>0</v>
      </c>
      <c r="AR91" s="26" t="s">
        <v>263</v>
      </c>
      <c r="AT91" s="26" t="s">
        <v>176</v>
      </c>
      <c r="AU91" s="26" t="s">
        <v>79</v>
      </c>
      <c r="AY91" s="26" t="s">
        <v>173</v>
      </c>
      <c r="BE91" s="225">
        <f>IF(N91="základní",J91,0)</f>
        <v>0</v>
      </c>
      <c r="BF91" s="225">
        <f>IF(N91="snížená",J91,0)</f>
        <v>0</v>
      </c>
      <c r="BG91" s="225">
        <f>IF(N91="zákl. přenesená",J91,0)</f>
        <v>0</v>
      </c>
      <c r="BH91" s="225">
        <f>IF(N91="sníž. přenesená",J91,0)</f>
        <v>0</v>
      </c>
      <c r="BI91" s="225">
        <f>IF(N91="nulová",J91,0)</f>
        <v>0</v>
      </c>
      <c r="BJ91" s="26" t="s">
        <v>79</v>
      </c>
      <c r="BK91" s="225">
        <f>ROUND(I91*H91,2)</f>
        <v>0</v>
      </c>
      <c r="BL91" s="26" t="s">
        <v>263</v>
      </c>
      <c r="BM91" s="26" t="s">
        <v>3209</v>
      </c>
    </row>
    <row r="92" spans="2:63" s="11" customFormat="1" ht="37.4" customHeight="1">
      <c r="B92" s="199"/>
      <c r="D92" s="210" t="s">
        <v>71</v>
      </c>
      <c r="E92" s="277" t="s">
        <v>905</v>
      </c>
      <c r="F92" s="277" t="s">
        <v>3210</v>
      </c>
      <c r="I92" s="202"/>
      <c r="J92" s="278">
        <f>BK92</f>
        <v>0</v>
      </c>
      <c r="L92" s="199"/>
      <c r="M92" s="204"/>
      <c r="N92" s="205"/>
      <c r="O92" s="205"/>
      <c r="P92" s="206">
        <f>SUM(P93:P101)</f>
        <v>0</v>
      </c>
      <c r="Q92" s="205"/>
      <c r="R92" s="206">
        <f>SUM(R93:R101)</f>
        <v>0</v>
      </c>
      <c r="S92" s="205"/>
      <c r="T92" s="207">
        <f>SUM(T93:T101)</f>
        <v>0</v>
      </c>
      <c r="AR92" s="200" t="s">
        <v>79</v>
      </c>
      <c r="AT92" s="208" t="s">
        <v>71</v>
      </c>
      <c r="AU92" s="208" t="s">
        <v>72</v>
      </c>
      <c r="AY92" s="200" t="s">
        <v>173</v>
      </c>
      <c r="BK92" s="209">
        <f>SUM(BK93:BK101)</f>
        <v>0</v>
      </c>
    </row>
    <row r="93" spans="2:65" s="1" customFormat="1" ht="31.5" customHeight="1">
      <c r="B93" s="213"/>
      <c r="C93" s="214" t="s">
        <v>207</v>
      </c>
      <c r="D93" s="214" t="s">
        <v>176</v>
      </c>
      <c r="E93" s="215" t="s">
        <v>3211</v>
      </c>
      <c r="F93" s="216" t="s">
        <v>3212</v>
      </c>
      <c r="G93" s="217" t="s">
        <v>260</v>
      </c>
      <c r="H93" s="218">
        <v>9</v>
      </c>
      <c r="I93" s="219"/>
      <c r="J93" s="220">
        <f>ROUND(I93*H93,2)</f>
        <v>0</v>
      </c>
      <c r="K93" s="216" t="s">
        <v>5</v>
      </c>
      <c r="L93" s="48"/>
      <c r="M93" s="221" t="s">
        <v>5</v>
      </c>
      <c r="N93" s="222" t="s">
        <v>43</v>
      </c>
      <c r="O93" s="49"/>
      <c r="P93" s="223">
        <f>O93*H93</f>
        <v>0</v>
      </c>
      <c r="Q93" s="223">
        <v>3E-05</v>
      </c>
      <c r="R93" s="223">
        <f>Q93*H93</f>
        <v>0</v>
      </c>
      <c r="S93" s="223">
        <v>0</v>
      </c>
      <c r="T93" s="224">
        <f>S93*H93</f>
        <v>0</v>
      </c>
      <c r="AR93" s="26" t="s">
        <v>263</v>
      </c>
      <c r="AT93" s="26" t="s">
        <v>176</v>
      </c>
      <c r="AU93" s="26" t="s">
        <v>79</v>
      </c>
      <c r="AY93" s="26" t="s">
        <v>173</v>
      </c>
      <c r="BE93" s="225">
        <f>IF(N93="základní",J93,0)</f>
        <v>0</v>
      </c>
      <c r="BF93" s="225">
        <f>IF(N93="snížená",J93,0)</f>
        <v>0</v>
      </c>
      <c r="BG93" s="225">
        <f>IF(N93="zákl. přenesená",J93,0)</f>
        <v>0</v>
      </c>
      <c r="BH93" s="225">
        <f>IF(N93="sníž. přenesená",J93,0)</f>
        <v>0</v>
      </c>
      <c r="BI93" s="225">
        <f>IF(N93="nulová",J93,0)</f>
        <v>0</v>
      </c>
      <c r="BJ93" s="26" t="s">
        <v>79</v>
      </c>
      <c r="BK93" s="225">
        <f>ROUND(I93*H93,2)</f>
        <v>0</v>
      </c>
      <c r="BL93" s="26" t="s">
        <v>263</v>
      </c>
      <c r="BM93" s="26" t="s">
        <v>3213</v>
      </c>
    </row>
    <row r="94" spans="2:65" s="1" customFormat="1" ht="31.5" customHeight="1">
      <c r="B94" s="213"/>
      <c r="C94" s="214" t="s">
        <v>174</v>
      </c>
      <c r="D94" s="214" t="s">
        <v>176</v>
      </c>
      <c r="E94" s="215" t="s">
        <v>3214</v>
      </c>
      <c r="F94" s="216" t="s">
        <v>3215</v>
      </c>
      <c r="G94" s="217" t="s">
        <v>711</v>
      </c>
      <c r="H94" s="218">
        <v>4</v>
      </c>
      <c r="I94" s="219"/>
      <c r="J94" s="220">
        <f>ROUND(I94*H94,2)</f>
        <v>0</v>
      </c>
      <c r="K94" s="216" t="s">
        <v>5</v>
      </c>
      <c r="L94" s="48"/>
      <c r="M94" s="221" t="s">
        <v>5</v>
      </c>
      <c r="N94" s="222" t="s">
        <v>43</v>
      </c>
      <c r="O94" s="49"/>
      <c r="P94" s="223">
        <f>O94*H94</f>
        <v>0</v>
      </c>
      <c r="Q94" s="223">
        <v>0</v>
      </c>
      <c r="R94" s="223">
        <f>Q94*H94</f>
        <v>0</v>
      </c>
      <c r="S94" s="223">
        <v>0</v>
      </c>
      <c r="T94" s="224">
        <f>S94*H94</f>
        <v>0</v>
      </c>
      <c r="AR94" s="26" t="s">
        <v>263</v>
      </c>
      <c r="AT94" s="26" t="s">
        <v>176</v>
      </c>
      <c r="AU94" s="26" t="s">
        <v>79</v>
      </c>
      <c r="AY94" s="26" t="s">
        <v>173</v>
      </c>
      <c r="BE94" s="225">
        <f>IF(N94="základní",J94,0)</f>
        <v>0</v>
      </c>
      <c r="BF94" s="225">
        <f>IF(N94="snížená",J94,0)</f>
        <v>0</v>
      </c>
      <c r="BG94" s="225">
        <f>IF(N94="zákl. přenesená",J94,0)</f>
        <v>0</v>
      </c>
      <c r="BH94" s="225">
        <f>IF(N94="sníž. přenesená",J94,0)</f>
        <v>0</v>
      </c>
      <c r="BI94" s="225">
        <f>IF(N94="nulová",J94,0)</f>
        <v>0</v>
      </c>
      <c r="BJ94" s="26" t="s">
        <v>79</v>
      </c>
      <c r="BK94" s="225">
        <f>ROUND(I94*H94,2)</f>
        <v>0</v>
      </c>
      <c r="BL94" s="26" t="s">
        <v>263</v>
      </c>
      <c r="BM94" s="26" t="s">
        <v>3216</v>
      </c>
    </row>
    <row r="95" spans="2:65" s="1" customFormat="1" ht="31.5" customHeight="1">
      <c r="B95" s="213"/>
      <c r="C95" s="214" t="s">
        <v>217</v>
      </c>
      <c r="D95" s="214" t="s">
        <v>176</v>
      </c>
      <c r="E95" s="215" t="s">
        <v>3217</v>
      </c>
      <c r="F95" s="216" t="s">
        <v>3218</v>
      </c>
      <c r="G95" s="217" t="s">
        <v>711</v>
      </c>
      <c r="H95" s="218">
        <v>16</v>
      </c>
      <c r="I95" s="219"/>
      <c r="J95" s="220">
        <f>ROUND(I95*H95,2)</f>
        <v>0</v>
      </c>
      <c r="K95" s="216" t="s">
        <v>5</v>
      </c>
      <c r="L95" s="48"/>
      <c r="M95" s="221" t="s">
        <v>5</v>
      </c>
      <c r="N95" s="222" t="s">
        <v>43</v>
      </c>
      <c r="O95" s="49"/>
      <c r="P95" s="223">
        <f>O95*H95</f>
        <v>0</v>
      </c>
      <c r="Q95" s="223">
        <v>0</v>
      </c>
      <c r="R95" s="223">
        <f>Q95*H95</f>
        <v>0</v>
      </c>
      <c r="S95" s="223">
        <v>0</v>
      </c>
      <c r="T95" s="224">
        <f>S95*H95</f>
        <v>0</v>
      </c>
      <c r="AR95" s="26" t="s">
        <v>263</v>
      </c>
      <c r="AT95" s="26" t="s">
        <v>176</v>
      </c>
      <c r="AU95" s="26" t="s">
        <v>79</v>
      </c>
      <c r="AY95" s="26" t="s">
        <v>173</v>
      </c>
      <c r="BE95" s="225">
        <f>IF(N95="základní",J95,0)</f>
        <v>0</v>
      </c>
      <c r="BF95" s="225">
        <f>IF(N95="snížená",J95,0)</f>
        <v>0</v>
      </c>
      <c r="BG95" s="225">
        <f>IF(N95="zákl. přenesená",J95,0)</f>
        <v>0</v>
      </c>
      <c r="BH95" s="225">
        <f>IF(N95="sníž. přenesená",J95,0)</f>
        <v>0</v>
      </c>
      <c r="BI95" s="225">
        <f>IF(N95="nulová",J95,0)</f>
        <v>0</v>
      </c>
      <c r="BJ95" s="26" t="s">
        <v>79</v>
      </c>
      <c r="BK95" s="225">
        <f>ROUND(I95*H95,2)</f>
        <v>0</v>
      </c>
      <c r="BL95" s="26" t="s">
        <v>263</v>
      </c>
      <c r="BM95" s="26" t="s">
        <v>3219</v>
      </c>
    </row>
    <row r="96" spans="2:65" s="1" customFormat="1" ht="22.5" customHeight="1">
      <c r="B96" s="213"/>
      <c r="C96" s="214" t="s">
        <v>222</v>
      </c>
      <c r="D96" s="214" t="s">
        <v>176</v>
      </c>
      <c r="E96" s="215" t="s">
        <v>3220</v>
      </c>
      <c r="F96" s="216" t="s">
        <v>3221</v>
      </c>
      <c r="G96" s="217" t="s">
        <v>711</v>
      </c>
      <c r="H96" s="218">
        <v>19</v>
      </c>
      <c r="I96" s="219"/>
      <c r="J96" s="220">
        <f>ROUND(I96*H96,2)</f>
        <v>0</v>
      </c>
      <c r="K96" s="216" t="s">
        <v>5</v>
      </c>
      <c r="L96" s="48"/>
      <c r="M96" s="221" t="s">
        <v>5</v>
      </c>
      <c r="N96" s="222" t="s">
        <v>43</v>
      </c>
      <c r="O96" s="49"/>
      <c r="P96" s="223">
        <f>O96*H96</f>
        <v>0</v>
      </c>
      <c r="Q96" s="223">
        <v>0</v>
      </c>
      <c r="R96" s="223">
        <f>Q96*H96</f>
        <v>0</v>
      </c>
      <c r="S96" s="223">
        <v>0</v>
      </c>
      <c r="T96" s="224">
        <f>S96*H96</f>
        <v>0</v>
      </c>
      <c r="AR96" s="26" t="s">
        <v>263</v>
      </c>
      <c r="AT96" s="26" t="s">
        <v>176</v>
      </c>
      <c r="AU96" s="26" t="s">
        <v>79</v>
      </c>
      <c r="AY96" s="26" t="s">
        <v>173</v>
      </c>
      <c r="BE96" s="225">
        <f>IF(N96="základní",J96,0)</f>
        <v>0</v>
      </c>
      <c r="BF96" s="225">
        <f>IF(N96="snížená",J96,0)</f>
        <v>0</v>
      </c>
      <c r="BG96" s="225">
        <f>IF(N96="zákl. přenesená",J96,0)</f>
        <v>0</v>
      </c>
      <c r="BH96" s="225">
        <f>IF(N96="sníž. přenesená",J96,0)</f>
        <v>0</v>
      </c>
      <c r="BI96" s="225">
        <f>IF(N96="nulová",J96,0)</f>
        <v>0</v>
      </c>
      <c r="BJ96" s="26" t="s">
        <v>79</v>
      </c>
      <c r="BK96" s="225">
        <f>ROUND(I96*H96,2)</f>
        <v>0</v>
      </c>
      <c r="BL96" s="26" t="s">
        <v>263</v>
      </c>
      <c r="BM96" s="26" t="s">
        <v>3222</v>
      </c>
    </row>
    <row r="97" spans="2:65" s="1" customFormat="1" ht="22.5" customHeight="1">
      <c r="B97" s="213"/>
      <c r="C97" s="214" t="s">
        <v>230</v>
      </c>
      <c r="D97" s="214" t="s">
        <v>176</v>
      </c>
      <c r="E97" s="215" t="s">
        <v>3223</v>
      </c>
      <c r="F97" s="216" t="s">
        <v>3224</v>
      </c>
      <c r="G97" s="217" t="s">
        <v>711</v>
      </c>
      <c r="H97" s="218">
        <v>2</v>
      </c>
      <c r="I97" s="219"/>
      <c r="J97" s="220">
        <f>ROUND(I97*H97,2)</f>
        <v>0</v>
      </c>
      <c r="K97" s="216" t="s">
        <v>5</v>
      </c>
      <c r="L97" s="48"/>
      <c r="M97" s="221" t="s">
        <v>5</v>
      </c>
      <c r="N97" s="222" t="s">
        <v>43</v>
      </c>
      <c r="O97" s="49"/>
      <c r="P97" s="223">
        <f>O97*H97</f>
        <v>0</v>
      </c>
      <c r="Q97" s="223">
        <v>0</v>
      </c>
      <c r="R97" s="223">
        <f>Q97*H97</f>
        <v>0</v>
      </c>
      <c r="S97" s="223">
        <v>0</v>
      </c>
      <c r="T97" s="224">
        <f>S97*H97</f>
        <v>0</v>
      </c>
      <c r="AR97" s="26" t="s">
        <v>263</v>
      </c>
      <c r="AT97" s="26" t="s">
        <v>176</v>
      </c>
      <c r="AU97" s="26" t="s">
        <v>79</v>
      </c>
      <c r="AY97" s="26" t="s">
        <v>173</v>
      </c>
      <c r="BE97" s="225">
        <f>IF(N97="základní",J97,0)</f>
        <v>0</v>
      </c>
      <c r="BF97" s="225">
        <f>IF(N97="snížená",J97,0)</f>
        <v>0</v>
      </c>
      <c r="BG97" s="225">
        <f>IF(N97="zákl. přenesená",J97,0)</f>
        <v>0</v>
      </c>
      <c r="BH97" s="225">
        <f>IF(N97="sníž. přenesená",J97,0)</f>
        <v>0</v>
      </c>
      <c r="BI97" s="225">
        <f>IF(N97="nulová",J97,0)</f>
        <v>0</v>
      </c>
      <c r="BJ97" s="26" t="s">
        <v>79</v>
      </c>
      <c r="BK97" s="225">
        <f>ROUND(I97*H97,2)</f>
        <v>0</v>
      </c>
      <c r="BL97" s="26" t="s">
        <v>263</v>
      </c>
      <c r="BM97" s="26" t="s">
        <v>3225</v>
      </c>
    </row>
    <row r="98" spans="2:65" s="1" customFormat="1" ht="22.5" customHeight="1">
      <c r="B98" s="213"/>
      <c r="C98" s="214" t="s">
        <v>237</v>
      </c>
      <c r="D98" s="214" t="s">
        <v>176</v>
      </c>
      <c r="E98" s="215" t="s">
        <v>3226</v>
      </c>
      <c r="F98" s="216" t="s">
        <v>3227</v>
      </c>
      <c r="G98" s="217" t="s">
        <v>711</v>
      </c>
      <c r="H98" s="218">
        <v>4</v>
      </c>
      <c r="I98" s="219"/>
      <c r="J98" s="220">
        <f>ROUND(I98*H98,2)</f>
        <v>0</v>
      </c>
      <c r="K98" s="216" t="s">
        <v>5</v>
      </c>
      <c r="L98" s="48"/>
      <c r="M98" s="221" t="s">
        <v>5</v>
      </c>
      <c r="N98" s="222" t="s">
        <v>43</v>
      </c>
      <c r="O98" s="49"/>
      <c r="P98" s="223">
        <f>O98*H98</f>
        <v>0</v>
      </c>
      <c r="Q98" s="223">
        <v>0</v>
      </c>
      <c r="R98" s="223">
        <f>Q98*H98</f>
        <v>0</v>
      </c>
      <c r="S98" s="223">
        <v>0</v>
      </c>
      <c r="T98" s="224">
        <f>S98*H98</f>
        <v>0</v>
      </c>
      <c r="AR98" s="26" t="s">
        <v>263</v>
      </c>
      <c r="AT98" s="26" t="s">
        <v>176</v>
      </c>
      <c r="AU98" s="26" t="s">
        <v>79</v>
      </c>
      <c r="AY98" s="26" t="s">
        <v>173</v>
      </c>
      <c r="BE98" s="225">
        <f>IF(N98="základní",J98,0)</f>
        <v>0</v>
      </c>
      <c r="BF98" s="225">
        <f>IF(N98="snížená",J98,0)</f>
        <v>0</v>
      </c>
      <c r="BG98" s="225">
        <f>IF(N98="zákl. přenesená",J98,0)</f>
        <v>0</v>
      </c>
      <c r="BH98" s="225">
        <f>IF(N98="sníž. přenesená",J98,0)</f>
        <v>0</v>
      </c>
      <c r="BI98" s="225">
        <f>IF(N98="nulová",J98,0)</f>
        <v>0</v>
      </c>
      <c r="BJ98" s="26" t="s">
        <v>79</v>
      </c>
      <c r="BK98" s="225">
        <f>ROUND(I98*H98,2)</f>
        <v>0</v>
      </c>
      <c r="BL98" s="26" t="s">
        <v>263</v>
      </c>
      <c r="BM98" s="26" t="s">
        <v>3228</v>
      </c>
    </row>
    <row r="99" spans="2:65" s="1" customFormat="1" ht="22.5" customHeight="1">
      <c r="B99" s="213"/>
      <c r="C99" s="214" t="s">
        <v>242</v>
      </c>
      <c r="D99" s="214" t="s">
        <v>176</v>
      </c>
      <c r="E99" s="215" t="s">
        <v>3229</v>
      </c>
      <c r="F99" s="216" t="s">
        <v>3230</v>
      </c>
      <c r="G99" s="217" t="s">
        <v>711</v>
      </c>
      <c r="H99" s="218">
        <v>4</v>
      </c>
      <c r="I99" s="219"/>
      <c r="J99" s="220">
        <f>ROUND(I99*H99,2)</f>
        <v>0</v>
      </c>
      <c r="K99" s="216" t="s">
        <v>5</v>
      </c>
      <c r="L99" s="48"/>
      <c r="M99" s="221" t="s">
        <v>5</v>
      </c>
      <c r="N99" s="222" t="s">
        <v>43</v>
      </c>
      <c r="O99" s="49"/>
      <c r="P99" s="223">
        <f>O99*H99</f>
        <v>0</v>
      </c>
      <c r="Q99" s="223">
        <v>0</v>
      </c>
      <c r="R99" s="223">
        <f>Q99*H99</f>
        <v>0</v>
      </c>
      <c r="S99" s="223">
        <v>0</v>
      </c>
      <c r="T99" s="224">
        <f>S99*H99</f>
        <v>0</v>
      </c>
      <c r="AR99" s="26" t="s">
        <v>263</v>
      </c>
      <c r="AT99" s="26" t="s">
        <v>176</v>
      </c>
      <c r="AU99" s="26" t="s">
        <v>79</v>
      </c>
      <c r="AY99" s="26" t="s">
        <v>173</v>
      </c>
      <c r="BE99" s="225">
        <f>IF(N99="základní",J99,0)</f>
        <v>0</v>
      </c>
      <c r="BF99" s="225">
        <f>IF(N99="snížená",J99,0)</f>
        <v>0</v>
      </c>
      <c r="BG99" s="225">
        <f>IF(N99="zákl. přenesená",J99,0)</f>
        <v>0</v>
      </c>
      <c r="BH99" s="225">
        <f>IF(N99="sníž. přenesená",J99,0)</f>
        <v>0</v>
      </c>
      <c r="BI99" s="225">
        <f>IF(N99="nulová",J99,0)</f>
        <v>0</v>
      </c>
      <c r="BJ99" s="26" t="s">
        <v>79</v>
      </c>
      <c r="BK99" s="225">
        <f>ROUND(I99*H99,2)</f>
        <v>0</v>
      </c>
      <c r="BL99" s="26" t="s">
        <v>263</v>
      </c>
      <c r="BM99" s="26" t="s">
        <v>3231</v>
      </c>
    </row>
    <row r="100" spans="2:65" s="1" customFormat="1" ht="22.5" customHeight="1">
      <c r="B100" s="213"/>
      <c r="C100" s="214" t="s">
        <v>247</v>
      </c>
      <c r="D100" s="214" t="s">
        <v>176</v>
      </c>
      <c r="E100" s="215" t="s">
        <v>3232</v>
      </c>
      <c r="F100" s="216" t="s">
        <v>3233</v>
      </c>
      <c r="G100" s="217" t="s">
        <v>814</v>
      </c>
      <c r="H100" s="218">
        <v>3</v>
      </c>
      <c r="I100" s="219"/>
      <c r="J100" s="220">
        <f>ROUND(I100*H100,2)</f>
        <v>0</v>
      </c>
      <c r="K100" s="216" t="s">
        <v>5</v>
      </c>
      <c r="L100" s="48"/>
      <c r="M100" s="221" t="s">
        <v>5</v>
      </c>
      <c r="N100" s="222" t="s">
        <v>43</v>
      </c>
      <c r="O100" s="49"/>
      <c r="P100" s="223">
        <f>O100*H100</f>
        <v>0</v>
      </c>
      <c r="Q100" s="223">
        <v>0</v>
      </c>
      <c r="R100" s="223">
        <f>Q100*H100</f>
        <v>0</v>
      </c>
      <c r="S100" s="223">
        <v>0</v>
      </c>
      <c r="T100" s="224">
        <f>S100*H100</f>
        <v>0</v>
      </c>
      <c r="AR100" s="26" t="s">
        <v>263</v>
      </c>
      <c r="AT100" s="26" t="s">
        <v>176</v>
      </c>
      <c r="AU100" s="26" t="s">
        <v>79</v>
      </c>
      <c r="AY100" s="26" t="s">
        <v>173</v>
      </c>
      <c r="BE100" s="225">
        <f>IF(N100="základní",J100,0)</f>
        <v>0</v>
      </c>
      <c r="BF100" s="225">
        <f>IF(N100="snížená",J100,0)</f>
        <v>0</v>
      </c>
      <c r="BG100" s="225">
        <f>IF(N100="zákl. přenesená",J100,0)</f>
        <v>0</v>
      </c>
      <c r="BH100" s="225">
        <f>IF(N100="sníž. přenesená",J100,0)</f>
        <v>0</v>
      </c>
      <c r="BI100" s="225">
        <f>IF(N100="nulová",J100,0)</f>
        <v>0</v>
      </c>
      <c r="BJ100" s="26" t="s">
        <v>79</v>
      </c>
      <c r="BK100" s="225">
        <f>ROUND(I100*H100,2)</f>
        <v>0</v>
      </c>
      <c r="BL100" s="26" t="s">
        <v>263</v>
      </c>
      <c r="BM100" s="26" t="s">
        <v>3234</v>
      </c>
    </row>
    <row r="101" spans="2:65" s="1" customFormat="1" ht="22.5" customHeight="1">
      <c r="B101" s="213"/>
      <c r="C101" s="214" t="s">
        <v>251</v>
      </c>
      <c r="D101" s="214" t="s">
        <v>176</v>
      </c>
      <c r="E101" s="215" t="s">
        <v>3235</v>
      </c>
      <c r="F101" s="216" t="s">
        <v>3236</v>
      </c>
      <c r="G101" s="217" t="s">
        <v>2802</v>
      </c>
      <c r="H101" s="218">
        <v>60</v>
      </c>
      <c r="I101" s="219"/>
      <c r="J101" s="220">
        <f>ROUND(I101*H101,2)</f>
        <v>0</v>
      </c>
      <c r="K101" s="216" t="s">
        <v>5</v>
      </c>
      <c r="L101" s="48"/>
      <c r="M101" s="221" t="s">
        <v>5</v>
      </c>
      <c r="N101" s="222" t="s">
        <v>43</v>
      </c>
      <c r="O101" s="49"/>
      <c r="P101" s="223">
        <f>O101*H101</f>
        <v>0</v>
      </c>
      <c r="Q101" s="223">
        <v>0</v>
      </c>
      <c r="R101" s="223">
        <f>Q101*H101</f>
        <v>0</v>
      </c>
      <c r="S101" s="223">
        <v>0</v>
      </c>
      <c r="T101" s="224">
        <f>S101*H101</f>
        <v>0</v>
      </c>
      <c r="AR101" s="26" t="s">
        <v>263</v>
      </c>
      <c r="AT101" s="26" t="s">
        <v>176</v>
      </c>
      <c r="AU101" s="26" t="s">
        <v>79</v>
      </c>
      <c r="AY101" s="26" t="s">
        <v>173</v>
      </c>
      <c r="BE101" s="225">
        <f>IF(N101="základní",J101,0)</f>
        <v>0</v>
      </c>
      <c r="BF101" s="225">
        <f>IF(N101="snížená",J101,0)</f>
        <v>0</v>
      </c>
      <c r="BG101" s="225">
        <f>IF(N101="zákl. přenesená",J101,0)</f>
        <v>0</v>
      </c>
      <c r="BH101" s="225">
        <f>IF(N101="sníž. přenesená",J101,0)</f>
        <v>0</v>
      </c>
      <c r="BI101" s="225">
        <f>IF(N101="nulová",J101,0)</f>
        <v>0</v>
      </c>
      <c r="BJ101" s="26" t="s">
        <v>79</v>
      </c>
      <c r="BK101" s="225">
        <f>ROUND(I101*H101,2)</f>
        <v>0</v>
      </c>
      <c r="BL101" s="26" t="s">
        <v>263</v>
      </c>
      <c r="BM101" s="26" t="s">
        <v>3237</v>
      </c>
    </row>
    <row r="102" spans="2:63" s="11" customFormat="1" ht="37.4" customHeight="1">
      <c r="B102" s="199"/>
      <c r="D102" s="210" t="s">
        <v>71</v>
      </c>
      <c r="E102" s="277" t="s">
        <v>916</v>
      </c>
      <c r="F102" s="277" t="s">
        <v>3238</v>
      </c>
      <c r="I102" s="202"/>
      <c r="J102" s="278">
        <f>BK102</f>
        <v>0</v>
      </c>
      <c r="L102" s="199"/>
      <c r="M102" s="204"/>
      <c r="N102" s="205"/>
      <c r="O102" s="205"/>
      <c r="P102" s="206">
        <f>SUM(P103:P109)</f>
        <v>0</v>
      </c>
      <c r="Q102" s="205"/>
      <c r="R102" s="206">
        <f>SUM(R103:R109)</f>
        <v>0</v>
      </c>
      <c r="S102" s="205"/>
      <c r="T102" s="207">
        <f>SUM(T103:T109)</f>
        <v>0</v>
      </c>
      <c r="AR102" s="200" t="s">
        <v>79</v>
      </c>
      <c r="AT102" s="208" t="s">
        <v>71</v>
      </c>
      <c r="AU102" s="208" t="s">
        <v>72</v>
      </c>
      <c r="AY102" s="200" t="s">
        <v>173</v>
      </c>
      <c r="BK102" s="209">
        <f>SUM(BK103:BK109)</f>
        <v>0</v>
      </c>
    </row>
    <row r="103" spans="2:65" s="1" customFormat="1" ht="22.5" customHeight="1">
      <c r="B103" s="213"/>
      <c r="C103" s="214" t="s">
        <v>212</v>
      </c>
      <c r="D103" s="214" t="s">
        <v>176</v>
      </c>
      <c r="E103" s="215" t="s">
        <v>3239</v>
      </c>
      <c r="F103" s="216" t="s">
        <v>3240</v>
      </c>
      <c r="G103" s="217" t="s">
        <v>711</v>
      </c>
      <c r="H103" s="218">
        <v>1</v>
      </c>
      <c r="I103" s="219"/>
      <c r="J103" s="220">
        <f>ROUND(I103*H103,2)</f>
        <v>0</v>
      </c>
      <c r="K103" s="216" t="s">
        <v>5</v>
      </c>
      <c r="L103" s="48"/>
      <c r="M103" s="221" t="s">
        <v>5</v>
      </c>
      <c r="N103" s="222" t="s">
        <v>43</v>
      </c>
      <c r="O103" s="49"/>
      <c r="P103" s="223">
        <f>O103*H103</f>
        <v>0</v>
      </c>
      <c r="Q103" s="223">
        <v>0</v>
      </c>
      <c r="R103" s="223">
        <f>Q103*H103</f>
        <v>0</v>
      </c>
      <c r="S103" s="223">
        <v>0</v>
      </c>
      <c r="T103" s="224">
        <f>S103*H103</f>
        <v>0</v>
      </c>
      <c r="AR103" s="26" t="s">
        <v>263</v>
      </c>
      <c r="AT103" s="26" t="s">
        <v>176</v>
      </c>
      <c r="AU103" s="26" t="s">
        <v>79</v>
      </c>
      <c r="AY103" s="26" t="s">
        <v>173</v>
      </c>
      <c r="BE103" s="225">
        <f>IF(N103="základní",J103,0)</f>
        <v>0</v>
      </c>
      <c r="BF103" s="225">
        <f>IF(N103="snížená",J103,0)</f>
        <v>0</v>
      </c>
      <c r="BG103" s="225">
        <f>IF(N103="zákl. přenesená",J103,0)</f>
        <v>0</v>
      </c>
      <c r="BH103" s="225">
        <f>IF(N103="sníž. přenesená",J103,0)</f>
        <v>0</v>
      </c>
      <c r="BI103" s="225">
        <f>IF(N103="nulová",J103,0)</f>
        <v>0</v>
      </c>
      <c r="BJ103" s="26" t="s">
        <v>79</v>
      </c>
      <c r="BK103" s="225">
        <f>ROUND(I103*H103,2)</f>
        <v>0</v>
      </c>
      <c r="BL103" s="26" t="s">
        <v>263</v>
      </c>
      <c r="BM103" s="26" t="s">
        <v>3241</v>
      </c>
    </row>
    <row r="104" spans="2:65" s="1" customFormat="1" ht="22.5" customHeight="1">
      <c r="B104" s="213"/>
      <c r="C104" s="214" t="s">
        <v>11</v>
      </c>
      <c r="D104" s="214" t="s">
        <v>176</v>
      </c>
      <c r="E104" s="215" t="s">
        <v>3242</v>
      </c>
      <c r="F104" s="216" t="s">
        <v>3243</v>
      </c>
      <c r="G104" s="217" t="s">
        <v>179</v>
      </c>
      <c r="H104" s="218">
        <v>74.9</v>
      </c>
      <c r="I104" s="219"/>
      <c r="J104" s="220">
        <f>ROUND(I104*H104,2)</f>
        <v>0</v>
      </c>
      <c r="K104" s="216" t="s">
        <v>5</v>
      </c>
      <c r="L104" s="48"/>
      <c r="M104" s="221" t="s">
        <v>5</v>
      </c>
      <c r="N104" s="222" t="s">
        <v>43</v>
      </c>
      <c r="O104" s="49"/>
      <c r="P104" s="223">
        <f>O104*H104</f>
        <v>0</v>
      </c>
      <c r="Q104" s="223">
        <v>0</v>
      </c>
      <c r="R104" s="223">
        <f>Q104*H104</f>
        <v>0</v>
      </c>
      <c r="S104" s="223">
        <v>0</v>
      </c>
      <c r="T104" s="224">
        <f>S104*H104</f>
        <v>0</v>
      </c>
      <c r="AR104" s="26" t="s">
        <v>263</v>
      </c>
      <c r="AT104" s="26" t="s">
        <v>176</v>
      </c>
      <c r="AU104" s="26" t="s">
        <v>79</v>
      </c>
      <c r="AY104" s="26" t="s">
        <v>173</v>
      </c>
      <c r="BE104" s="225">
        <f>IF(N104="základní",J104,0)</f>
        <v>0</v>
      </c>
      <c r="BF104" s="225">
        <f>IF(N104="snížená",J104,0)</f>
        <v>0</v>
      </c>
      <c r="BG104" s="225">
        <f>IF(N104="zákl. přenesená",J104,0)</f>
        <v>0</v>
      </c>
      <c r="BH104" s="225">
        <f>IF(N104="sníž. přenesená",J104,0)</f>
        <v>0</v>
      </c>
      <c r="BI104" s="225">
        <f>IF(N104="nulová",J104,0)</f>
        <v>0</v>
      </c>
      <c r="BJ104" s="26" t="s">
        <v>79</v>
      </c>
      <c r="BK104" s="225">
        <f>ROUND(I104*H104,2)</f>
        <v>0</v>
      </c>
      <c r="BL104" s="26" t="s">
        <v>263</v>
      </c>
      <c r="BM104" s="26" t="s">
        <v>3244</v>
      </c>
    </row>
    <row r="105" spans="2:65" s="1" customFormat="1" ht="31.5" customHeight="1">
      <c r="B105" s="213"/>
      <c r="C105" s="214" t="s">
        <v>263</v>
      </c>
      <c r="D105" s="214" t="s">
        <v>176</v>
      </c>
      <c r="E105" s="215" t="s">
        <v>3245</v>
      </c>
      <c r="F105" s="216" t="s">
        <v>3246</v>
      </c>
      <c r="G105" s="217" t="s">
        <v>339</v>
      </c>
      <c r="H105" s="218">
        <v>58.9</v>
      </c>
      <c r="I105" s="219"/>
      <c r="J105" s="220">
        <f>ROUND(I105*H105,2)</f>
        <v>0</v>
      </c>
      <c r="K105" s="216" t="s">
        <v>5</v>
      </c>
      <c r="L105" s="48"/>
      <c r="M105" s="221" t="s">
        <v>5</v>
      </c>
      <c r="N105" s="222" t="s">
        <v>43</v>
      </c>
      <c r="O105" s="49"/>
      <c r="P105" s="223">
        <f>O105*H105</f>
        <v>0</v>
      </c>
      <c r="Q105" s="223">
        <v>0</v>
      </c>
      <c r="R105" s="223">
        <f>Q105*H105</f>
        <v>0</v>
      </c>
      <c r="S105" s="223">
        <v>0</v>
      </c>
      <c r="T105" s="224">
        <f>S105*H105</f>
        <v>0</v>
      </c>
      <c r="AR105" s="26" t="s">
        <v>263</v>
      </c>
      <c r="AT105" s="26" t="s">
        <v>176</v>
      </c>
      <c r="AU105" s="26" t="s">
        <v>79</v>
      </c>
      <c r="AY105" s="26" t="s">
        <v>173</v>
      </c>
      <c r="BE105" s="225">
        <f>IF(N105="základní",J105,0)</f>
        <v>0</v>
      </c>
      <c r="BF105" s="225">
        <f>IF(N105="snížená",J105,0)</f>
        <v>0</v>
      </c>
      <c r="BG105" s="225">
        <f>IF(N105="zákl. přenesená",J105,0)</f>
        <v>0</v>
      </c>
      <c r="BH105" s="225">
        <f>IF(N105="sníž. přenesená",J105,0)</f>
        <v>0</v>
      </c>
      <c r="BI105" s="225">
        <f>IF(N105="nulová",J105,0)</f>
        <v>0</v>
      </c>
      <c r="BJ105" s="26" t="s">
        <v>79</v>
      </c>
      <c r="BK105" s="225">
        <f>ROUND(I105*H105,2)</f>
        <v>0</v>
      </c>
      <c r="BL105" s="26" t="s">
        <v>263</v>
      </c>
      <c r="BM105" s="26" t="s">
        <v>3247</v>
      </c>
    </row>
    <row r="106" spans="2:65" s="1" customFormat="1" ht="22.5" customHeight="1">
      <c r="B106" s="213"/>
      <c r="C106" s="214" t="s">
        <v>268</v>
      </c>
      <c r="D106" s="214" t="s">
        <v>176</v>
      </c>
      <c r="E106" s="215" t="s">
        <v>3248</v>
      </c>
      <c r="F106" s="216" t="s">
        <v>3249</v>
      </c>
      <c r="G106" s="217" t="s">
        <v>339</v>
      </c>
      <c r="H106" s="218">
        <v>13.2</v>
      </c>
      <c r="I106" s="219"/>
      <c r="J106" s="220">
        <f>ROUND(I106*H106,2)</f>
        <v>0</v>
      </c>
      <c r="K106" s="216" t="s">
        <v>5</v>
      </c>
      <c r="L106" s="48"/>
      <c r="M106" s="221" t="s">
        <v>5</v>
      </c>
      <c r="N106" s="222" t="s">
        <v>43</v>
      </c>
      <c r="O106" s="49"/>
      <c r="P106" s="223">
        <f>O106*H106</f>
        <v>0</v>
      </c>
      <c r="Q106" s="223">
        <v>0</v>
      </c>
      <c r="R106" s="223">
        <f>Q106*H106</f>
        <v>0</v>
      </c>
      <c r="S106" s="223">
        <v>0</v>
      </c>
      <c r="T106" s="224">
        <f>S106*H106</f>
        <v>0</v>
      </c>
      <c r="AR106" s="26" t="s">
        <v>263</v>
      </c>
      <c r="AT106" s="26" t="s">
        <v>176</v>
      </c>
      <c r="AU106" s="26" t="s">
        <v>79</v>
      </c>
      <c r="AY106" s="26" t="s">
        <v>173</v>
      </c>
      <c r="BE106" s="225">
        <f>IF(N106="základní",J106,0)</f>
        <v>0</v>
      </c>
      <c r="BF106" s="225">
        <f>IF(N106="snížená",J106,0)</f>
        <v>0</v>
      </c>
      <c r="BG106" s="225">
        <f>IF(N106="zákl. přenesená",J106,0)</f>
        <v>0</v>
      </c>
      <c r="BH106" s="225">
        <f>IF(N106="sníž. přenesená",J106,0)</f>
        <v>0</v>
      </c>
      <c r="BI106" s="225">
        <f>IF(N106="nulová",J106,0)</f>
        <v>0</v>
      </c>
      <c r="BJ106" s="26" t="s">
        <v>79</v>
      </c>
      <c r="BK106" s="225">
        <f>ROUND(I106*H106,2)</f>
        <v>0</v>
      </c>
      <c r="BL106" s="26" t="s">
        <v>263</v>
      </c>
      <c r="BM106" s="26" t="s">
        <v>3250</v>
      </c>
    </row>
    <row r="107" spans="2:65" s="1" customFormat="1" ht="22.5" customHeight="1">
      <c r="B107" s="213"/>
      <c r="C107" s="214" t="s">
        <v>273</v>
      </c>
      <c r="D107" s="214" t="s">
        <v>176</v>
      </c>
      <c r="E107" s="215" t="s">
        <v>3251</v>
      </c>
      <c r="F107" s="216" t="s">
        <v>3252</v>
      </c>
      <c r="G107" s="217" t="s">
        <v>339</v>
      </c>
      <c r="H107" s="218">
        <v>21.3</v>
      </c>
      <c r="I107" s="219"/>
      <c r="J107" s="220">
        <f>ROUND(I107*H107,2)</f>
        <v>0</v>
      </c>
      <c r="K107" s="216" t="s">
        <v>5</v>
      </c>
      <c r="L107" s="48"/>
      <c r="M107" s="221" t="s">
        <v>5</v>
      </c>
      <c r="N107" s="222" t="s">
        <v>43</v>
      </c>
      <c r="O107" s="49"/>
      <c r="P107" s="223">
        <f>O107*H107</f>
        <v>0</v>
      </c>
      <c r="Q107" s="223">
        <v>0</v>
      </c>
      <c r="R107" s="223">
        <f>Q107*H107</f>
        <v>0</v>
      </c>
      <c r="S107" s="223">
        <v>0</v>
      </c>
      <c r="T107" s="224">
        <f>S107*H107</f>
        <v>0</v>
      </c>
      <c r="AR107" s="26" t="s">
        <v>263</v>
      </c>
      <c r="AT107" s="26" t="s">
        <v>176</v>
      </c>
      <c r="AU107" s="26" t="s">
        <v>79</v>
      </c>
      <c r="AY107" s="26" t="s">
        <v>173</v>
      </c>
      <c r="BE107" s="225">
        <f>IF(N107="základní",J107,0)</f>
        <v>0</v>
      </c>
      <c r="BF107" s="225">
        <f>IF(N107="snížená",J107,0)</f>
        <v>0</v>
      </c>
      <c r="BG107" s="225">
        <f>IF(N107="zákl. přenesená",J107,0)</f>
        <v>0</v>
      </c>
      <c r="BH107" s="225">
        <f>IF(N107="sníž. přenesená",J107,0)</f>
        <v>0</v>
      </c>
      <c r="BI107" s="225">
        <f>IF(N107="nulová",J107,0)</f>
        <v>0</v>
      </c>
      <c r="BJ107" s="26" t="s">
        <v>79</v>
      </c>
      <c r="BK107" s="225">
        <f>ROUND(I107*H107,2)</f>
        <v>0</v>
      </c>
      <c r="BL107" s="26" t="s">
        <v>263</v>
      </c>
      <c r="BM107" s="26" t="s">
        <v>3253</v>
      </c>
    </row>
    <row r="108" spans="2:65" s="1" customFormat="1" ht="31.5" customHeight="1">
      <c r="B108" s="213"/>
      <c r="C108" s="214" t="s">
        <v>278</v>
      </c>
      <c r="D108" s="214" t="s">
        <v>176</v>
      </c>
      <c r="E108" s="215" t="s">
        <v>3254</v>
      </c>
      <c r="F108" s="216" t="s">
        <v>3255</v>
      </c>
      <c r="G108" s="217" t="s">
        <v>179</v>
      </c>
      <c r="H108" s="218">
        <v>74.9</v>
      </c>
      <c r="I108" s="219"/>
      <c r="J108" s="220">
        <f>ROUND(I108*H108,2)</f>
        <v>0</v>
      </c>
      <c r="K108" s="216" t="s">
        <v>5</v>
      </c>
      <c r="L108" s="48"/>
      <c r="M108" s="221" t="s">
        <v>5</v>
      </c>
      <c r="N108" s="222" t="s">
        <v>43</v>
      </c>
      <c r="O108" s="49"/>
      <c r="P108" s="223">
        <f>O108*H108</f>
        <v>0</v>
      </c>
      <c r="Q108" s="223">
        <v>0</v>
      </c>
      <c r="R108" s="223">
        <f>Q108*H108</f>
        <v>0</v>
      </c>
      <c r="S108" s="223">
        <v>0</v>
      </c>
      <c r="T108" s="224">
        <f>S108*H108</f>
        <v>0</v>
      </c>
      <c r="AR108" s="26" t="s">
        <v>263</v>
      </c>
      <c r="AT108" s="26" t="s">
        <v>176</v>
      </c>
      <c r="AU108" s="26" t="s">
        <v>79</v>
      </c>
      <c r="AY108" s="26" t="s">
        <v>173</v>
      </c>
      <c r="BE108" s="225">
        <f>IF(N108="základní",J108,0)</f>
        <v>0</v>
      </c>
      <c r="BF108" s="225">
        <f>IF(N108="snížená",J108,0)</f>
        <v>0</v>
      </c>
      <c r="BG108" s="225">
        <f>IF(N108="zákl. přenesená",J108,0)</f>
        <v>0</v>
      </c>
      <c r="BH108" s="225">
        <f>IF(N108="sníž. přenesená",J108,0)</f>
        <v>0</v>
      </c>
      <c r="BI108" s="225">
        <f>IF(N108="nulová",J108,0)</f>
        <v>0</v>
      </c>
      <c r="BJ108" s="26" t="s">
        <v>79</v>
      </c>
      <c r="BK108" s="225">
        <f>ROUND(I108*H108,2)</f>
        <v>0</v>
      </c>
      <c r="BL108" s="26" t="s">
        <v>263</v>
      </c>
      <c r="BM108" s="26" t="s">
        <v>3256</v>
      </c>
    </row>
    <row r="109" spans="2:65" s="1" customFormat="1" ht="22.5" customHeight="1">
      <c r="B109" s="213"/>
      <c r="C109" s="214" t="s">
        <v>282</v>
      </c>
      <c r="D109" s="214" t="s">
        <v>176</v>
      </c>
      <c r="E109" s="215" t="s">
        <v>3257</v>
      </c>
      <c r="F109" s="216" t="s">
        <v>3258</v>
      </c>
      <c r="G109" s="217" t="s">
        <v>711</v>
      </c>
      <c r="H109" s="218">
        <v>1</v>
      </c>
      <c r="I109" s="219"/>
      <c r="J109" s="220">
        <f>ROUND(I109*H109,2)</f>
        <v>0</v>
      </c>
      <c r="K109" s="216" t="s">
        <v>5</v>
      </c>
      <c r="L109" s="48"/>
      <c r="M109" s="221" t="s">
        <v>5</v>
      </c>
      <c r="N109" s="222" t="s">
        <v>43</v>
      </c>
      <c r="O109" s="49"/>
      <c r="P109" s="223">
        <f>O109*H109</f>
        <v>0</v>
      </c>
      <c r="Q109" s="223">
        <v>0</v>
      </c>
      <c r="R109" s="223">
        <f>Q109*H109</f>
        <v>0</v>
      </c>
      <c r="S109" s="223">
        <v>0</v>
      </c>
      <c r="T109" s="224">
        <f>S109*H109</f>
        <v>0</v>
      </c>
      <c r="AR109" s="26" t="s">
        <v>263</v>
      </c>
      <c r="AT109" s="26" t="s">
        <v>176</v>
      </c>
      <c r="AU109" s="26" t="s">
        <v>79</v>
      </c>
      <c r="AY109" s="26" t="s">
        <v>173</v>
      </c>
      <c r="BE109" s="225">
        <f>IF(N109="základní",J109,0)</f>
        <v>0</v>
      </c>
      <c r="BF109" s="225">
        <f>IF(N109="snížená",J109,0)</f>
        <v>0</v>
      </c>
      <c r="BG109" s="225">
        <f>IF(N109="zákl. přenesená",J109,0)</f>
        <v>0</v>
      </c>
      <c r="BH109" s="225">
        <f>IF(N109="sníž. přenesená",J109,0)</f>
        <v>0</v>
      </c>
      <c r="BI109" s="225">
        <f>IF(N109="nulová",J109,0)</f>
        <v>0</v>
      </c>
      <c r="BJ109" s="26" t="s">
        <v>79</v>
      </c>
      <c r="BK109" s="225">
        <f>ROUND(I109*H109,2)</f>
        <v>0</v>
      </c>
      <c r="BL109" s="26" t="s">
        <v>263</v>
      </c>
      <c r="BM109" s="26" t="s">
        <v>3259</v>
      </c>
    </row>
    <row r="110" spans="2:63" s="11" customFormat="1" ht="37.4" customHeight="1">
      <c r="B110" s="199"/>
      <c r="D110" s="210" t="s">
        <v>71</v>
      </c>
      <c r="E110" s="277" t="s">
        <v>933</v>
      </c>
      <c r="F110" s="277" t="s">
        <v>3260</v>
      </c>
      <c r="I110" s="202"/>
      <c r="J110" s="278">
        <f>BK110</f>
        <v>0</v>
      </c>
      <c r="L110" s="199"/>
      <c r="M110" s="204"/>
      <c r="N110" s="205"/>
      <c r="O110" s="205"/>
      <c r="P110" s="206">
        <f>SUM(P111:P119)</f>
        <v>0</v>
      </c>
      <c r="Q110" s="205"/>
      <c r="R110" s="206">
        <f>SUM(R111:R119)</f>
        <v>0</v>
      </c>
      <c r="S110" s="205"/>
      <c r="T110" s="207">
        <f>SUM(T111:T119)</f>
        <v>0</v>
      </c>
      <c r="AR110" s="200" t="s">
        <v>79</v>
      </c>
      <c r="AT110" s="208" t="s">
        <v>71</v>
      </c>
      <c r="AU110" s="208" t="s">
        <v>72</v>
      </c>
      <c r="AY110" s="200" t="s">
        <v>173</v>
      </c>
      <c r="BK110" s="209">
        <f>SUM(BK111:BK119)</f>
        <v>0</v>
      </c>
    </row>
    <row r="111" spans="2:65" s="1" customFormat="1" ht="22.5" customHeight="1">
      <c r="B111" s="213"/>
      <c r="C111" s="214" t="s">
        <v>10</v>
      </c>
      <c r="D111" s="214" t="s">
        <v>176</v>
      </c>
      <c r="E111" s="215" t="s">
        <v>3261</v>
      </c>
      <c r="F111" s="216" t="s">
        <v>3262</v>
      </c>
      <c r="G111" s="217" t="s">
        <v>260</v>
      </c>
      <c r="H111" s="218">
        <v>57</v>
      </c>
      <c r="I111" s="219"/>
      <c r="J111" s="220">
        <f>ROUND(I111*H111,2)</f>
        <v>0</v>
      </c>
      <c r="K111" s="216" t="s">
        <v>5</v>
      </c>
      <c r="L111" s="48"/>
      <c r="M111" s="221" t="s">
        <v>5</v>
      </c>
      <c r="N111" s="222" t="s">
        <v>43</v>
      </c>
      <c r="O111" s="49"/>
      <c r="P111" s="223">
        <f>O111*H111</f>
        <v>0</v>
      </c>
      <c r="Q111" s="223">
        <v>0</v>
      </c>
      <c r="R111" s="223">
        <f>Q111*H111</f>
        <v>0</v>
      </c>
      <c r="S111" s="223">
        <v>0</v>
      </c>
      <c r="T111" s="224">
        <f>S111*H111</f>
        <v>0</v>
      </c>
      <c r="AR111" s="26" t="s">
        <v>263</v>
      </c>
      <c r="AT111" s="26" t="s">
        <v>176</v>
      </c>
      <c r="AU111" s="26" t="s">
        <v>79</v>
      </c>
      <c r="AY111" s="26" t="s">
        <v>173</v>
      </c>
      <c r="BE111" s="225">
        <f>IF(N111="základní",J111,0)</f>
        <v>0</v>
      </c>
      <c r="BF111" s="225">
        <f>IF(N111="snížená",J111,0)</f>
        <v>0</v>
      </c>
      <c r="BG111" s="225">
        <f>IF(N111="zákl. přenesená",J111,0)</f>
        <v>0</v>
      </c>
      <c r="BH111" s="225">
        <f>IF(N111="sníž. přenesená",J111,0)</f>
        <v>0</v>
      </c>
      <c r="BI111" s="225">
        <f>IF(N111="nulová",J111,0)</f>
        <v>0</v>
      </c>
      <c r="BJ111" s="26" t="s">
        <v>79</v>
      </c>
      <c r="BK111" s="225">
        <f>ROUND(I111*H111,2)</f>
        <v>0</v>
      </c>
      <c r="BL111" s="26" t="s">
        <v>263</v>
      </c>
      <c r="BM111" s="26" t="s">
        <v>3263</v>
      </c>
    </row>
    <row r="112" spans="2:65" s="1" customFormat="1" ht="22.5" customHeight="1">
      <c r="B112" s="213"/>
      <c r="C112" s="214" t="s">
        <v>291</v>
      </c>
      <c r="D112" s="214" t="s">
        <v>176</v>
      </c>
      <c r="E112" s="215" t="s">
        <v>3264</v>
      </c>
      <c r="F112" s="216" t="s">
        <v>3265</v>
      </c>
      <c r="G112" s="217" t="s">
        <v>814</v>
      </c>
      <c r="H112" s="218">
        <v>2</v>
      </c>
      <c r="I112" s="219"/>
      <c r="J112" s="220">
        <f>ROUND(I112*H112,2)</f>
        <v>0</v>
      </c>
      <c r="K112" s="216" t="s">
        <v>5</v>
      </c>
      <c r="L112" s="48"/>
      <c r="M112" s="221" t="s">
        <v>5</v>
      </c>
      <c r="N112" s="222" t="s">
        <v>43</v>
      </c>
      <c r="O112" s="49"/>
      <c r="P112" s="223">
        <f>O112*H112</f>
        <v>0</v>
      </c>
      <c r="Q112" s="223">
        <v>0</v>
      </c>
      <c r="R112" s="223">
        <f>Q112*H112</f>
        <v>0</v>
      </c>
      <c r="S112" s="223">
        <v>0</v>
      </c>
      <c r="T112" s="224">
        <f>S112*H112</f>
        <v>0</v>
      </c>
      <c r="AR112" s="26" t="s">
        <v>263</v>
      </c>
      <c r="AT112" s="26" t="s">
        <v>176</v>
      </c>
      <c r="AU112" s="26" t="s">
        <v>79</v>
      </c>
      <c r="AY112" s="26" t="s">
        <v>173</v>
      </c>
      <c r="BE112" s="225">
        <f>IF(N112="základní",J112,0)</f>
        <v>0</v>
      </c>
      <c r="BF112" s="225">
        <f>IF(N112="snížená",J112,0)</f>
        <v>0</v>
      </c>
      <c r="BG112" s="225">
        <f>IF(N112="zákl. přenesená",J112,0)</f>
        <v>0</v>
      </c>
      <c r="BH112" s="225">
        <f>IF(N112="sníž. přenesená",J112,0)</f>
        <v>0</v>
      </c>
      <c r="BI112" s="225">
        <f>IF(N112="nulová",J112,0)</f>
        <v>0</v>
      </c>
      <c r="BJ112" s="26" t="s">
        <v>79</v>
      </c>
      <c r="BK112" s="225">
        <f>ROUND(I112*H112,2)</f>
        <v>0</v>
      </c>
      <c r="BL112" s="26" t="s">
        <v>263</v>
      </c>
      <c r="BM112" s="26" t="s">
        <v>3266</v>
      </c>
    </row>
    <row r="113" spans="2:65" s="1" customFormat="1" ht="22.5" customHeight="1">
      <c r="B113" s="213"/>
      <c r="C113" s="214" t="s">
        <v>298</v>
      </c>
      <c r="D113" s="214" t="s">
        <v>176</v>
      </c>
      <c r="E113" s="215" t="s">
        <v>3267</v>
      </c>
      <c r="F113" s="216" t="s">
        <v>3268</v>
      </c>
      <c r="G113" s="217" t="s">
        <v>3269</v>
      </c>
      <c r="H113" s="218">
        <v>1</v>
      </c>
      <c r="I113" s="219"/>
      <c r="J113" s="220">
        <f>ROUND(I113*H113,2)</f>
        <v>0</v>
      </c>
      <c r="K113" s="216" t="s">
        <v>5</v>
      </c>
      <c r="L113" s="48"/>
      <c r="M113" s="221" t="s">
        <v>5</v>
      </c>
      <c r="N113" s="222" t="s">
        <v>43</v>
      </c>
      <c r="O113" s="49"/>
      <c r="P113" s="223">
        <f>O113*H113</f>
        <v>0</v>
      </c>
      <c r="Q113" s="223">
        <v>0</v>
      </c>
      <c r="R113" s="223">
        <f>Q113*H113</f>
        <v>0</v>
      </c>
      <c r="S113" s="223">
        <v>0</v>
      </c>
      <c r="T113" s="224">
        <f>S113*H113</f>
        <v>0</v>
      </c>
      <c r="AR113" s="26" t="s">
        <v>263</v>
      </c>
      <c r="AT113" s="26" t="s">
        <v>176</v>
      </c>
      <c r="AU113" s="26" t="s">
        <v>79</v>
      </c>
      <c r="AY113" s="26" t="s">
        <v>173</v>
      </c>
      <c r="BE113" s="225">
        <f>IF(N113="základní",J113,0)</f>
        <v>0</v>
      </c>
      <c r="BF113" s="225">
        <f>IF(N113="snížená",J113,0)</f>
        <v>0</v>
      </c>
      <c r="BG113" s="225">
        <f>IF(N113="zákl. přenesená",J113,0)</f>
        <v>0</v>
      </c>
      <c r="BH113" s="225">
        <f>IF(N113="sníž. přenesená",J113,0)</f>
        <v>0</v>
      </c>
      <c r="BI113" s="225">
        <f>IF(N113="nulová",J113,0)</f>
        <v>0</v>
      </c>
      <c r="BJ113" s="26" t="s">
        <v>79</v>
      </c>
      <c r="BK113" s="225">
        <f>ROUND(I113*H113,2)</f>
        <v>0</v>
      </c>
      <c r="BL113" s="26" t="s">
        <v>263</v>
      </c>
      <c r="BM113" s="26" t="s">
        <v>3270</v>
      </c>
    </row>
    <row r="114" spans="2:65" s="1" customFormat="1" ht="22.5" customHeight="1">
      <c r="B114" s="213"/>
      <c r="C114" s="214" t="s">
        <v>306</v>
      </c>
      <c r="D114" s="214" t="s">
        <v>176</v>
      </c>
      <c r="E114" s="215" t="s">
        <v>3271</v>
      </c>
      <c r="F114" s="216" t="s">
        <v>3272</v>
      </c>
      <c r="G114" s="217" t="s">
        <v>260</v>
      </c>
      <c r="H114" s="218">
        <v>57</v>
      </c>
      <c r="I114" s="219"/>
      <c r="J114" s="220">
        <f>ROUND(I114*H114,2)</f>
        <v>0</v>
      </c>
      <c r="K114" s="216" t="s">
        <v>5</v>
      </c>
      <c r="L114" s="48"/>
      <c r="M114" s="221" t="s">
        <v>5</v>
      </c>
      <c r="N114" s="222" t="s">
        <v>43</v>
      </c>
      <c r="O114" s="49"/>
      <c r="P114" s="223">
        <f>O114*H114</f>
        <v>0</v>
      </c>
      <c r="Q114" s="223">
        <v>0</v>
      </c>
      <c r="R114" s="223">
        <f>Q114*H114</f>
        <v>0</v>
      </c>
      <c r="S114" s="223">
        <v>0</v>
      </c>
      <c r="T114" s="224">
        <f>S114*H114</f>
        <v>0</v>
      </c>
      <c r="AR114" s="26" t="s">
        <v>263</v>
      </c>
      <c r="AT114" s="26" t="s">
        <v>176</v>
      </c>
      <c r="AU114" s="26" t="s">
        <v>79</v>
      </c>
      <c r="AY114" s="26" t="s">
        <v>173</v>
      </c>
      <c r="BE114" s="225">
        <f>IF(N114="základní",J114,0)</f>
        <v>0</v>
      </c>
      <c r="BF114" s="225">
        <f>IF(N114="snížená",J114,0)</f>
        <v>0</v>
      </c>
      <c r="BG114" s="225">
        <f>IF(N114="zákl. přenesená",J114,0)</f>
        <v>0</v>
      </c>
      <c r="BH114" s="225">
        <f>IF(N114="sníž. přenesená",J114,0)</f>
        <v>0</v>
      </c>
      <c r="BI114" s="225">
        <f>IF(N114="nulová",J114,0)</f>
        <v>0</v>
      </c>
      <c r="BJ114" s="26" t="s">
        <v>79</v>
      </c>
      <c r="BK114" s="225">
        <f>ROUND(I114*H114,2)</f>
        <v>0</v>
      </c>
      <c r="BL114" s="26" t="s">
        <v>263</v>
      </c>
      <c r="BM114" s="26" t="s">
        <v>3273</v>
      </c>
    </row>
    <row r="115" spans="2:65" s="1" customFormat="1" ht="22.5" customHeight="1">
      <c r="B115" s="213"/>
      <c r="C115" s="214" t="s">
        <v>312</v>
      </c>
      <c r="D115" s="214" t="s">
        <v>176</v>
      </c>
      <c r="E115" s="215" t="s">
        <v>3274</v>
      </c>
      <c r="F115" s="216" t="s">
        <v>3275</v>
      </c>
      <c r="G115" s="217" t="s">
        <v>814</v>
      </c>
      <c r="H115" s="218">
        <v>2</v>
      </c>
      <c r="I115" s="219"/>
      <c r="J115" s="220">
        <f>ROUND(I115*H115,2)</f>
        <v>0</v>
      </c>
      <c r="K115" s="216" t="s">
        <v>5</v>
      </c>
      <c r="L115" s="48"/>
      <c r="M115" s="221" t="s">
        <v>5</v>
      </c>
      <c r="N115" s="222" t="s">
        <v>43</v>
      </c>
      <c r="O115" s="49"/>
      <c r="P115" s="223">
        <f>O115*H115</f>
        <v>0</v>
      </c>
      <c r="Q115" s="223">
        <v>0</v>
      </c>
      <c r="R115" s="223">
        <f>Q115*H115</f>
        <v>0</v>
      </c>
      <c r="S115" s="223">
        <v>0</v>
      </c>
      <c r="T115" s="224">
        <f>S115*H115</f>
        <v>0</v>
      </c>
      <c r="AR115" s="26" t="s">
        <v>263</v>
      </c>
      <c r="AT115" s="26" t="s">
        <v>176</v>
      </c>
      <c r="AU115" s="26" t="s">
        <v>79</v>
      </c>
      <c r="AY115" s="26" t="s">
        <v>173</v>
      </c>
      <c r="BE115" s="225">
        <f>IF(N115="základní",J115,0)</f>
        <v>0</v>
      </c>
      <c r="BF115" s="225">
        <f>IF(N115="snížená",J115,0)</f>
        <v>0</v>
      </c>
      <c r="BG115" s="225">
        <f>IF(N115="zákl. přenesená",J115,0)</f>
        <v>0</v>
      </c>
      <c r="BH115" s="225">
        <f>IF(N115="sníž. přenesená",J115,0)</f>
        <v>0</v>
      </c>
      <c r="BI115" s="225">
        <f>IF(N115="nulová",J115,0)</f>
        <v>0</v>
      </c>
      <c r="BJ115" s="26" t="s">
        <v>79</v>
      </c>
      <c r="BK115" s="225">
        <f>ROUND(I115*H115,2)</f>
        <v>0</v>
      </c>
      <c r="BL115" s="26" t="s">
        <v>263</v>
      </c>
      <c r="BM115" s="26" t="s">
        <v>3276</v>
      </c>
    </row>
    <row r="116" spans="2:65" s="1" customFormat="1" ht="22.5" customHeight="1">
      <c r="B116" s="213"/>
      <c r="C116" s="214" t="s">
        <v>317</v>
      </c>
      <c r="D116" s="214" t="s">
        <v>176</v>
      </c>
      <c r="E116" s="215" t="s">
        <v>3277</v>
      </c>
      <c r="F116" s="216" t="s">
        <v>3278</v>
      </c>
      <c r="G116" s="217" t="s">
        <v>711</v>
      </c>
      <c r="H116" s="218">
        <v>16</v>
      </c>
      <c r="I116" s="219"/>
      <c r="J116" s="220">
        <f>ROUND(I116*H116,2)</f>
        <v>0</v>
      </c>
      <c r="K116" s="216" t="s">
        <v>5</v>
      </c>
      <c r="L116" s="48"/>
      <c r="M116" s="221" t="s">
        <v>5</v>
      </c>
      <c r="N116" s="222" t="s">
        <v>43</v>
      </c>
      <c r="O116" s="49"/>
      <c r="P116" s="223">
        <f>O116*H116</f>
        <v>0</v>
      </c>
      <c r="Q116" s="223">
        <v>0</v>
      </c>
      <c r="R116" s="223">
        <f>Q116*H116</f>
        <v>0</v>
      </c>
      <c r="S116" s="223">
        <v>0</v>
      </c>
      <c r="T116" s="224">
        <f>S116*H116</f>
        <v>0</v>
      </c>
      <c r="AR116" s="26" t="s">
        <v>263</v>
      </c>
      <c r="AT116" s="26" t="s">
        <v>176</v>
      </c>
      <c r="AU116" s="26" t="s">
        <v>79</v>
      </c>
      <c r="AY116" s="26" t="s">
        <v>173</v>
      </c>
      <c r="BE116" s="225">
        <f>IF(N116="základní",J116,0)</f>
        <v>0</v>
      </c>
      <c r="BF116" s="225">
        <f>IF(N116="snížená",J116,0)</f>
        <v>0</v>
      </c>
      <c r="BG116" s="225">
        <f>IF(N116="zákl. přenesená",J116,0)</f>
        <v>0</v>
      </c>
      <c r="BH116" s="225">
        <f>IF(N116="sníž. přenesená",J116,0)</f>
        <v>0</v>
      </c>
      <c r="BI116" s="225">
        <f>IF(N116="nulová",J116,0)</f>
        <v>0</v>
      </c>
      <c r="BJ116" s="26" t="s">
        <v>79</v>
      </c>
      <c r="BK116" s="225">
        <f>ROUND(I116*H116,2)</f>
        <v>0</v>
      </c>
      <c r="BL116" s="26" t="s">
        <v>263</v>
      </c>
      <c r="BM116" s="26" t="s">
        <v>3279</v>
      </c>
    </row>
    <row r="117" spans="2:65" s="1" customFormat="1" ht="22.5" customHeight="1">
      <c r="B117" s="213"/>
      <c r="C117" s="214" t="s">
        <v>324</v>
      </c>
      <c r="D117" s="214" t="s">
        <v>176</v>
      </c>
      <c r="E117" s="215" t="s">
        <v>3280</v>
      </c>
      <c r="F117" s="216" t="s">
        <v>3281</v>
      </c>
      <c r="G117" s="217" t="s">
        <v>814</v>
      </c>
      <c r="H117" s="218">
        <v>16</v>
      </c>
      <c r="I117" s="219"/>
      <c r="J117" s="220">
        <f>ROUND(I117*H117,2)</f>
        <v>0</v>
      </c>
      <c r="K117" s="216" t="s">
        <v>5</v>
      </c>
      <c r="L117" s="48"/>
      <c r="M117" s="221" t="s">
        <v>5</v>
      </c>
      <c r="N117" s="222" t="s">
        <v>43</v>
      </c>
      <c r="O117" s="49"/>
      <c r="P117" s="223">
        <f>O117*H117</f>
        <v>0</v>
      </c>
      <c r="Q117" s="223">
        <v>0</v>
      </c>
      <c r="R117" s="223">
        <f>Q117*H117</f>
        <v>0</v>
      </c>
      <c r="S117" s="223">
        <v>0</v>
      </c>
      <c r="T117" s="224">
        <f>S117*H117</f>
        <v>0</v>
      </c>
      <c r="AR117" s="26" t="s">
        <v>263</v>
      </c>
      <c r="AT117" s="26" t="s">
        <v>176</v>
      </c>
      <c r="AU117" s="26" t="s">
        <v>79</v>
      </c>
      <c r="AY117" s="26" t="s">
        <v>173</v>
      </c>
      <c r="BE117" s="225">
        <f>IF(N117="základní",J117,0)</f>
        <v>0</v>
      </c>
      <c r="BF117" s="225">
        <f>IF(N117="snížená",J117,0)</f>
        <v>0</v>
      </c>
      <c r="BG117" s="225">
        <f>IF(N117="zákl. přenesená",J117,0)</f>
        <v>0</v>
      </c>
      <c r="BH117" s="225">
        <f>IF(N117="sníž. přenesená",J117,0)</f>
        <v>0</v>
      </c>
      <c r="BI117" s="225">
        <f>IF(N117="nulová",J117,0)</f>
        <v>0</v>
      </c>
      <c r="BJ117" s="26" t="s">
        <v>79</v>
      </c>
      <c r="BK117" s="225">
        <f>ROUND(I117*H117,2)</f>
        <v>0</v>
      </c>
      <c r="BL117" s="26" t="s">
        <v>263</v>
      </c>
      <c r="BM117" s="26" t="s">
        <v>3282</v>
      </c>
    </row>
    <row r="118" spans="2:65" s="1" customFormat="1" ht="22.5" customHeight="1">
      <c r="B118" s="213"/>
      <c r="C118" s="214" t="s">
        <v>331</v>
      </c>
      <c r="D118" s="214" t="s">
        <v>176</v>
      </c>
      <c r="E118" s="215" t="s">
        <v>3283</v>
      </c>
      <c r="F118" s="216" t="s">
        <v>3284</v>
      </c>
      <c r="G118" s="217" t="s">
        <v>711</v>
      </c>
      <c r="H118" s="218">
        <v>1</v>
      </c>
      <c r="I118" s="219"/>
      <c r="J118" s="220">
        <f>ROUND(I118*H118,2)</f>
        <v>0</v>
      </c>
      <c r="K118" s="216" t="s">
        <v>5</v>
      </c>
      <c r="L118" s="48"/>
      <c r="M118" s="221" t="s">
        <v>5</v>
      </c>
      <c r="N118" s="222" t="s">
        <v>43</v>
      </c>
      <c r="O118" s="49"/>
      <c r="P118" s="223">
        <f>O118*H118</f>
        <v>0</v>
      </c>
      <c r="Q118" s="223">
        <v>0</v>
      </c>
      <c r="R118" s="223">
        <f>Q118*H118</f>
        <v>0</v>
      </c>
      <c r="S118" s="223">
        <v>0</v>
      </c>
      <c r="T118" s="224">
        <f>S118*H118</f>
        <v>0</v>
      </c>
      <c r="AR118" s="26" t="s">
        <v>263</v>
      </c>
      <c r="AT118" s="26" t="s">
        <v>176</v>
      </c>
      <c r="AU118" s="26" t="s">
        <v>79</v>
      </c>
      <c r="AY118" s="26" t="s">
        <v>173</v>
      </c>
      <c r="BE118" s="225">
        <f>IF(N118="základní",J118,0)</f>
        <v>0</v>
      </c>
      <c r="BF118" s="225">
        <f>IF(N118="snížená",J118,0)</f>
        <v>0</v>
      </c>
      <c r="BG118" s="225">
        <f>IF(N118="zákl. přenesená",J118,0)</f>
        <v>0</v>
      </c>
      <c r="BH118" s="225">
        <f>IF(N118="sníž. přenesená",J118,0)</f>
        <v>0</v>
      </c>
      <c r="BI118" s="225">
        <f>IF(N118="nulová",J118,0)</f>
        <v>0</v>
      </c>
      <c r="BJ118" s="26" t="s">
        <v>79</v>
      </c>
      <c r="BK118" s="225">
        <f>ROUND(I118*H118,2)</f>
        <v>0</v>
      </c>
      <c r="BL118" s="26" t="s">
        <v>263</v>
      </c>
      <c r="BM118" s="26" t="s">
        <v>3285</v>
      </c>
    </row>
    <row r="119" spans="2:65" s="1" customFormat="1" ht="22.5" customHeight="1">
      <c r="B119" s="213"/>
      <c r="C119" s="214" t="s">
        <v>335</v>
      </c>
      <c r="D119" s="214" t="s">
        <v>176</v>
      </c>
      <c r="E119" s="215" t="s">
        <v>3286</v>
      </c>
      <c r="F119" s="216" t="s">
        <v>3287</v>
      </c>
      <c r="G119" s="217" t="s">
        <v>711</v>
      </c>
      <c r="H119" s="218">
        <v>1</v>
      </c>
      <c r="I119" s="219"/>
      <c r="J119" s="220">
        <f>ROUND(I119*H119,2)</f>
        <v>0</v>
      </c>
      <c r="K119" s="216" t="s">
        <v>5</v>
      </c>
      <c r="L119" s="48"/>
      <c r="M119" s="221" t="s">
        <v>5</v>
      </c>
      <c r="N119" s="273" t="s">
        <v>43</v>
      </c>
      <c r="O119" s="274"/>
      <c r="P119" s="275">
        <f>O119*H119</f>
        <v>0</v>
      </c>
      <c r="Q119" s="275">
        <v>0</v>
      </c>
      <c r="R119" s="275">
        <f>Q119*H119</f>
        <v>0</v>
      </c>
      <c r="S119" s="275">
        <v>0</v>
      </c>
      <c r="T119" s="276">
        <f>S119*H119</f>
        <v>0</v>
      </c>
      <c r="AR119" s="26" t="s">
        <v>263</v>
      </c>
      <c r="AT119" s="26" t="s">
        <v>176</v>
      </c>
      <c r="AU119" s="26" t="s">
        <v>79</v>
      </c>
      <c r="AY119" s="26" t="s">
        <v>173</v>
      </c>
      <c r="BE119" s="225">
        <f>IF(N119="základní",J119,0)</f>
        <v>0</v>
      </c>
      <c r="BF119" s="225">
        <f>IF(N119="snížená",J119,0)</f>
        <v>0</v>
      </c>
      <c r="BG119" s="225">
        <f>IF(N119="zákl. přenesená",J119,0)</f>
        <v>0</v>
      </c>
      <c r="BH119" s="225">
        <f>IF(N119="sníž. přenesená",J119,0)</f>
        <v>0</v>
      </c>
      <c r="BI119" s="225">
        <f>IF(N119="nulová",J119,0)</f>
        <v>0</v>
      </c>
      <c r="BJ119" s="26" t="s">
        <v>79</v>
      </c>
      <c r="BK119" s="225">
        <f>ROUND(I119*H119,2)</f>
        <v>0</v>
      </c>
      <c r="BL119" s="26" t="s">
        <v>263</v>
      </c>
      <c r="BM119" s="26" t="s">
        <v>3288</v>
      </c>
    </row>
    <row r="120" spans="2:12" s="1" customFormat="1" ht="6.95" customHeight="1">
      <c r="B120" s="69"/>
      <c r="C120" s="70"/>
      <c r="D120" s="70"/>
      <c r="E120" s="70"/>
      <c r="F120" s="70"/>
      <c r="G120" s="70"/>
      <c r="H120" s="70"/>
      <c r="I120" s="165"/>
      <c r="J120" s="70"/>
      <c r="K120" s="70"/>
      <c r="L120" s="48"/>
    </row>
  </sheetData>
  <autoFilter ref="C85:K119"/>
  <mergeCells count="12">
    <mergeCell ref="E7:H7"/>
    <mergeCell ref="E9:H9"/>
    <mergeCell ref="E11:H11"/>
    <mergeCell ref="E26:H26"/>
    <mergeCell ref="E47:H47"/>
    <mergeCell ref="E49:H49"/>
    <mergeCell ref="E51:H51"/>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2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124</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s="1" customFormat="1" ht="22.5" customHeight="1">
      <c r="B9" s="48"/>
      <c r="C9" s="49"/>
      <c r="D9" s="49"/>
      <c r="E9" s="142" t="s">
        <v>1149</v>
      </c>
      <c r="F9" s="49"/>
      <c r="G9" s="49"/>
      <c r="H9" s="49"/>
      <c r="I9" s="143"/>
      <c r="J9" s="49"/>
      <c r="K9" s="53"/>
    </row>
    <row r="10" spans="2:11" s="1" customFormat="1" ht="13.5">
      <c r="B10" s="48"/>
      <c r="C10" s="49"/>
      <c r="D10" s="42" t="s">
        <v>136</v>
      </c>
      <c r="E10" s="49"/>
      <c r="F10" s="49"/>
      <c r="G10" s="49"/>
      <c r="H10" s="49"/>
      <c r="I10" s="143"/>
      <c r="J10" s="49"/>
      <c r="K10" s="53"/>
    </row>
    <row r="11" spans="2:11" s="1" customFormat="1" ht="36.95" customHeight="1">
      <c r="B11" s="48"/>
      <c r="C11" s="49"/>
      <c r="D11" s="49"/>
      <c r="E11" s="144" t="s">
        <v>3289</v>
      </c>
      <c r="F11" s="49"/>
      <c r="G11" s="49"/>
      <c r="H11" s="49"/>
      <c r="I11" s="143"/>
      <c r="J11" s="49"/>
      <c r="K11" s="53"/>
    </row>
    <row r="12" spans="2:11" s="1" customFormat="1" ht="13.5">
      <c r="B12" s="48"/>
      <c r="C12" s="49"/>
      <c r="D12" s="49"/>
      <c r="E12" s="49"/>
      <c r="F12" s="49"/>
      <c r="G12" s="49"/>
      <c r="H12" s="49"/>
      <c r="I12" s="143"/>
      <c r="J12" s="49"/>
      <c r="K12" s="53"/>
    </row>
    <row r="13" spans="2:11" s="1" customFormat="1" ht="14.4" customHeight="1">
      <c r="B13" s="48"/>
      <c r="C13" s="49"/>
      <c r="D13" s="42" t="s">
        <v>21</v>
      </c>
      <c r="E13" s="49"/>
      <c r="F13" s="37" t="s">
        <v>5</v>
      </c>
      <c r="G13" s="49"/>
      <c r="H13" s="49"/>
      <c r="I13" s="145" t="s">
        <v>22</v>
      </c>
      <c r="J13" s="37" t="s">
        <v>5</v>
      </c>
      <c r="K13" s="53"/>
    </row>
    <row r="14" spans="2:11" s="1" customFormat="1" ht="14.4" customHeight="1">
      <c r="B14" s="48"/>
      <c r="C14" s="49"/>
      <c r="D14" s="42" t="s">
        <v>23</v>
      </c>
      <c r="E14" s="49"/>
      <c r="F14" s="37" t="s">
        <v>24</v>
      </c>
      <c r="G14" s="49"/>
      <c r="H14" s="49"/>
      <c r="I14" s="145" t="s">
        <v>25</v>
      </c>
      <c r="J14" s="146">
        <f>'Rekapitulace stavby'!AN8</f>
        <v>0</v>
      </c>
      <c r="K14" s="53"/>
    </row>
    <row r="15" spans="2:11" s="1" customFormat="1" ht="10.8" customHeight="1">
      <c r="B15" s="48"/>
      <c r="C15" s="49"/>
      <c r="D15" s="49"/>
      <c r="E15" s="49"/>
      <c r="F15" s="49"/>
      <c r="G15" s="49"/>
      <c r="H15" s="49"/>
      <c r="I15" s="143"/>
      <c r="J15" s="49"/>
      <c r="K15" s="53"/>
    </row>
    <row r="16" spans="2:11" s="1" customFormat="1" ht="14.4" customHeight="1">
      <c r="B16" s="48"/>
      <c r="C16" s="49"/>
      <c r="D16" s="42" t="s">
        <v>27</v>
      </c>
      <c r="E16" s="49"/>
      <c r="F16" s="49"/>
      <c r="G16" s="49"/>
      <c r="H16" s="49"/>
      <c r="I16" s="145" t="s">
        <v>28</v>
      </c>
      <c r="J16" s="37" t="s">
        <v>5</v>
      </c>
      <c r="K16" s="53"/>
    </row>
    <row r="17" spans="2:11" s="1" customFormat="1" ht="18" customHeight="1">
      <c r="B17" s="48"/>
      <c r="C17" s="49"/>
      <c r="D17" s="49"/>
      <c r="E17" s="37" t="s">
        <v>29</v>
      </c>
      <c r="F17" s="49"/>
      <c r="G17" s="49"/>
      <c r="H17" s="49"/>
      <c r="I17" s="145" t="s">
        <v>30</v>
      </c>
      <c r="J17" s="37" t="s">
        <v>5</v>
      </c>
      <c r="K17" s="53"/>
    </row>
    <row r="18" spans="2:11" s="1" customFormat="1" ht="6.95" customHeight="1">
      <c r="B18" s="48"/>
      <c r="C18" s="49"/>
      <c r="D18" s="49"/>
      <c r="E18" s="49"/>
      <c r="F18" s="49"/>
      <c r="G18" s="49"/>
      <c r="H18" s="49"/>
      <c r="I18" s="143"/>
      <c r="J18" s="49"/>
      <c r="K18" s="53"/>
    </row>
    <row r="19" spans="2:11" s="1" customFormat="1" ht="14.4" customHeight="1">
      <c r="B19" s="48"/>
      <c r="C19" s="49"/>
      <c r="D19" s="42" t="s">
        <v>31</v>
      </c>
      <c r="E19" s="49"/>
      <c r="F19" s="49"/>
      <c r="G19" s="49"/>
      <c r="H19" s="49"/>
      <c r="I19" s="145" t="s">
        <v>28</v>
      </c>
      <c r="J19" s="37">
        <f>IF('Rekapitulace stavby'!AN13="Vyplň údaj","",IF('Rekapitulace stavby'!AN13="","",'Rekapitulace stavby'!AN13))</f>
        <v>0</v>
      </c>
      <c r="K19" s="53"/>
    </row>
    <row r="20" spans="2:11" s="1" customFormat="1" ht="18" customHeight="1">
      <c r="B20" s="48"/>
      <c r="C20" s="49"/>
      <c r="D20" s="49"/>
      <c r="E20" s="37">
        <f>IF('Rekapitulace stavby'!E14="Vyplň údaj","",IF('Rekapitulace stavby'!E14="","",'Rekapitulace stavby'!E14))</f>
        <v>0</v>
      </c>
      <c r="F20" s="49"/>
      <c r="G20" s="49"/>
      <c r="H20" s="49"/>
      <c r="I20" s="145" t="s">
        <v>30</v>
      </c>
      <c r="J20" s="37">
        <f>IF('Rekapitulace stavby'!AN14="Vyplň údaj","",IF('Rekapitulace stavby'!AN14="","",'Rekapitulace stavby'!AN14))</f>
        <v>0</v>
      </c>
      <c r="K20" s="53"/>
    </row>
    <row r="21" spans="2:11" s="1" customFormat="1" ht="6.95" customHeight="1">
      <c r="B21" s="48"/>
      <c r="C21" s="49"/>
      <c r="D21" s="49"/>
      <c r="E21" s="49"/>
      <c r="F21" s="49"/>
      <c r="G21" s="49"/>
      <c r="H21" s="49"/>
      <c r="I21" s="143"/>
      <c r="J21" s="49"/>
      <c r="K21" s="53"/>
    </row>
    <row r="22" spans="2:11" s="1" customFormat="1" ht="14.4" customHeight="1">
      <c r="B22" s="48"/>
      <c r="C22" s="49"/>
      <c r="D22" s="42" t="s">
        <v>33</v>
      </c>
      <c r="E22" s="49"/>
      <c r="F22" s="49"/>
      <c r="G22" s="49"/>
      <c r="H22" s="49"/>
      <c r="I22" s="145" t="s">
        <v>28</v>
      </c>
      <c r="J22" s="37" t="s">
        <v>5</v>
      </c>
      <c r="K22" s="53"/>
    </row>
    <row r="23" spans="2:11" s="1" customFormat="1" ht="18" customHeight="1">
      <c r="B23" s="48"/>
      <c r="C23" s="49"/>
      <c r="D23" s="49"/>
      <c r="E23" s="37" t="s">
        <v>34</v>
      </c>
      <c r="F23" s="49"/>
      <c r="G23" s="49"/>
      <c r="H23" s="49"/>
      <c r="I23" s="145" t="s">
        <v>30</v>
      </c>
      <c r="J23" s="37" t="s">
        <v>5</v>
      </c>
      <c r="K23" s="53"/>
    </row>
    <row r="24" spans="2:11" s="1" customFormat="1" ht="6.95" customHeight="1">
      <c r="B24" s="48"/>
      <c r="C24" s="49"/>
      <c r="D24" s="49"/>
      <c r="E24" s="49"/>
      <c r="F24" s="49"/>
      <c r="G24" s="49"/>
      <c r="H24" s="49"/>
      <c r="I24" s="143"/>
      <c r="J24" s="49"/>
      <c r="K24" s="53"/>
    </row>
    <row r="25" spans="2:11" s="1" customFormat="1" ht="14.4" customHeight="1">
      <c r="B25" s="48"/>
      <c r="C25" s="49"/>
      <c r="D25" s="42" t="s">
        <v>36</v>
      </c>
      <c r="E25" s="49"/>
      <c r="F25" s="49"/>
      <c r="G25" s="49"/>
      <c r="H25" s="49"/>
      <c r="I25" s="143"/>
      <c r="J25" s="49"/>
      <c r="K25" s="53"/>
    </row>
    <row r="26" spans="2:11" s="7" customFormat="1" ht="22.5" customHeight="1">
      <c r="B26" s="147"/>
      <c r="C26" s="148"/>
      <c r="D26" s="148"/>
      <c r="E26" s="46" t="s">
        <v>5</v>
      </c>
      <c r="F26" s="46"/>
      <c r="G26" s="46"/>
      <c r="H26" s="46"/>
      <c r="I26" s="149"/>
      <c r="J26" s="148"/>
      <c r="K26" s="150"/>
    </row>
    <row r="27" spans="2:11" s="1" customFormat="1" ht="6.95" customHeight="1">
      <c r="B27" s="48"/>
      <c r="C27" s="49"/>
      <c r="D27" s="49"/>
      <c r="E27" s="49"/>
      <c r="F27" s="49"/>
      <c r="G27" s="49"/>
      <c r="H27" s="49"/>
      <c r="I27" s="143"/>
      <c r="J27" s="49"/>
      <c r="K27" s="53"/>
    </row>
    <row r="28" spans="2:11" s="1" customFormat="1" ht="6.95" customHeight="1">
      <c r="B28" s="48"/>
      <c r="C28" s="49"/>
      <c r="D28" s="84"/>
      <c r="E28" s="84"/>
      <c r="F28" s="84"/>
      <c r="G28" s="84"/>
      <c r="H28" s="84"/>
      <c r="I28" s="151"/>
      <c r="J28" s="84"/>
      <c r="K28" s="152"/>
    </row>
    <row r="29" spans="2:11" s="1" customFormat="1" ht="25.4" customHeight="1">
      <c r="B29" s="48"/>
      <c r="C29" s="49"/>
      <c r="D29" s="153" t="s">
        <v>38</v>
      </c>
      <c r="E29" s="49"/>
      <c r="F29" s="49"/>
      <c r="G29" s="49"/>
      <c r="H29" s="49"/>
      <c r="I29" s="143"/>
      <c r="J29" s="154">
        <f>ROUND(J95,2)</f>
        <v>0</v>
      </c>
      <c r="K29" s="53"/>
    </row>
    <row r="30" spans="2:11" s="1" customFormat="1" ht="6.95" customHeight="1">
      <c r="B30" s="48"/>
      <c r="C30" s="49"/>
      <c r="D30" s="84"/>
      <c r="E30" s="84"/>
      <c r="F30" s="84"/>
      <c r="G30" s="84"/>
      <c r="H30" s="84"/>
      <c r="I30" s="151"/>
      <c r="J30" s="84"/>
      <c r="K30" s="152"/>
    </row>
    <row r="31" spans="2:11" s="1" customFormat="1" ht="14.4" customHeight="1">
      <c r="B31" s="48"/>
      <c r="C31" s="49"/>
      <c r="D31" s="49"/>
      <c r="E31" s="49"/>
      <c r="F31" s="54" t="s">
        <v>40</v>
      </c>
      <c r="G31" s="49"/>
      <c r="H31" s="49"/>
      <c r="I31" s="155" t="s">
        <v>39</v>
      </c>
      <c r="J31" s="54" t="s">
        <v>41</v>
      </c>
      <c r="K31" s="53"/>
    </row>
    <row r="32" spans="2:11" s="1" customFormat="1" ht="14.4" customHeight="1">
      <c r="B32" s="48"/>
      <c r="C32" s="49"/>
      <c r="D32" s="57" t="s">
        <v>42</v>
      </c>
      <c r="E32" s="57" t="s">
        <v>43</v>
      </c>
      <c r="F32" s="156">
        <f>ROUND(SUM(BE95:BE291),2)</f>
        <v>0</v>
      </c>
      <c r="G32" s="49"/>
      <c r="H32" s="49"/>
      <c r="I32" s="157">
        <v>0.21</v>
      </c>
      <c r="J32" s="156">
        <f>ROUND(ROUND((SUM(BE95:BE291)),2)*I32,2)</f>
        <v>0</v>
      </c>
      <c r="K32" s="53"/>
    </row>
    <row r="33" spans="2:11" s="1" customFormat="1" ht="14.4" customHeight="1">
      <c r="B33" s="48"/>
      <c r="C33" s="49"/>
      <c r="D33" s="49"/>
      <c r="E33" s="57" t="s">
        <v>44</v>
      </c>
      <c r="F33" s="156">
        <f>ROUND(SUM(BF95:BF291),2)</f>
        <v>0</v>
      </c>
      <c r="G33" s="49"/>
      <c r="H33" s="49"/>
      <c r="I33" s="157">
        <v>0.15</v>
      </c>
      <c r="J33" s="156">
        <f>ROUND(ROUND((SUM(BF95:BF291)),2)*I33,2)</f>
        <v>0</v>
      </c>
      <c r="K33" s="53"/>
    </row>
    <row r="34" spans="2:11" s="1" customFormat="1" ht="14.4" customHeight="1" hidden="1">
      <c r="B34" s="48"/>
      <c r="C34" s="49"/>
      <c r="D34" s="49"/>
      <c r="E34" s="57" t="s">
        <v>45</v>
      </c>
      <c r="F34" s="156">
        <f>ROUND(SUM(BG95:BG291),2)</f>
        <v>0</v>
      </c>
      <c r="G34" s="49"/>
      <c r="H34" s="49"/>
      <c r="I34" s="157">
        <v>0.21</v>
      </c>
      <c r="J34" s="156">
        <v>0</v>
      </c>
      <c r="K34" s="53"/>
    </row>
    <row r="35" spans="2:11" s="1" customFormat="1" ht="14.4" customHeight="1" hidden="1">
      <c r="B35" s="48"/>
      <c r="C35" s="49"/>
      <c r="D35" s="49"/>
      <c r="E35" s="57" t="s">
        <v>46</v>
      </c>
      <c r="F35" s="156">
        <f>ROUND(SUM(BH95:BH291),2)</f>
        <v>0</v>
      </c>
      <c r="G35" s="49"/>
      <c r="H35" s="49"/>
      <c r="I35" s="157">
        <v>0.15</v>
      </c>
      <c r="J35" s="156">
        <v>0</v>
      </c>
      <c r="K35" s="53"/>
    </row>
    <row r="36" spans="2:11" s="1" customFormat="1" ht="14.4" customHeight="1" hidden="1">
      <c r="B36" s="48"/>
      <c r="C36" s="49"/>
      <c r="D36" s="49"/>
      <c r="E36" s="57" t="s">
        <v>47</v>
      </c>
      <c r="F36" s="156">
        <f>ROUND(SUM(BI95:BI291),2)</f>
        <v>0</v>
      </c>
      <c r="G36" s="49"/>
      <c r="H36" s="49"/>
      <c r="I36" s="157">
        <v>0</v>
      </c>
      <c r="J36" s="156">
        <v>0</v>
      </c>
      <c r="K36" s="53"/>
    </row>
    <row r="37" spans="2:11" s="1" customFormat="1" ht="6.95" customHeight="1">
      <c r="B37" s="48"/>
      <c r="C37" s="49"/>
      <c r="D37" s="49"/>
      <c r="E37" s="49"/>
      <c r="F37" s="49"/>
      <c r="G37" s="49"/>
      <c r="H37" s="49"/>
      <c r="I37" s="143"/>
      <c r="J37" s="49"/>
      <c r="K37" s="53"/>
    </row>
    <row r="38" spans="2:11" s="1" customFormat="1" ht="25.4" customHeight="1">
      <c r="B38" s="48"/>
      <c r="C38" s="158"/>
      <c r="D38" s="159" t="s">
        <v>48</v>
      </c>
      <c r="E38" s="90"/>
      <c r="F38" s="90"/>
      <c r="G38" s="160" t="s">
        <v>49</v>
      </c>
      <c r="H38" s="161" t="s">
        <v>50</v>
      </c>
      <c r="I38" s="162"/>
      <c r="J38" s="163">
        <f>SUM(J29:J36)</f>
        <v>0</v>
      </c>
      <c r="K38" s="164"/>
    </row>
    <row r="39" spans="2:11" s="1" customFormat="1" ht="14.4" customHeight="1">
      <c r="B39" s="69"/>
      <c r="C39" s="70"/>
      <c r="D39" s="70"/>
      <c r="E39" s="70"/>
      <c r="F39" s="70"/>
      <c r="G39" s="70"/>
      <c r="H39" s="70"/>
      <c r="I39" s="165"/>
      <c r="J39" s="70"/>
      <c r="K39" s="71"/>
    </row>
    <row r="43" spans="2:11" s="1" customFormat="1" ht="6.95" customHeight="1">
      <c r="B43" s="72"/>
      <c r="C43" s="73"/>
      <c r="D43" s="73"/>
      <c r="E43" s="73"/>
      <c r="F43" s="73"/>
      <c r="G43" s="73"/>
      <c r="H43" s="73"/>
      <c r="I43" s="166"/>
      <c r="J43" s="73"/>
      <c r="K43" s="167"/>
    </row>
    <row r="44" spans="2:11" s="1" customFormat="1" ht="36.95" customHeight="1">
      <c r="B44" s="48"/>
      <c r="C44" s="32" t="s">
        <v>138</v>
      </c>
      <c r="D44" s="49"/>
      <c r="E44" s="49"/>
      <c r="F44" s="49"/>
      <c r="G44" s="49"/>
      <c r="H44" s="49"/>
      <c r="I44" s="143"/>
      <c r="J44" s="49"/>
      <c r="K44" s="53"/>
    </row>
    <row r="45" spans="2:11" s="1" customFormat="1" ht="6.95" customHeight="1">
      <c r="B45" s="48"/>
      <c r="C45" s="49"/>
      <c r="D45" s="49"/>
      <c r="E45" s="49"/>
      <c r="F45" s="49"/>
      <c r="G45" s="49"/>
      <c r="H45" s="49"/>
      <c r="I45" s="143"/>
      <c r="J45" s="49"/>
      <c r="K45" s="53"/>
    </row>
    <row r="46" spans="2:11" s="1" customFormat="1" ht="14.4" customHeight="1">
      <c r="B46" s="48"/>
      <c r="C46" s="42" t="s">
        <v>19</v>
      </c>
      <c r="D46" s="49"/>
      <c r="E46" s="49"/>
      <c r="F46" s="49"/>
      <c r="G46" s="49"/>
      <c r="H46" s="49"/>
      <c r="I46" s="143"/>
      <c r="J46" s="49"/>
      <c r="K46" s="53"/>
    </row>
    <row r="47" spans="2:11" s="1" customFormat="1" ht="22.5" customHeight="1">
      <c r="B47" s="48"/>
      <c r="C47" s="49"/>
      <c r="D47" s="49"/>
      <c r="E47" s="142">
        <f>E7</f>
        <v>0</v>
      </c>
      <c r="F47" s="42"/>
      <c r="G47" s="42"/>
      <c r="H47" s="42"/>
      <c r="I47" s="143"/>
      <c r="J47" s="49"/>
      <c r="K47" s="53"/>
    </row>
    <row r="48" spans="2:11" ht="13.5">
      <c r="B48" s="30"/>
      <c r="C48" s="42" t="s">
        <v>134</v>
      </c>
      <c r="D48" s="31"/>
      <c r="E48" s="31"/>
      <c r="F48" s="31"/>
      <c r="G48" s="31"/>
      <c r="H48" s="31"/>
      <c r="I48" s="141"/>
      <c r="J48" s="31"/>
      <c r="K48" s="33"/>
    </row>
    <row r="49" spans="2:11" s="1" customFormat="1" ht="22.5" customHeight="1">
      <c r="B49" s="48"/>
      <c r="C49" s="49"/>
      <c r="D49" s="49"/>
      <c r="E49" s="142" t="s">
        <v>1149</v>
      </c>
      <c r="F49" s="49"/>
      <c r="G49" s="49"/>
      <c r="H49" s="49"/>
      <c r="I49" s="143"/>
      <c r="J49" s="49"/>
      <c r="K49" s="53"/>
    </row>
    <row r="50" spans="2:11" s="1" customFormat="1" ht="14.4" customHeight="1">
      <c r="B50" s="48"/>
      <c r="C50" s="42" t="s">
        <v>136</v>
      </c>
      <c r="D50" s="49"/>
      <c r="E50" s="49"/>
      <c r="F50" s="49"/>
      <c r="G50" s="49"/>
      <c r="H50" s="49"/>
      <c r="I50" s="143"/>
      <c r="J50" s="49"/>
      <c r="K50" s="53"/>
    </row>
    <row r="51" spans="2:11" s="1" customFormat="1" ht="23.25" customHeight="1">
      <c r="B51" s="48"/>
      <c r="C51" s="49"/>
      <c r="D51" s="49"/>
      <c r="E51" s="144">
        <f>E11</f>
        <v>0</v>
      </c>
      <c r="F51" s="49"/>
      <c r="G51" s="49"/>
      <c r="H51" s="49"/>
      <c r="I51" s="143"/>
      <c r="J51" s="49"/>
      <c r="K51" s="53"/>
    </row>
    <row r="52" spans="2:11" s="1" customFormat="1" ht="6.95" customHeight="1">
      <c r="B52" s="48"/>
      <c r="C52" s="49"/>
      <c r="D52" s="49"/>
      <c r="E52" s="49"/>
      <c r="F52" s="49"/>
      <c r="G52" s="49"/>
      <c r="H52" s="49"/>
      <c r="I52" s="143"/>
      <c r="J52" s="49"/>
      <c r="K52" s="53"/>
    </row>
    <row r="53" spans="2:11" s="1" customFormat="1" ht="18" customHeight="1">
      <c r="B53" s="48"/>
      <c r="C53" s="42" t="s">
        <v>23</v>
      </c>
      <c r="D53" s="49"/>
      <c r="E53" s="49"/>
      <c r="F53" s="37">
        <f>F14</f>
        <v>0</v>
      </c>
      <c r="G53" s="49"/>
      <c r="H53" s="49"/>
      <c r="I53" s="145" t="s">
        <v>25</v>
      </c>
      <c r="J53" s="146">
        <f>IF(J14="","",J14)</f>
        <v>0</v>
      </c>
      <c r="K53" s="53"/>
    </row>
    <row r="54" spans="2:11" s="1" customFormat="1" ht="6.95" customHeight="1">
      <c r="B54" s="48"/>
      <c r="C54" s="49"/>
      <c r="D54" s="49"/>
      <c r="E54" s="49"/>
      <c r="F54" s="49"/>
      <c r="G54" s="49"/>
      <c r="H54" s="49"/>
      <c r="I54" s="143"/>
      <c r="J54" s="49"/>
      <c r="K54" s="53"/>
    </row>
    <row r="55" spans="2:11" s="1" customFormat="1" ht="13.5">
      <c r="B55" s="48"/>
      <c r="C55" s="42" t="s">
        <v>27</v>
      </c>
      <c r="D55" s="49"/>
      <c r="E55" s="49"/>
      <c r="F55" s="37">
        <f>E17</f>
        <v>0</v>
      </c>
      <c r="G55" s="49"/>
      <c r="H55" s="49"/>
      <c r="I55" s="145" t="s">
        <v>33</v>
      </c>
      <c r="J55" s="37">
        <f>E23</f>
        <v>0</v>
      </c>
      <c r="K55" s="53"/>
    </row>
    <row r="56" spans="2:11" s="1" customFormat="1" ht="14.4" customHeight="1">
      <c r="B56" s="48"/>
      <c r="C56" s="42" t="s">
        <v>31</v>
      </c>
      <c r="D56" s="49"/>
      <c r="E56" s="49"/>
      <c r="F56" s="37">
        <f>IF(E20="","",E20)</f>
        <v>0</v>
      </c>
      <c r="G56" s="49"/>
      <c r="H56" s="49"/>
      <c r="I56" s="143"/>
      <c r="J56" s="49"/>
      <c r="K56" s="53"/>
    </row>
    <row r="57" spans="2:11" s="1" customFormat="1" ht="10.3" customHeight="1">
      <c r="B57" s="48"/>
      <c r="C57" s="49"/>
      <c r="D57" s="49"/>
      <c r="E57" s="49"/>
      <c r="F57" s="49"/>
      <c r="G57" s="49"/>
      <c r="H57" s="49"/>
      <c r="I57" s="143"/>
      <c r="J57" s="49"/>
      <c r="K57" s="53"/>
    </row>
    <row r="58" spans="2:11" s="1" customFormat="1" ht="29.25" customHeight="1">
      <c r="B58" s="48"/>
      <c r="C58" s="168" t="s">
        <v>139</v>
      </c>
      <c r="D58" s="158"/>
      <c r="E58" s="158"/>
      <c r="F58" s="158"/>
      <c r="G58" s="158"/>
      <c r="H58" s="158"/>
      <c r="I58" s="169"/>
      <c r="J58" s="170" t="s">
        <v>140</v>
      </c>
      <c r="K58" s="171"/>
    </row>
    <row r="59" spans="2:11" s="1" customFormat="1" ht="10.3" customHeight="1">
      <c r="B59" s="48"/>
      <c r="C59" s="49"/>
      <c r="D59" s="49"/>
      <c r="E59" s="49"/>
      <c r="F59" s="49"/>
      <c r="G59" s="49"/>
      <c r="H59" s="49"/>
      <c r="I59" s="143"/>
      <c r="J59" s="49"/>
      <c r="K59" s="53"/>
    </row>
    <row r="60" spans="2:47" s="1" customFormat="1" ht="29.25" customHeight="1">
      <c r="B60" s="48"/>
      <c r="C60" s="172" t="s">
        <v>141</v>
      </c>
      <c r="D60" s="49"/>
      <c r="E60" s="49"/>
      <c r="F60" s="49"/>
      <c r="G60" s="49"/>
      <c r="H60" s="49"/>
      <c r="I60" s="143"/>
      <c r="J60" s="154">
        <f>J95</f>
        <v>0</v>
      </c>
      <c r="K60" s="53"/>
      <c r="AU60" s="26" t="s">
        <v>142</v>
      </c>
    </row>
    <row r="61" spans="2:11" s="8" customFormat="1" ht="24.95" customHeight="1">
      <c r="B61" s="173"/>
      <c r="C61" s="174"/>
      <c r="D61" s="175" t="s">
        <v>3290</v>
      </c>
      <c r="E61" s="176"/>
      <c r="F61" s="176"/>
      <c r="G61" s="176"/>
      <c r="H61" s="176"/>
      <c r="I61" s="177"/>
      <c r="J61" s="178">
        <f>J96</f>
        <v>0</v>
      </c>
      <c r="K61" s="179"/>
    </row>
    <row r="62" spans="2:11" s="8" customFormat="1" ht="24.95" customHeight="1">
      <c r="B62" s="173"/>
      <c r="C62" s="174"/>
      <c r="D62" s="175" t="s">
        <v>3291</v>
      </c>
      <c r="E62" s="176"/>
      <c r="F62" s="176"/>
      <c r="G62" s="176"/>
      <c r="H62" s="176"/>
      <c r="I62" s="177"/>
      <c r="J62" s="178">
        <f>J108</f>
        <v>0</v>
      </c>
      <c r="K62" s="179"/>
    </row>
    <row r="63" spans="2:11" s="8" customFormat="1" ht="24.95" customHeight="1">
      <c r="B63" s="173"/>
      <c r="C63" s="174"/>
      <c r="D63" s="175" t="s">
        <v>3292</v>
      </c>
      <c r="E63" s="176"/>
      <c r="F63" s="176"/>
      <c r="G63" s="176"/>
      <c r="H63" s="176"/>
      <c r="I63" s="177"/>
      <c r="J63" s="178">
        <f>J162</f>
        <v>0</v>
      </c>
      <c r="K63" s="179"/>
    </row>
    <row r="64" spans="2:11" s="8" customFormat="1" ht="24.95" customHeight="1">
      <c r="B64" s="173"/>
      <c r="C64" s="174"/>
      <c r="D64" s="175" t="s">
        <v>3293</v>
      </c>
      <c r="E64" s="176"/>
      <c r="F64" s="176"/>
      <c r="G64" s="176"/>
      <c r="H64" s="176"/>
      <c r="I64" s="177"/>
      <c r="J64" s="178">
        <f>J165</f>
        <v>0</v>
      </c>
      <c r="K64" s="179"/>
    </row>
    <row r="65" spans="2:11" s="8" customFormat="1" ht="24.95" customHeight="1">
      <c r="B65" s="173"/>
      <c r="C65" s="174"/>
      <c r="D65" s="175" t="s">
        <v>3294</v>
      </c>
      <c r="E65" s="176"/>
      <c r="F65" s="176"/>
      <c r="G65" s="176"/>
      <c r="H65" s="176"/>
      <c r="I65" s="177"/>
      <c r="J65" s="178">
        <f>J175</f>
        <v>0</v>
      </c>
      <c r="K65" s="179"/>
    </row>
    <row r="66" spans="2:11" s="8" customFormat="1" ht="24.95" customHeight="1">
      <c r="B66" s="173"/>
      <c r="C66" s="174"/>
      <c r="D66" s="175" t="s">
        <v>3295</v>
      </c>
      <c r="E66" s="176"/>
      <c r="F66" s="176"/>
      <c r="G66" s="176"/>
      <c r="H66" s="176"/>
      <c r="I66" s="177"/>
      <c r="J66" s="178">
        <f>J191</f>
        <v>0</v>
      </c>
      <c r="K66" s="179"/>
    </row>
    <row r="67" spans="2:11" s="8" customFormat="1" ht="24.95" customHeight="1">
      <c r="B67" s="173"/>
      <c r="C67" s="174"/>
      <c r="D67" s="175" t="s">
        <v>3296</v>
      </c>
      <c r="E67" s="176"/>
      <c r="F67" s="176"/>
      <c r="G67" s="176"/>
      <c r="H67" s="176"/>
      <c r="I67" s="177"/>
      <c r="J67" s="178">
        <f>J229</f>
        <v>0</v>
      </c>
      <c r="K67" s="179"/>
    </row>
    <row r="68" spans="2:11" s="8" customFormat="1" ht="24.95" customHeight="1">
      <c r="B68" s="173"/>
      <c r="C68" s="174"/>
      <c r="D68" s="175" t="s">
        <v>3297</v>
      </c>
      <c r="E68" s="176"/>
      <c r="F68" s="176"/>
      <c r="G68" s="176"/>
      <c r="H68" s="176"/>
      <c r="I68" s="177"/>
      <c r="J68" s="178">
        <f>J239</f>
        <v>0</v>
      </c>
      <c r="K68" s="179"/>
    </row>
    <row r="69" spans="2:11" s="8" customFormat="1" ht="24.95" customHeight="1">
      <c r="B69" s="173"/>
      <c r="C69" s="174"/>
      <c r="D69" s="175" t="s">
        <v>3298</v>
      </c>
      <c r="E69" s="176"/>
      <c r="F69" s="176"/>
      <c r="G69" s="176"/>
      <c r="H69" s="176"/>
      <c r="I69" s="177"/>
      <c r="J69" s="178">
        <f>J250</f>
        <v>0</v>
      </c>
      <c r="K69" s="179"/>
    </row>
    <row r="70" spans="2:11" s="8" customFormat="1" ht="24.95" customHeight="1">
      <c r="B70" s="173"/>
      <c r="C70" s="174"/>
      <c r="D70" s="175" t="s">
        <v>3299</v>
      </c>
      <c r="E70" s="176"/>
      <c r="F70" s="176"/>
      <c r="G70" s="176"/>
      <c r="H70" s="176"/>
      <c r="I70" s="177"/>
      <c r="J70" s="178">
        <f>J261</f>
        <v>0</v>
      </c>
      <c r="K70" s="179"/>
    </row>
    <row r="71" spans="2:11" s="8" customFormat="1" ht="24.95" customHeight="1">
      <c r="B71" s="173"/>
      <c r="C71" s="174"/>
      <c r="D71" s="175" t="s">
        <v>3292</v>
      </c>
      <c r="E71" s="176"/>
      <c r="F71" s="176"/>
      <c r="G71" s="176"/>
      <c r="H71" s="176"/>
      <c r="I71" s="177"/>
      <c r="J71" s="178">
        <f>J269</f>
        <v>0</v>
      </c>
      <c r="K71" s="179"/>
    </row>
    <row r="72" spans="2:11" s="8" customFormat="1" ht="24.95" customHeight="1">
      <c r="B72" s="173"/>
      <c r="C72" s="174"/>
      <c r="D72" s="175" t="s">
        <v>3293</v>
      </c>
      <c r="E72" s="176"/>
      <c r="F72" s="176"/>
      <c r="G72" s="176"/>
      <c r="H72" s="176"/>
      <c r="I72" s="177"/>
      <c r="J72" s="178">
        <f>J278</f>
        <v>0</v>
      </c>
      <c r="K72" s="179"/>
    </row>
    <row r="73" spans="2:11" s="8" customFormat="1" ht="24.95" customHeight="1">
      <c r="B73" s="173"/>
      <c r="C73" s="174"/>
      <c r="D73" s="175" t="s">
        <v>3300</v>
      </c>
      <c r="E73" s="176"/>
      <c r="F73" s="176"/>
      <c r="G73" s="176"/>
      <c r="H73" s="176"/>
      <c r="I73" s="177"/>
      <c r="J73" s="178">
        <f>J286</f>
        <v>0</v>
      </c>
      <c r="K73" s="179"/>
    </row>
    <row r="74" spans="2:11" s="1" customFormat="1" ht="21.8" customHeight="1">
      <c r="B74" s="48"/>
      <c r="C74" s="49"/>
      <c r="D74" s="49"/>
      <c r="E74" s="49"/>
      <c r="F74" s="49"/>
      <c r="G74" s="49"/>
      <c r="H74" s="49"/>
      <c r="I74" s="143"/>
      <c r="J74" s="49"/>
      <c r="K74" s="53"/>
    </row>
    <row r="75" spans="2:11" s="1" customFormat="1" ht="6.95" customHeight="1">
      <c r="B75" s="69"/>
      <c r="C75" s="70"/>
      <c r="D75" s="70"/>
      <c r="E75" s="70"/>
      <c r="F75" s="70"/>
      <c r="G75" s="70"/>
      <c r="H75" s="70"/>
      <c r="I75" s="165"/>
      <c r="J75" s="70"/>
      <c r="K75" s="71"/>
    </row>
    <row r="79" spans="2:12" s="1" customFormat="1" ht="6.95" customHeight="1">
      <c r="B79" s="72"/>
      <c r="C79" s="73"/>
      <c r="D79" s="73"/>
      <c r="E79" s="73"/>
      <c r="F79" s="73"/>
      <c r="G79" s="73"/>
      <c r="H79" s="73"/>
      <c r="I79" s="166"/>
      <c r="J79" s="73"/>
      <c r="K79" s="73"/>
      <c r="L79" s="48"/>
    </row>
    <row r="80" spans="2:12" s="1" customFormat="1" ht="36.95" customHeight="1">
      <c r="B80" s="48"/>
      <c r="C80" s="74" t="s">
        <v>157</v>
      </c>
      <c r="L80" s="48"/>
    </row>
    <row r="81" spans="2:12" s="1" customFormat="1" ht="6.95" customHeight="1">
      <c r="B81" s="48"/>
      <c r="L81" s="48"/>
    </row>
    <row r="82" spans="2:12" s="1" customFormat="1" ht="14.4" customHeight="1">
      <c r="B82" s="48"/>
      <c r="C82" s="76" t="s">
        <v>19</v>
      </c>
      <c r="L82" s="48"/>
    </row>
    <row r="83" spans="2:12" s="1" customFormat="1" ht="22.5" customHeight="1">
      <c r="B83" s="48"/>
      <c r="E83" s="187">
        <f>E7</f>
        <v>0</v>
      </c>
      <c r="F83" s="76"/>
      <c r="G83" s="76"/>
      <c r="H83" s="76"/>
      <c r="L83" s="48"/>
    </row>
    <row r="84" spans="2:12" ht="13.5">
      <c r="B84" s="30"/>
      <c r="C84" s="76" t="s">
        <v>134</v>
      </c>
      <c r="L84" s="30"/>
    </row>
    <row r="85" spans="2:12" s="1" customFormat="1" ht="22.5" customHeight="1">
      <c r="B85" s="48"/>
      <c r="E85" s="187" t="s">
        <v>1149</v>
      </c>
      <c r="F85" s="1"/>
      <c r="G85" s="1"/>
      <c r="H85" s="1"/>
      <c r="L85" s="48"/>
    </row>
    <row r="86" spans="2:12" s="1" customFormat="1" ht="14.4" customHeight="1">
      <c r="B86" s="48"/>
      <c r="C86" s="76" t="s">
        <v>136</v>
      </c>
      <c r="L86" s="48"/>
    </row>
    <row r="87" spans="2:12" s="1" customFormat="1" ht="23.25" customHeight="1">
      <c r="B87" s="48"/>
      <c r="E87" s="79">
        <f>E11</f>
        <v>0</v>
      </c>
      <c r="F87" s="1"/>
      <c r="G87" s="1"/>
      <c r="H87" s="1"/>
      <c r="L87" s="48"/>
    </row>
    <row r="88" spans="2:12" s="1" customFormat="1" ht="6.95" customHeight="1">
      <c r="B88" s="48"/>
      <c r="L88" s="48"/>
    </row>
    <row r="89" spans="2:12" s="1" customFormat="1" ht="18" customHeight="1">
      <c r="B89" s="48"/>
      <c r="C89" s="76" t="s">
        <v>23</v>
      </c>
      <c r="F89" s="188">
        <f>F14</f>
        <v>0</v>
      </c>
      <c r="I89" s="189" t="s">
        <v>25</v>
      </c>
      <c r="J89" s="81">
        <f>IF(J14="","",J14)</f>
        <v>0</v>
      </c>
      <c r="L89" s="48"/>
    </row>
    <row r="90" spans="2:12" s="1" customFormat="1" ht="6.95" customHeight="1">
      <c r="B90" s="48"/>
      <c r="L90" s="48"/>
    </row>
    <row r="91" spans="2:12" s="1" customFormat="1" ht="13.5">
      <c r="B91" s="48"/>
      <c r="C91" s="76" t="s">
        <v>27</v>
      </c>
      <c r="F91" s="188">
        <f>E17</f>
        <v>0</v>
      </c>
      <c r="I91" s="189" t="s">
        <v>33</v>
      </c>
      <c r="J91" s="188">
        <f>E23</f>
        <v>0</v>
      </c>
      <c r="L91" s="48"/>
    </row>
    <row r="92" spans="2:12" s="1" customFormat="1" ht="14.4" customHeight="1">
      <c r="B92" s="48"/>
      <c r="C92" s="76" t="s">
        <v>31</v>
      </c>
      <c r="F92" s="188">
        <f>IF(E20="","",E20)</f>
        <v>0</v>
      </c>
      <c r="L92" s="48"/>
    </row>
    <row r="93" spans="2:12" s="1" customFormat="1" ht="10.3" customHeight="1">
      <c r="B93" s="48"/>
      <c r="L93" s="48"/>
    </row>
    <row r="94" spans="2:20" s="10" customFormat="1" ht="29.25" customHeight="1">
      <c r="B94" s="190"/>
      <c r="C94" s="191" t="s">
        <v>158</v>
      </c>
      <c r="D94" s="192" t="s">
        <v>57</v>
      </c>
      <c r="E94" s="192" t="s">
        <v>53</v>
      </c>
      <c r="F94" s="192" t="s">
        <v>159</v>
      </c>
      <c r="G94" s="192" t="s">
        <v>160</v>
      </c>
      <c r="H94" s="192" t="s">
        <v>161</v>
      </c>
      <c r="I94" s="193" t="s">
        <v>162</v>
      </c>
      <c r="J94" s="192" t="s">
        <v>140</v>
      </c>
      <c r="K94" s="194" t="s">
        <v>163</v>
      </c>
      <c r="L94" s="190"/>
      <c r="M94" s="94" t="s">
        <v>164</v>
      </c>
      <c r="N94" s="95" t="s">
        <v>42</v>
      </c>
      <c r="O94" s="95" t="s">
        <v>165</v>
      </c>
      <c r="P94" s="95" t="s">
        <v>166</v>
      </c>
      <c r="Q94" s="95" t="s">
        <v>167</v>
      </c>
      <c r="R94" s="95" t="s">
        <v>168</v>
      </c>
      <c r="S94" s="95" t="s">
        <v>169</v>
      </c>
      <c r="T94" s="96" t="s">
        <v>170</v>
      </c>
    </row>
    <row r="95" spans="2:63" s="1" customFormat="1" ht="29.25" customHeight="1">
      <c r="B95" s="48"/>
      <c r="C95" s="98" t="s">
        <v>141</v>
      </c>
      <c r="J95" s="195">
        <f>BK95</f>
        <v>0</v>
      </c>
      <c r="L95" s="48"/>
      <c r="M95" s="97"/>
      <c r="N95" s="84"/>
      <c r="O95" s="84"/>
      <c r="P95" s="196">
        <f>P96+P108+P162+P165+P175+P191+P229+P239+P250+P261+P269+P278+P286</f>
        <v>0</v>
      </c>
      <c r="Q95" s="84"/>
      <c r="R95" s="196">
        <f>R96+R108+R162+R165+R175+R191+R229+R239+R250+R261+R269+R278+R286</f>
        <v>0</v>
      </c>
      <c r="S95" s="84"/>
      <c r="T95" s="197">
        <f>T96+T108+T162+T165+T175+T191+T229+T239+T250+T261+T269+T278+T286</f>
        <v>0</v>
      </c>
      <c r="AT95" s="26" t="s">
        <v>71</v>
      </c>
      <c r="AU95" s="26" t="s">
        <v>142</v>
      </c>
      <c r="BK95" s="198">
        <f>BK96+BK108+BK162+BK165+BK175+BK191+BK229+BK239+BK250+BK261+BK269+BK278+BK286</f>
        <v>0</v>
      </c>
    </row>
    <row r="96" spans="2:63" s="11" customFormat="1" ht="37.4" customHeight="1">
      <c r="B96" s="199"/>
      <c r="D96" s="210" t="s">
        <v>71</v>
      </c>
      <c r="E96" s="277" t="s">
        <v>874</v>
      </c>
      <c r="F96" s="277" t="s">
        <v>3301</v>
      </c>
      <c r="I96" s="202"/>
      <c r="J96" s="278">
        <f>BK96</f>
        <v>0</v>
      </c>
      <c r="L96" s="199"/>
      <c r="M96" s="204"/>
      <c r="N96" s="205"/>
      <c r="O96" s="205"/>
      <c r="P96" s="206">
        <f>SUM(P97:P107)</f>
        <v>0</v>
      </c>
      <c r="Q96" s="205"/>
      <c r="R96" s="206">
        <f>SUM(R97:R107)</f>
        <v>0</v>
      </c>
      <c r="S96" s="205"/>
      <c r="T96" s="207">
        <f>SUM(T97:T107)</f>
        <v>0</v>
      </c>
      <c r="AR96" s="200" t="s">
        <v>79</v>
      </c>
      <c r="AT96" s="208" t="s">
        <v>71</v>
      </c>
      <c r="AU96" s="208" t="s">
        <v>72</v>
      </c>
      <c r="AY96" s="200" t="s">
        <v>173</v>
      </c>
      <c r="BK96" s="209">
        <f>SUM(BK97:BK107)</f>
        <v>0</v>
      </c>
    </row>
    <row r="97" spans="2:65" s="1" customFormat="1" ht="22.5" customHeight="1">
      <c r="B97" s="213"/>
      <c r="C97" s="214" t="s">
        <v>79</v>
      </c>
      <c r="D97" s="214" t="s">
        <v>176</v>
      </c>
      <c r="E97" s="215" t="s">
        <v>718</v>
      </c>
      <c r="F97" s="216" t="s">
        <v>3302</v>
      </c>
      <c r="G97" s="217" t="s">
        <v>260</v>
      </c>
      <c r="H97" s="218">
        <v>74</v>
      </c>
      <c r="I97" s="219"/>
      <c r="J97" s="220">
        <f>ROUND(I97*H97,2)</f>
        <v>0</v>
      </c>
      <c r="K97" s="216" t="s">
        <v>1288</v>
      </c>
      <c r="L97" s="48"/>
      <c r="M97" s="221" t="s">
        <v>5</v>
      </c>
      <c r="N97" s="222" t="s">
        <v>43</v>
      </c>
      <c r="O97" s="49"/>
      <c r="P97" s="223">
        <f>O97*H97</f>
        <v>0</v>
      </c>
      <c r="Q97" s="223">
        <v>0</v>
      </c>
      <c r="R97" s="223">
        <f>Q97*H97</f>
        <v>0</v>
      </c>
      <c r="S97" s="223">
        <v>0.00213</v>
      </c>
      <c r="T97" s="224">
        <f>S97*H97</f>
        <v>0</v>
      </c>
      <c r="AR97" s="26" t="s">
        <v>263</v>
      </c>
      <c r="AT97" s="26" t="s">
        <v>176</v>
      </c>
      <c r="AU97" s="26" t="s">
        <v>79</v>
      </c>
      <c r="AY97" s="26" t="s">
        <v>173</v>
      </c>
      <c r="BE97" s="225">
        <f>IF(N97="základní",J97,0)</f>
        <v>0</v>
      </c>
      <c r="BF97" s="225">
        <f>IF(N97="snížená",J97,0)</f>
        <v>0</v>
      </c>
      <c r="BG97" s="225">
        <f>IF(N97="zákl. přenesená",J97,0)</f>
        <v>0</v>
      </c>
      <c r="BH97" s="225">
        <f>IF(N97="sníž. přenesená",J97,0)</f>
        <v>0</v>
      </c>
      <c r="BI97" s="225">
        <f>IF(N97="nulová",J97,0)</f>
        <v>0</v>
      </c>
      <c r="BJ97" s="26" t="s">
        <v>79</v>
      </c>
      <c r="BK97" s="225">
        <f>ROUND(I97*H97,2)</f>
        <v>0</v>
      </c>
      <c r="BL97" s="26" t="s">
        <v>263</v>
      </c>
      <c r="BM97" s="26" t="s">
        <v>3303</v>
      </c>
    </row>
    <row r="98" spans="2:65" s="1" customFormat="1" ht="22.5" customHeight="1">
      <c r="B98" s="213"/>
      <c r="C98" s="214" t="s">
        <v>81</v>
      </c>
      <c r="D98" s="214" t="s">
        <v>176</v>
      </c>
      <c r="E98" s="215" t="s">
        <v>3304</v>
      </c>
      <c r="F98" s="216" t="s">
        <v>3305</v>
      </c>
      <c r="G98" s="217" t="s">
        <v>260</v>
      </c>
      <c r="H98" s="218">
        <v>30</v>
      </c>
      <c r="I98" s="219"/>
      <c r="J98" s="220">
        <f>ROUND(I98*H98,2)</f>
        <v>0</v>
      </c>
      <c r="K98" s="216" t="s">
        <v>1288</v>
      </c>
      <c r="L98" s="48"/>
      <c r="M98" s="221" t="s">
        <v>5</v>
      </c>
      <c r="N98" s="222" t="s">
        <v>43</v>
      </c>
      <c r="O98" s="49"/>
      <c r="P98" s="223">
        <f>O98*H98</f>
        <v>0</v>
      </c>
      <c r="Q98" s="223">
        <v>0</v>
      </c>
      <c r="R98" s="223">
        <f>Q98*H98</f>
        <v>0</v>
      </c>
      <c r="S98" s="223">
        <v>0.00497</v>
      </c>
      <c r="T98" s="224">
        <f>S98*H98</f>
        <v>0</v>
      </c>
      <c r="AR98" s="26" t="s">
        <v>263</v>
      </c>
      <c r="AT98" s="26" t="s">
        <v>176</v>
      </c>
      <c r="AU98" s="26" t="s">
        <v>79</v>
      </c>
      <c r="AY98" s="26" t="s">
        <v>173</v>
      </c>
      <c r="BE98" s="225">
        <f>IF(N98="základní",J98,0)</f>
        <v>0</v>
      </c>
      <c r="BF98" s="225">
        <f>IF(N98="snížená",J98,0)</f>
        <v>0</v>
      </c>
      <c r="BG98" s="225">
        <f>IF(N98="zákl. přenesená",J98,0)</f>
        <v>0</v>
      </c>
      <c r="BH98" s="225">
        <f>IF(N98="sníž. přenesená",J98,0)</f>
        <v>0</v>
      </c>
      <c r="BI98" s="225">
        <f>IF(N98="nulová",J98,0)</f>
        <v>0</v>
      </c>
      <c r="BJ98" s="26" t="s">
        <v>79</v>
      </c>
      <c r="BK98" s="225">
        <f>ROUND(I98*H98,2)</f>
        <v>0</v>
      </c>
      <c r="BL98" s="26" t="s">
        <v>263</v>
      </c>
      <c r="BM98" s="26" t="s">
        <v>3306</v>
      </c>
    </row>
    <row r="99" spans="2:65" s="1" customFormat="1" ht="22.5" customHeight="1">
      <c r="B99" s="213"/>
      <c r="C99" s="214" t="s">
        <v>85</v>
      </c>
      <c r="D99" s="214" t="s">
        <v>176</v>
      </c>
      <c r="E99" s="215" t="s">
        <v>3307</v>
      </c>
      <c r="F99" s="216" t="s">
        <v>3308</v>
      </c>
      <c r="G99" s="217" t="s">
        <v>260</v>
      </c>
      <c r="H99" s="218">
        <v>30</v>
      </c>
      <c r="I99" s="219"/>
      <c r="J99" s="220">
        <f>ROUND(I99*H99,2)</f>
        <v>0</v>
      </c>
      <c r="K99" s="216" t="s">
        <v>1288</v>
      </c>
      <c r="L99" s="48"/>
      <c r="M99" s="221" t="s">
        <v>5</v>
      </c>
      <c r="N99" s="222" t="s">
        <v>43</v>
      </c>
      <c r="O99" s="49"/>
      <c r="P99" s="223">
        <f>O99*H99</f>
        <v>0</v>
      </c>
      <c r="Q99" s="223">
        <v>0</v>
      </c>
      <c r="R99" s="223">
        <f>Q99*H99</f>
        <v>0</v>
      </c>
      <c r="S99" s="223">
        <v>0.0067</v>
      </c>
      <c r="T99" s="224">
        <f>S99*H99</f>
        <v>0</v>
      </c>
      <c r="AR99" s="26" t="s">
        <v>263</v>
      </c>
      <c r="AT99" s="26" t="s">
        <v>176</v>
      </c>
      <c r="AU99" s="26" t="s">
        <v>79</v>
      </c>
      <c r="AY99" s="26" t="s">
        <v>173</v>
      </c>
      <c r="BE99" s="225">
        <f>IF(N99="základní",J99,0)</f>
        <v>0</v>
      </c>
      <c r="BF99" s="225">
        <f>IF(N99="snížená",J99,0)</f>
        <v>0</v>
      </c>
      <c r="BG99" s="225">
        <f>IF(N99="zákl. přenesená",J99,0)</f>
        <v>0</v>
      </c>
      <c r="BH99" s="225">
        <f>IF(N99="sníž. přenesená",J99,0)</f>
        <v>0</v>
      </c>
      <c r="BI99" s="225">
        <f>IF(N99="nulová",J99,0)</f>
        <v>0</v>
      </c>
      <c r="BJ99" s="26" t="s">
        <v>79</v>
      </c>
      <c r="BK99" s="225">
        <f>ROUND(I99*H99,2)</f>
        <v>0</v>
      </c>
      <c r="BL99" s="26" t="s">
        <v>263</v>
      </c>
      <c r="BM99" s="26" t="s">
        <v>3309</v>
      </c>
    </row>
    <row r="100" spans="2:65" s="1" customFormat="1" ht="22.5" customHeight="1">
      <c r="B100" s="213"/>
      <c r="C100" s="214" t="s">
        <v>181</v>
      </c>
      <c r="D100" s="214" t="s">
        <v>176</v>
      </c>
      <c r="E100" s="215" t="s">
        <v>3310</v>
      </c>
      <c r="F100" s="216" t="s">
        <v>3311</v>
      </c>
      <c r="G100" s="217" t="s">
        <v>245</v>
      </c>
      <c r="H100" s="218">
        <v>10</v>
      </c>
      <c r="I100" s="219"/>
      <c r="J100" s="220">
        <f>ROUND(I100*H100,2)</f>
        <v>0</v>
      </c>
      <c r="K100" s="216" t="s">
        <v>5</v>
      </c>
      <c r="L100" s="48"/>
      <c r="M100" s="221" t="s">
        <v>5</v>
      </c>
      <c r="N100" s="222" t="s">
        <v>43</v>
      </c>
      <c r="O100" s="49"/>
      <c r="P100" s="223">
        <f>O100*H100</f>
        <v>0</v>
      </c>
      <c r="Q100" s="223">
        <v>0</v>
      </c>
      <c r="R100" s="223">
        <f>Q100*H100</f>
        <v>0</v>
      </c>
      <c r="S100" s="223">
        <v>0.00053</v>
      </c>
      <c r="T100" s="224">
        <f>S100*H100</f>
        <v>0</v>
      </c>
      <c r="AR100" s="26" t="s">
        <v>263</v>
      </c>
      <c r="AT100" s="26" t="s">
        <v>176</v>
      </c>
      <c r="AU100" s="26" t="s">
        <v>79</v>
      </c>
      <c r="AY100" s="26" t="s">
        <v>173</v>
      </c>
      <c r="BE100" s="225">
        <f>IF(N100="základní",J100,0)</f>
        <v>0</v>
      </c>
      <c r="BF100" s="225">
        <f>IF(N100="snížená",J100,0)</f>
        <v>0</v>
      </c>
      <c r="BG100" s="225">
        <f>IF(N100="zákl. přenesená",J100,0)</f>
        <v>0</v>
      </c>
      <c r="BH100" s="225">
        <f>IF(N100="sníž. přenesená",J100,0)</f>
        <v>0</v>
      </c>
      <c r="BI100" s="225">
        <f>IF(N100="nulová",J100,0)</f>
        <v>0</v>
      </c>
      <c r="BJ100" s="26" t="s">
        <v>79</v>
      </c>
      <c r="BK100" s="225">
        <f>ROUND(I100*H100,2)</f>
        <v>0</v>
      </c>
      <c r="BL100" s="26" t="s">
        <v>263</v>
      </c>
      <c r="BM100" s="26" t="s">
        <v>3312</v>
      </c>
    </row>
    <row r="101" spans="2:65" s="1" customFormat="1" ht="22.5" customHeight="1">
      <c r="B101" s="213"/>
      <c r="C101" s="214" t="s">
        <v>207</v>
      </c>
      <c r="D101" s="214" t="s">
        <v>176</v>
      </c>
      <c r="E101" s="215" t="s">
        <v>3313</v>
      </c>
      <c r="F101" s="216" t="s">
        <v>3314</v>
      </c>
      <c r="G101" s="217" t="s">
        <v>711</v>
      </c>
      <c r="H101" s="218">
        <v>46</v>
      </c>
      <c r="I101" s="219"/>
      <c r="J101" s="220">
        <f>ROUND(I101*H101,2)</f>
        <v>0</v>
      </c>
      <c r="K101" s="216" t="s">
        <v>5</v>
      </c>
      <c r="L101" s="48"/>
      <c r="M101" s="221" t="s">
        <v>5</v>
      </c>
      <c r="N101" s="222" t="s">
        <v>43</v>
      </c>
      <c r="O101" s="49"/>
      <c r="P101" s="223">
        <f>O101*H101</f>
        <v>0</v>
      </c>
      <c r="Q101" s="223">
        <v>0</v>
      </c>
      <c r="R101" s="223">
        <f>Q101*H101</f>
        <v>0</v>
      </c>
      <c r="S101" s="223">
        <v>0</v>
      </c>
      <c r="T101" s="224">
        <f>S101*H101</f>
        <v>0</v>
      </c>
      <c r="AR101" s="26" t="s">
        <v>263</v>
      </c>
      <c r="AT101" s="26" t="s">
        <v>176</v>
      </c>
      <c r="AU101" s="26" t="s">
        <v>79</v>
      </c>
      <c r="AY101" s="26" t="s">
        <v>173</v>
      </c>
      <c r="BE101" s="225">
        <f>IF(N101="základní",J101,0)</f>
        <v>0</v>
      </c>
      <c r="BF101" s="225">
        <f>IF(N101="snížená",J101,0)</f>
        <v>0</v>
      </c>
      <c r="BG101" s="225">
        <f>IF(N101="zákl. přenesená",J101,0)</f>
        <v>0</v>
      </c>
      <c r="BH101" s="225">
        <f>IF(N101="sníž. přenesená",J101,0)</f>
        <v>0</v>
      </c>
      <c r="BI101" s="225">
        <f>IF(N101="nulová",J101,0)</f>
        <v>0</v>
      </c>
      <c r="BJ101" s="26" t="s">
        <v>79</v>
      </c>
      <c r="BK101" s="225">
        <f>ROUND(I101*H101,2)</f>
        <v>0</v>
      </c>
      <c r="BL101" s="26" t="s">
        <v>263</v>
      </c>
      <c r="BM101" s="26" t="s">
        <v>3315</v>
      </c>
    </row>
    <row r="102" spans="2:65" s="1" customFormat="1" ht="22.5" customHeight="1">
      <c r="B102" s="213"/>
      <c r="C102" s="214" t="s">
        <v>174</v>
      </c>
      <c r="D102" s="214" t="s">
        <v>176</v>
      </c>
      <c r="E102" s="215" t="s">
        <v>3316</v>
      </c>
      <c r="F102" s="216" t="s">
        <v>3317</v>
      </c>
      <c r="G102" s="217" t="s">
        <v>711</v>
      </c>
      <c r="H102" s="218">
        <v>19</v>
      </c>
      <c r="I102" s="219"/>
      <c r="J102" s="220">
        <f>ROUND(I102*H102,2)</f>
        <v>0</v>
      </c>
      <c r="K102" s="216" t="s">
        <v>5</v>
      </c>
      <c r="L102" s="48"/>
      <c r="M102" s="221" t="s">
        <v>5</v>
      </c>
      <c r="N102" s="222" t="s">
        <v>43</v>
      </c>
      <c r="O102" s="49"/>
      <c r="P102" s="223">
        <f>O102*H102</f>
        <v>0</v>
      </c>
      <c r="Q102" s="223">
        <v>0</v>
      </c>
      <c r="R102" s="223">
        <f>Q102*H102</f>
        <v>0</v>
      </c>
      <c r="S102" s="223">
        <v>0</v>
      </c>
      <c r="T102" s="224">
        <f>S102*H102</f>
        <v>0</v>
      </c>
      <c r="AR102" s="26" t="s">
        <v>263</v>
      </c>
      <c r="AT102" s="26" t="s">
        <v>176</v>
      </c>
      <c r="AU102" s="26" t="s">
        <v>79</v>
      </c>
      <c r="AY102" s="26" t="s">
        <v>173</v>
      </c>
      <c r="BE102" s="225">
        <f>IF(N102="základní",J102,0)</f>
        <v>0</v>
      </c>
      <c r="BF102" s="225">
        <f>IF(N102="snížená",J102,0)</f>
        <v>0</v>
      </c>
      <c r="BG102" s="225">
        <f>IF(N102="zákl. přenesená",J102,0)</f>
        <v>0</v>
      </c>
      <c r="BH102" s="225">
        <f>IF(N102="sníž. přenesená",J102,0)</f>
        <v>0</v>
      </c>
      <c r="BI102" s="225">
        <f>IF(N102="nulová",J102,0)</f>
        <v>0</v>
      </c>
      <c r="BJ102" s="26" t="s">
        <v>79</v>
      </c>
      <c r="BK102" s="225">
        <f>ROUND(I102*H102,2)</f>
        <v>0</v>
      </c>
      <c r="BL102" s="26" t="s">
        <v>263</v>
      </c>
      <c r="BM102" s="26" t="s">
        <v>3318</v>
      </c>
    </row>
    <row r="103" spans="2:65" s="1" customFormat="1" ht="22.5" customHeight="1">
      <c r="B103" s="213"/>
      <c r="C103" s="214" t="s">
        <v>217</v>
      </c>
      <c r="D103" s="214" t="s">
        <v>176</v>
      </c>
      <c r="E103" s="215" t="s">
        <v>336</v>
      </c>
      <c r="F103" s="216" t="s">
        <v>3319</v>
      </c>
      <c r="G103" s="217" t="s">
        <v>711</v>
      </c>
      <c r="H103" s="218">
        <v>30</v>
      </c>
      <c r="I103" s="219"/>
      <c r="J103" s="220">
        <f>ROUND(I103*H103,2)</f>
        <v>0</v>
      </c>
      <c r="K103" s="216" t="s">
        <v>5</v>
      </c>
      <c r="L103" s="48"/>
      <c r="M103" s="221" t="s">
        <v>5</v>
      </c>
      <c r="N103" s="222" t="s">
        <v>43</v>
      </c>
      <c r="O103" s="49"/>
      <c r="P103" s="223">
        <f>O103*H103</f>
        <v>0</v>
      </c>
      <c r="Q103" s="223">
        <v>0</v>
      </c>
      <c r="R103" s="223">
        <f>Q103*H103</f>
        <v>0</v>
      </c>
      <c r="S103" s="223">
        <v>0</v>
      </c>
      <c r="T103" s="224">
        <f>S103*H103</f>
        <v>0</v>
      </c>
      <c r="AR103" s="26" t="s">
        <v>263</v>
      </c>
      <c r="AT103" s="26" t="s">
        <v>176</v>
      </c>
      <c r="AU103" s="26" t="s">
        <v>79</v>
      </c>
      <c r="AY103" s="26" t="s">
        <v>173</v>
      </c>
      <c r="BE103" s="225">
        <f>IF(N103="základní",J103,0)</f>
        <v>0</v>
      </c>
      <c r="BF103" s="225">
        <f>IF(N103="snížená",J103,0)</f>
        <v>0</v>
      </c>
      <c r="BG103" s="225">
        <f>IF(N103="zákl. přenesená",J103,0)</f>
        <v>0</v>
      </c>
      <c r="BH103" s="225">
        <f>IF(N103="sníž. přenesená",J103,0)</f>
        <v>0</v>
      </c>
      <c r="BI103" s="225">
        <f>IF(N103="nulová",J103,0)</f>
        <v>0</v>
      </c>
      <c r="BJ103" s="26" t="s">
        <v>79</v>
      </c>
      <c r="BK103" s="225">
        <f>ROUND(I103*H103,2)</f>
        <v>0</v>
      </c>
      <c r="BL103" s="26" t="s">
        <v>263</v>
      </c>
      <c r="BM103" s="26" t="s">
        <v>3320</v>
      </c>
    </row>
    <row r="104" spans="2:65" s="1" customFormat="1" ht="31.5" customHeight="1">
      <c r="B104" s="213"/>
      <c r="C104" s="214" t="s">
        <v>222</v>
      </c>
      <c r="D104" s="214" t="s">
        <v>176</v>
      </c>
      <c r="E104" s="215" t="s">
        <v>3321</v>
      </c>
      <c r="F104" s="216" t="s">
        <v>3322</v>
      </c>
      <c r="G104" s="217" t="s">
        <v>814</v>
      </c>
      <c r="H104" s="218">
        <v>30</v>
      </c>
      <c r="I104" s="219"/>
      <c r="J104" s="220">
        <f>ROUND(I104*H104,2)</f>
        <v>0</v>
      </c>
      <c r="K104" s="216" t="s">
        <v>5</v>
      </c>
      <c r="L104" s="48"/>
      <c r="M104" s="221" t="s">
        <v>5</v>
      </c>
      <c r="N104" s="222" t="s">
        <v>43</v>
      </c>
      <c r="O104" s="49"/>
      <c r="P104" s="223">
        <f>O104*H104</f>
        <v>0</v>
      </c>
      <c r="Q104" s="223">
        <v>0</v>
      </c>
      <c r="R104" s="223">
        <f>Q104*H104</f>
        <v>0</v>
      </c>
      <c r="S104" s="223">
        <v>0</v>
      </c>
      <c r="T104" s="224">
        <f>S104*H104</f>
        <v>0</v>
      </c>
      <c r="AR104" s="26" t="s">
        <v>263</v>
      </c>
      <c r="AT104" s="26" t="s">
        <v>176</v>
      </c>
      <c r="AU104" s="26" t="s">
        <v>79</v>
      </c>
      <c r="AY104" s="26" t="s">
        <v>173</v>
      </c>
      <c r="BE104" s="225">
        <f>IF(N104="základní",J104,0)</f>
        <v>0</v>
      </c>
      <c r="BF104" s="225">
        <f>IF(N104="snížená",J104,0)</f>
        <v>0</v>
      </c>
      <c r="BG104" s="225">
        <f>IF(N104="zákl. přenesená",J104,0)</f>
        <v>0</v>
      </c>
      <c r="BH104" s="225">
        <f>IF(N104="sníž. přenesená",J104,0)</f>
        <v>0</v>
      </c>
      <c r="BI104" s="225">
        <f>IF(N104="nulová",J104,0)</f>
        <v>0</v>
      </c>
      <c r="BJ104" s="26" t="s">
        <v>79</v>
      </c>
      <c r="BK104" s="225">
        <f>ROUND(I104*H104,2)</f>
        <v>0</v>
      </c>
      <c r="BL104" s="26" t="s">
        <v>263</v>
      </c>
      <c r="BM104" s="26" t="s">
        <v>3323</v>
      </c>
    </row>
    <row r="105" spans="2:65" s="1" customFormat="1" ht="31.5" customHeight="1">
      <c r="B105" s="213"/>
      <c r="C105" s="214" t="s">
        <v>230</v>
      </c>
      <c r="D105" s="214" t="s">
        <v>176</v>
      </c>
      <c r="E105" s="215" t="s">
        <v>3324</v>
      </c>
      <c r="F105" s="216" t="s">
        <v>3325</v>
      </c>
      <c r="G105" s="217" t="s">
        <v>814</v>
      </c>
      <c r="H105" s="218">
        <v>20</v>
      </c>
      <c r="I105" s="219"/>
      <c r="J105" s="220">
        <f>ROUND(I105*H105,2)</f>
        <v>0</v>
      </c>
      <c r="K105" s="216" t="s">
        <v>5</v>
      </c>
      <c r="L105" s="48"/>
      <c r="M105" s="221" t="s">
        <v>5</v>
      </c>
      <c r="N105" s="222" t="s">
        <v>43</v>
      </c>
      <c r="O105" s="49"/>
      <c r="P105" s="223">
        <f>O105*H105</f>
        <v>0</v>
      </c>
      <c r="Q105" s="223">
        <v>0</v>
      </c>
      <c r="R105" s="223">
        <f>Q105*H105</f>
        <v>0</v>
      </c>
      <c r="S105" s="223">
        <v>0</v>
      </c>
      <c r="T105" s="224">
        <f>S105*H105</f>
        <v>0</v>
      </c>
      <c r="AR105" s="26" t="s">
        <v>263</v>
      </c>
      <c r="AT105" s="26" t="s">
        <v>176</v>
      </c>
      <c r="AU105" s="26" t="s">
        <v>79</v>
      </c>
      <c r="AY105" s="26" t="s">
        <v>173</v>
      </c>
      <c r="BE105" s="225">
        <f>IF(N105="základní",J105,0)</f>
        <v>0</v>
      </c>
      <c r="BF105" s="225">
        <f>IF(N105="snížená",J105,0)</f>
        <v>0</v>
      </c>
      <c r="BG105" s="225">
        <f>IF(N105="zákl. přenesená",J105,0)</f>
        <v>0</v>
      </c>
      <c r="BH105" s="225">
        <f>IF(N105="sníž. přenesená",J105,0)</f>
        <v>0</v>
      </c>
      <c r="BI105" s="225">
        <f>IF(N105="nulová",J105,0)</f>
        <v>0</v>
      </c>
      <c r="BJ105" s="26" t="s">
        <v>79</v>
      </c>
      <c r="BK105" s="225">
        <f>ROUND(I105*H105,2)</f>
        <v>0</v>
      </c>
      <c r="BL105" s="26" t="s">
        <v>263</v>
      </c>
      <c r="BM105" s="26" t="s">
        <v>3326</v>
      </c>
    </row>
    <row r="106" spans="2:65" s="1" customFormat="1" ht="31.5" customHeight="1">
      <c r="B106" s="213"/>
      <c r="C106" s="214" t="s">
        <v>237</v>
      </c>
      <c r="D106" s="214" t="s">
        <v>176</v>
      </c>
      <c r="E106" s="215" t="s">
        <v>3327</v>
      </c>
      <c r="F106" s="216" t="s">
        <v>3328</v>
      </c>
      <c r="G106" s="217" t="s">
        <v>814</v>
      </c>
      <c r="H106" s="218">
        <v>20</v>
      </c>
      <c r="I106" s="219"/>
      <c r="J106" s="220">
        <f>ROUND(I106*H106,2)</f>
        <v>0</v>
      </c>
      <c r="K106" s="216" t="s">
        <v>5</v>
      </c>
      <c r="L106" s="48"/>
      <c r="M106" s="221" t="s">
        <v>5</v>
      </c>
      <c r="N106" s="222" t="s">
        <v>43</v>
      </c>
      <c r="O106" s="49"/>
      <c r="P106" s="223">
        <f>O106*H106</f>
        <v>0</v>
      </c>
      <c r="Q106" s="223">
        <v>0</v>
      </c>
      <c r="R106" s="223">
        <f>Q106*H106</f>
        <v>0</v>
      </c>
      <c r="S106" s="223">
        <v>0</v>
      </c>
      <c r="T106" s="224">
        <f>S106*H106</f>
        <v>0</v>
      </c>
      <c r="AR106" s="26" t="s">
        <v>263</v>
      </c>
      <c r="AT106" s="26" t="s">
        <v>176</v>
      </c>
      <c r="AU106" s="26" t="s">
        <v>79</v>
      </c>
      <c r="AY106" s="26" t="s">
        <v>173</v>
      </c>
      <c r="BE106" s="225">
        <f>IF(N106="základní",J106,0)</f>
        <v>0</v>
      </c>
      <c r="BF106" s="225">
        <f>IF(N106="snížená",J106,0)</f>
        <v>0</v>
      </c>
      <c r="BG106" s="225">
        <f>IF(N106="zákl. přenesená",J106,0)</f>
        <v>0</v>
      </c>
      <c r="BH106" s="225">
        <f>IF(N106="sníž. přenesená",J106,0)</f>
        <v>0</v>
      </c>
      <c r="BI106" s="225">
        <f>IF(N106="nulová",J106,0)</f>
        <v>0</v>
      </c>
      <c r="BJ106" s="26" t="s">
        <v>79</v>
      </c>
      <c r="BK106" s="225">
        <f>ROUND(I106*H106,2)</f>
        <v>0</v>
      </c>
      <c r="BL106" s="26" t="s">
        <v>263</v>
      </c>
      <c r="BM106" s="26" t="s">
        <v>3329</v>
      </c>
    </row>
    <row r="107" spans="2:65" s="1" customFormat="1" ht="22.5" customHeight="1">
      <c r="B107" s="213"/>
      <c r="C107" s="214" t="s">
        <v>242</v>
      </c>
      <c r="D107" s="214" t="s">
        <v>176</v>
      </c>
      <c r="E107" s="215" t="s">
        <v>3330</v>
      </c>
      <c r="F107" s="216" t="s">
        <v>2791</v>
      </c>
      <c r="G107" s="217" t="s">
        <v>276</v>
      </c>
      <c r="H107" s="218">
        <v>1</v>
      </c>
      <c r="I107" s="219"/>
      <c r="J107" s="220">
        <f>ROUND(I107*H107,2)</f>
        <v>0</v>
      </c>
      <c r="K107" s="216" t="s">
        <v>5</v>
      </c>
      <c r="L107" s="48"/>
      <c r="M107" s="221" t="s">
        <v>5</v>
      </c>
      <c r="N107" s="222" t="s">
        <v>43</v>
      </c>
      <c r="O107" s="49"/>
      <c r="P107" s="223">
        <f>O107*H107</f>
        <v>0</v>
      </c>
      <c r="Q107" s="223">
        <v>0</v>
      </c>
      <c r="R107" s="223">
        <f>Q107*H107</f>
        <v>0</v>
      </c>
      <c r="S107" s="223">
        <v>0</v>
      </c>
      <c r="T107" s="224">
        <f>S107*H107</f>
        <v>0</v>
      </c>
      <c r="AR107" s="26" t="s">
        <v>263</v>
      </c>
      <c r="AT107" s="26" t="s">
        <v>176</v>
      </c>
      <c r="AU107" s="26" t="s">
        <v>79</v>
      </c>
      <c r="AY107" s="26" t="s">
        <v>173</v>
      </c>
      <c r="BE107" s="225">
        <f>IF(N107="základní",J107,0)</f>
        <v>0</v>
      </c>
      <c r="BF107" s="225">
        <f>IF(N107="snížená",J107,0)</f>
        <v>0</v>
      </c>
      <c r="BG107" s="225">
        <f>IF(N107="zákl. přenesená",J107,0)</f>
        <v>0</v>
      </c>
      <c r="BH107" s="225">
        <f>IF(N107="sníž. přenesená",J107,0)</f>
        <v>0</v>
      </c>
      <c r="BI107" s="225">
        <f>IF(N107="nulová",J107,0)</f>
        <v>0</v>
      </c>
      <c r="BJ107" s="26" t="s">
        <v>79</v>
      </c>
      <c r="BK107" s="225">
        <f>ROUND(I107*H107,2)</f>
        <v>0</v>
      </c>
      <c r="BL107" s="26" t="s">
        <v>263</v>
      </c>
      <c r="BM107" s="26" t="s">
        <v>3331</v>
      </c>
    </row>
    <row r="108" spans="2:63" s="11" customFormat="1" ht="37.4" customHeight="1">
      <c r="B108" s="199"/>
      <c r="D108" s="210" t="s">
        <v>71</v>
      </c>
      <c r="E108" s="277" t="s">
        <v>882</v>
      </c>
      <c r="F108" s="277" t="s">
        <v>3332</v>
      </c>
      <c r="I108" s="202"/>
      <c r="J108" s="278">
        <f>BK108</f>
        <v>0</v>
      </c>
      <c r="L108" s="199"/>
      <c r="M108" s="204"/>
      <c r="N108" s="205"/>
      <c r="O108" s="205"/>
      <c r="P108" s="206">
        <f>SUM(P109:P161)</f>
        <v>0</v>
      </c>
      <c r="Q108" s="205"/>
      <c r="R108" s="206">
        <f>SUM(R109:R161)</f>
        <v>0</v>
      </c>
      <c r="S108" s="205"/>
      <c r="T108" s="207">
        <f>SUM(T109:T161)</f>
        <v>0</v>
      </c>
      <c r="AR108" s="200" t="s">
        <v>79</v>
      </c>
      <c r="AT108" s="208" t="s">
        <v>71</v>
      </c>
      <c r="AU108" s="208" t="s">
        <v>72</v>
      </c>
      <c r="AY108" s="200" t="s">
        <v>173</v>
      </c>
      <c r="BK108" s="209">
        <f>SUM(BK109:BK161)</f>
        <v>0</v>
      </c>
    </row>
    <row r="109" spans="2:65" s="1" customFormat="1" ht="22.5" customHeight="1">
      <c r="B109" s="213"/>
      <c r="C109" s="214" t="s">
        <v>247</v>
      </c>
      <c r="D109" s="214" t="s">
        <v>176</v>
      </c>
      <c r="E109" s="215" t="s">
        <v>3333</v>
      </c>
      <c r="F109" s="216" t="s">
        <v>3334</v>
      </c>
      <c r="G109" s="217" t="s">
        <v>260</v>
      </c>
      <c r="H109" s="218">
        <v>20</v>
      </c>
      <c r="I109" s="219"/>
      <c r="J109" s="220">
        <f>ROUND(I109*H109,2)</f>
        <v>0</v>
      </c>
      <c r="K109" s="216" t="s">
        <v>1288</v>
      </c>
      <c r="L109" s="48"/>
      <c r="M109" s="221" t="s">
        <v>5</v>
      </c>
      <c r="N109" s="222" t="s">
        <v>43</v>
      </c>
      <c r="O109" s="49"/>
      <c r="P109" s="223">
        <f>O109*H109</f>
        <v>0</v>
      </c>
      <c r="Q109" s="223">
        <v>0.0035</v>
      </c>
      <c r="R109" s="223">
        <f>Q109*H109</f>
        <v>0</v>
      </c>
      <c r="S109" s="223">
        <v>0</v>
      </c>
      <c r="T109" s="224">
        <f>S109*H109</f>
        <v>0</v>
      </c>
      <c r="AR109" s="26" t="s">
        <v>263</v>
      </c>
      <c r="AT109" s="26" t="s">
        <v>176</v>
      </c>
      <c r="AU109" s="26" t="s">
        <v>79</v>
      </c>
      <c r="AY109" s="26" t="s">
        <v>173</v>
      </c>
      <c r="BE109" s="225">
        <f>IF(N109="základní",J109,0)</f>
        <v>0</v>
      </c>
      <c r="BF109" s="225">
        <f>IF(N109="snížená",J109,0)</f>
        <v>0</v>
      </c>
      <c r="BG109" s="225">
        <f>IF(N109="zákl. přenesená",J109,0)</f>
        <v>0</v>
      </c>
      <c r="BH109" s="225">
        <f>IF(N109="sníž. přenesená",J109,0)</f>
        <v>0</v>
      </c>
      <c r="BI109" s="225">
        <f>IF(N109="nulová",J109,0)</f>
        <v>0</v>
      </c>
      <c r="BJ109" s="26" t="s">
        <v>79</v>
      </c>
      <c r="BK109" s="225">
        <f>ROUND(I109*H109,2)</f>
        <v>0</v>
      </c>
      <c r="BL109" s="26" t="s">
        <v>263</v>
      </c>
      <c r="BM109" s="26" t="s">
        <v>3335</v>
      </c>
    </row>
    <row r="110" spans="2:47" s="1" customFormat="1" ht="13.5">
      <c r="B110" s="48"/>
      <c r="D110" s="236" t="s">
        <v>1236</v>
      </c>
      <c r="F110" s="280" t="s">
        <v>3336</v>
      </c>
      <c r="I110" s="281"/>
      <c r="L110" s="48"/>
      <c r="M110" s="282"/>
      <c r="N110" s="49"/>
      <c r="O110" s="49"/>
      <c r="P110" s="49"/>
      <c r="Q110" s="49"/>
      <c r="R110" s="49"/>
      <c r="S110" s="49"/>
      <c r="T110" s="87"/>
      <c r="AT110" s="26" t="s">
        <v>1236</v>
      </c>
      <c r="AU110" s="26" t="s">
        <v>79</v>
      </c>
    </row>
    <row r="111" spans="2:65" s="1" customFormat="1" ht="22.5" customHeight="1">
      <c r="B111" s="213"/>
      <c r="C111" s="214" t="s">
        <v>251</v>
      </c>
      <c r="D111" s="214" t="s">
        <v>176</v>
      </c>
      <c r="E111" s="215" t="s">
        <v>3337</v>
      </c>
      <c r="F111" s="216" t="s">
        <v>3338</v>
      </c>
      <c r="G111" s="217" t="s">
        <v>260</v>
      </c>
      <c r="H111" s="218">
        <v>40</v>
      </c>
      <c r="I111" s="219"/>
      <c r="J111" s="220">
        <f>ROUND(I111*H111,2)</f>
        <v>0</v>
      </c>
      <c r="K111" s="216" t="s">
        <v>1288</v>
      </c>
      <c r="L111" s="48"/>
      <c r="M111" s="221" t="s">
        <v>5</v>
      </c>
      <c r="N111" s="222" t="s">
        <v>43</v>
      </c>
      <c r="O111" s="49"/>
      <c r="P111" s="223">
        <f>O111*H111</f>
        <v>0</v>
      </c>
      <c r="Q111" s="223">
        <v>0.00252</v>
      </c>
      <c r="R111" s="223">
        <f>Q111*H111</f>
        <v>0</v>
      </c>
      <c r="S111" s="223">
        <v>0</v>
      </c>
      <c r="T111" s="224">
        <f>S111*H111</f>
        <v>0</v>
      </c>
      <c r="AR111" s="26" t="s">
        <v>263</v>
      </c>
      <c r="AT111" s="26" t="s">
        <v>176</v>
      </c>
      <c r="AU111" s="26" t="s">
        <v>79</v>
      </c>
      <c r="AY111" s="26" t="s">
        <v>173</v>
      </c>
      <c r="BE111" s="225">
        <f>IF(N111="základní",J111,0)</f>
        <v>0</v>
      </c>
      <c r="BF111" s="225">
        <f>IF(N111="snížená",J111,0)</f>
        <v>0</v>
      </c>
      <c r="BG111" s="225">
        <f>IF(N111="zákl. přenesená",J111,0)</f>
        <v>0</v>
      </c>
      <c r="BH111" s="225">
        <f>IF(N111="sníž. přenesená",J111,0)</f>
        <v>0</v>
      </c>
      <c r="BI111" s="225">
        <f>IF(N111="nulová",J111,0)</f>
        <v>0</v>
      </c>
      <c r="BJ111" s="26" t="s">
        <v>79</v>
      </c>
      <c r="BK111" s="225">
        <f>ROUND(I111*H111,2)</f>
        <v>0</v>
      </c>
      <c r="BL111" s="26" t="s">
        <v>263</v>
      </c>
      <c r="BM111" s="26" t="s">
        <v>3339</v>
      </c>
    </row>
    <row r="112" spans="2:47" s="1" customFormat="1" ht="13.5">
      <c r="B112" s="48"/>
      <c r="D112" s="236" t="s">
        <v>1236</v>
      </c>
      <c r="F112" s="280" t="s">
        <v>3336</v>
      </c>
      <c r="I112" s="281"/>
      <c r="L112" s="48"/>
      <c r="M112" s="282"/>
      <c r="N112" s="49"/>
      <c r="O112" s="49"/>
      <c r="P112" s="49"/>
      <c r="Q112" s="49"/>
      <c r="R112" s="49"/>
      <c r="S112" s="49"/>
      <c r="T112" s="87"/>
      <c r="AT112" s="26" t="s">
        <v>1236</v>
      </c>
      <c r="AU112" s="26" t="s">
        <v>79</v>
      </c>
    </row>
    <row r="113" spans="2:65" s="1" customFormat="1" ht="22.5" customHeight="1">
      <c r="B113" s="213"/>
      <c r="C113" s="214" t="s">
        <v>212</v>
      </c>
      <c r="D113" s="214" t="s">
        <v>176</v>
      </c>
      <c r="E113" s="215" t="s">
        <v>3340</v>
      </c>
      <c r="F113" s="216" t="s">
        <v>3341</v>
      </c>
      <c r="G113" s="217" t="s">
        <v>260</v>
      </c>
      <c r="H113" s="218">
        <v>95</v>
      </c>
      <c r="I113" s="219"/>
      <c r="J113" s="220">
        <f>ROUND(I113*H113,2)</f>
        <v>0</v>
      </c>
      <c r="K113" s="216" t="s">
        <v>1288</v>
      </c>
      <c r="L113" s="48"/>
      <c r="M113" s="221" t="s">
        <v>5</v>
      </c>
      <c r="N113" s="222" t="s">
        <v>43</v>
      </c>
      <c r="O113" s="49"/>
      <c r="P113" s="223">
        <f>O113*H113</f>
        <v>0</v>
      </c>
      <c r="Q113" s="223">
        <v>0.00119</v>
      </c>
      <c r="R113" s="223">
        <f>Q113*H113</f>
        <v>0</v>
      </c>
      <c r="S113" s="223">
        <v>0</v>
      </c>
      <c r="T113" s="224">
        <f>S113*H113</f>
        <v>0</v>
      </c>
      <c r="AR113" s="26" t="s">
        <v>263</v>
      </c>
      <c r="AT113" s="26" t="s">
        <v>176</v>
      </c>
      <c r="AU113" s="26" t="s">
        <v>79</v>
      </c>
      <c r="AY113" s="26" t="s">
        <v>173</v>
      </c>
      <c r="BE113" s="225">
        <f>IF(N113="základní",J113,0)</f>
        <v>0</v>
      </c>
      <c r="BF113" s="225">
        <f>IF(N113="snížená",J113,0)</f>
        <v>0</v>
      </c>
      <c r="BG113" s="225">
        <f>IF(N113="zákl. přenesená",J113,0)</f>
        <v>0</v>
      </c>
      <c r="BH113" s="225">
        <f>IF(N113="sníž. přenesená",J113,0)</f>
        <v>0</v>
      </c>
      <c r="BI113" s="225">
        <f>IF(N113="nulová",J113,0)</f>
        <v>0</v>
      </c>
      <c r="BJ113" s="26" t="s">
        <v>79</v>
      </c>
      <c r="BK113" s="225">
        <f>ROUND(I113*H113,2)</f>
        <v>0</v>
      </c>
      <c r="BL113" s="26" t="s">
        <v>263</v>
      </c>
      <c r="BM113" s="26" t="s">
        <v>3342</v>
      </c>
    </row>
    <row r="114" spans="2:47" s="1" customFormat="1" ht="13.5">
      <c r="B114" s="48"/>
      <c r="D114" s="236" t="s">
        <v>1236</v>
      </c>
      <c r="F114" s="280" t="s">
        <v>3336</v>
      </c>
      <c r="I114" s="281"/>
      <c r="L114" s="48"/>
      <c r="M114" s="282"/>
      <c r="N114" s="49"/>
      <c r="O114" s="49"/>
      <c r="P114" s="49"/>
      <c r="Q114" s="49"/>
      <c r="R114" s="49"/>
      <c r="S114" s="49"/>
      <c r="T114" s="87"/>
      <c r="AT114" s="26" t="s">
        <v>1236</v>
      </c>
      <c r="AU114" s="26" t="s">
        <v>79</v>
      </c>
    </row>
    <row r="115" spans="2:65" s="1" customFormat="1" ht="22.5" customHeight="1">
      <c r="B115" s="213"/>
      <c r="C115" s="214" t="s">
        <v>11</v>
      </c>
      <c r="D115" s="214" t="s">
        <v>176</v>
      </c>
      <c r="E115" s="215" t="s">
        <v>3343</v>
      </c>
      <c r="F115" s="216" t="s">
        <v>3344</v>
      </c>
      <c r="G115" s="217" t="s">
        <v>260</v>
      </c>
      <c r="H115" s="218">
        <v>156</v>
      </c>
      <c r="I115" s="219"/>
      <c r="J115" s="220">
        <f>ROUND(I115*H115,2)</f>
        <v>0</v>
      </c>
      <c r="K115" s="216" t="s">
        <v>1288</v>
      </c>
      <c r="L115" s="48"/>
      <c r="M115" s="221" t="s">
        <v>5</v>
      </c>
      <c r="N115" s="222" t="s">
        <v>43</v>
      </c>
      <c r="O115" s="49"/>
      <c r="P115" s="223">
        <f>O115*H115</f>
        <v>0</v>
      </c>
      <c r="Q115" s="223">
        <v>0.00091</v>
      </c>
      <c r="R115" s="223">
        <f>Q115*H115</f>
        <v>0</v>
      </c>
      <c r="S115" s="223">
        <v>0</v>
      </c>
      <c r="T115" s="224">
        <f>S115*H115</f>
        <v>0</v>
      </c>
      <c r="AR115" s="26" t="s">
        <v>263</v>
      </c>
      <c r="AT115" s="26" t="s">
        <v>176</v>
      </c>
      <c r="AU115" s="26" t="s">
        <v>79</v>
      </c>
      <c r="AY115" s="26" t="s">
        <v>173</v>
      </c>
      <c r="BE115" s="225">
        <f>IF(N115="základní",J115,0)</f>
        <v>0</v>
      </c>
      <c r="BF115" s="225">
        <f>IF(N115="snížená",J115,0)</f>
        <v>0</v>
      </c>
      <c r="BG115" s="225">
        <f>IF(N115="zákl. přenesená",J115,0)</f>
        <v>0</v>
      </c>
      <c r="BH115" s="225">
        <f>IF(N115="sníž. přenesená",J115,0)</f>
        <v>0</v>
      </c>
      <c r="BI115" s="225">
        <f>IF(N115="nulová",J115,0)</f>
        <v>0</v>
      </c>
      <c r="BJ115" s="26" t="s">
        <v>79</v>
      </c>
      <c r="BK115" s="225">
        <f>ROUND(I115*H115,2)</f>
        <v>0</v>
      </c>
      <c r="BL115" s="26" t="s">
        <v>263</v>
      </c>
      <c r="BM115" s="26" t="s">
        <v>3345</v>
      </c>
    </row>
    <row r="116" spans="2:47" s="1" customFormat="1" ht="13.5">
      <c r="B116" s="48"/>
      <c r="D116" s="236" t="s">
        <v>1236</v>
      </c>
      <c r="F116" s="280" t="s">
        <v>3336</v>
      </c>
      <c r="I116" s="281"/>
      <c r="L116" s="48"/>
      <c r="M116" s="282"/>
      <c r="N116" s="49"/>
      <c r="O116" s="49"/>
      <c r="P116" s="49"/>
      <c r="Q116" s="49"/>
      <c r="R116" s="49"/>
      <c r="S116" s="49"/>
      <c r="T116" s="87"/>
      <c r="AT116" s="26" t="s">
        <v>1236</v>
      </c>
      <c r="AU116" s="26" t="s">
        <v>79</v>
      </c>
    </row>
    <row r="117" spans="2:65" s="1" customFormat="1" ht="22.5" customHeight="1">
      <c r="B117" s="213"/>
      <c r="C117" s="214" t="s">
        <v>263</v>
      </c>
      <c r="D117" s="214" t="s">
        <v>176</v>
      </c>
      <c r="E117" s="215" t="s">
        <v>3346</v>
      </c>
      <c r="F117" s="216" t="s">
        <v>3347</v>
      </c>
      <c r="G117" s="217" t="s">
        <v>260</v>
      </c>
      <c r="H117" s="218">
        <v>218</v>
      </c>
      <c r="I117" s="219"/>
      <c r="J117" s="220">
        <f>ROUND(I117*H117,2)</f>
        <v>0</v>
      </c>
      <c r="K117" s="216" t="s">
        <v>1288</v>
      </c>
      <c r="L117" s="48"/>
      <c r="M117" s="221" t="s">
        <v>5</v>
      </c>
      <c r="N117" s="222" t="s">
        <v>43</v>
      </c>
      <c r="O117" s="49"/>
      <c r="P117" s="223">
        <f>O117*H117</f>
        <v>0</v>
      </c>
      <c r="Q117" s="223">
        <v>0.00066</v>
      </c>
      <c r="R117" s="223">
        <f>Q117*H117</f>
        <v>0</v>
      </c>
      <c r="S117" s="223">
        <v>0</v>
      </c>
      <c r="T117" s="224">
        <f>S117*H117</f>
        <v>0</v>
      </c>
      <c r="AR117" s="26" t="s">
        <v>263</v>
      </c>
      <c r="AT117" s="26" t="s">
        <v>176</v>
      </c>
      <c r="AU117" s="26" t="s">
        <v>79</v>
      </c>
      <c r="AY117" s="26" t="s">
        <v>173</v>
      </c>
      <c r="BE117" s="225">
        <f>IF(N117="základní",J117,0)</f>
        <v>0</v>
      </c>
      <c r="BF117" s="225">
        <f>IF(N117="snížená",J117,0)</f>
        <v>0</v>
      </c>
      <c r="BG117" s="225">
        <f>IF(N117="zákl. přenesená",J117,0)</f>
        <v>0</v>
      </c>
      <c r="BH117" s="225">
        <f>IF(N117="sníž. přenesená",J117,0)</f>
        <v>0</v>
      </c>
      <c r="BI117" s="225">
        <f>IF(N117="nulová",J117,0)</f>
        <v>0</v>
      </c>
      <c r="BJ117" s="26" t="s">
        <v>79</v>
      </c>
      <c r="BK117" s="225">
        <f>ROUND(I117*H117,2)</f>
        <v>0</v>
      </c>
      <c r="BL117" s="26" t="s">
        <v>263</v>
      </c>
      <c r="BM117" s="26" t="s">
        <v>3348</v>
      </c>
    </row>
    <row r="118" spans="2:47" s="1" customFormat="1" ht="13.5">
      <c r="B118" s="48"/>
      <c r="D118" s="236" t="s">
        <v>1236</v>
      </c>
      <c r="F118" s="280" t="s">
        <v>3336</v>
      </c>
      <c r="I118" s="281"/>
      <c r="L118" s="48"/>
      <c r="M118" s="282"/>
      <c r="N118" s="49"/>
      <c r="O118" s="49"/>
      <c r="P118" s="49"/>
      <c r="Q118" s="49"/>
      <c r="R118" s="49"/>
      <c r="S118" s="49"/>
      <c r="T118" s="87"/>
      <c r="AT118" s="26" t="s">
        <v>1236</v>
      </c>
      <c r="AU118" s="26" t="s">
        <v>79</v>
      </c>
    </row>
    <row r="119" spans="2:65" s="1" customFormat="1" ht="22.5" customHeight="1">
      <c r="B119" s="213"/>
      <c r="C119" s="214" t="s">
        <v>268</v>
      </c>
      <c r="D119" s="214" t="s">
        <v>176</v>
      </c>
      <c r="E119" s="215" t="s">
        <v>3349</v>
      </c>
      <c r="F119" s="216" t="s">
        <v>3350</v>
      </c>
      <c r="G119" s="217" t="s">
        <v>711</v>
      </c>
      <c r="H119" s="218">
        <v>1</v>
      </c>
      <c r="I119" s="219"/>
      <c r="J119" s="220">
        <f>ROUND(I119*H119,2)</f>
        <v>0</v>
      </c>
      <c r="K119" s="216" t="s">
        <v>5</v>
      </c>
      <c r="L119" s="48"/>
      <c r="M119" s="221" t="s">
        <v>5</v>
      </c>
      <c r="N119" s="222" t="s">
        <v>43</v>
      </c>
      <c r="O119" s="49"/>
      <c r="P119" s="223">
        <f>O119*H119</f>
        <v>0</v>
      </c>
      <c r="Q119" s="223">
        <v>0</v>
      </c>
      <c r="R119" s="223">
        <f>Q119*H119</f>
        <v>0</v>
      </c>
      <c r="S119" s="223">
        <v>0</v>
      </c>
      <c r="T119" s="224">
        <f>S119*H119</f>
        <v>0</v>
      </c>
      <c r="AR119" s="26" t="s">
        <v>263</v>
      </c>
      <c r="AT119" s="26" t="s">
        <v>176</v>
      </c>
      <c r="AU119" s="26" t="s">
        <v>79</v>
      </c>
      <c r="AY119" s="26" t="s">
        <v>173</v>
      </c>
      <c r="BE119" s="225">
        <f>IF(N119="základní",J119,0)</f>
        <v>0</v>
      </c>
      <c r="BF119" s="225">
        <f>IF(N119="snížená",J119,0)</f>
        <v>0</v>
      </c>
      <c r="BG119" s="225">
        <f>IF(N119="zákl. přenesená",J119,0)</f>
        <v>0</v>
      </c>
      <c r="BH119" s="225">
        <f>IF(N119="sníž. přenesená",J119,0)</f>
        <v>0</v>
      </c>
      <c r="BI119" s="225">
        <f>IF(N119="nulová",J119,0)</f>
        <v>0</v>
      </c>
      <c r="BJ119" s="26" t="s">
        <v>79</v>
      </c>
      <c r="BK119" s="225">
        <f>ROUND(I119*H119,2)</f>
        <v>0</v>
      </c>
      <c r="BL119" s="26" t="s">
        <v>263</v>
      </c>
      <c r="BM119" s="26" t="s">
        <v>3351</v>
      </c>
    </row>
    <row r="120" spans="2:65" s="1" customFormat="1" ht="22.5" customHeight="1">
      <c r="B120" s="213"/>
      <c r="C120" s="214" t="s">
        <v>273</v>
      </c>
      <c r="D120" s="214" t="s">
        <v>176</v>
      </c>
      <c r="E120" s="215" t="s">
        <v>3352</v>
      </c>
      <c r="F120" s="216" t="s">
        <v>3353</v>
      </c>
      <c r="G120" s="217" t="s">
        <v>260</v>
      </c>
      <c r="H120" s="218">
        <v>20</v>
      </c>
      <c r="I120" s="219"/>
      <c r="J120" s="220">
        <f>ROUND(I120*H120,2)</f>
        <v>0</v>
      </c>
      <c r="K120" s="216" t="s">
        <v>1288</v>
      </c>
      <c r="L120" s="48"/>
      <c r="M120" s="221" t="s">
        <v>5</v>
      </c>
      <c r="N120" s="222" t="s">
        <v>43</v>
      </c>
      <c r="O120" s="49"/>
      <c r="P120" s="223">
        <f>O120*H120</f>
        <v>0</v>
      </c>
      <c r="Q120" s="223">
        <v>0.0008</v>
      </c>
      <c r="R120" s="223">
        <f>Q120*H120</f>
        <v>0</v>
      </c>
      <c r="S120" s="223">
        <v>0</v>
      </c>
      <c r="T120" s="224">
        <f>S120*H120</f>
        <v>0</v>
      </c>
      <c r="AR120" s="26" t="s">
        <v>263</v>
      </c>
      <c r="AT120" s="26" t="s">
        <v>176</v>
      </c>
      <c r="AU120" s="26" t="s">
        <v>79</v>
      </c>
      <c r="AY120" s="26" t="s">
        <v>173</v>
      </c>
      <c r="BE120" s="225">
        <f>IF(N120="základní",J120,0)</f>
        <v>0</v>
      </c>
      <c r="BF120" s="225">
        <f>IF(N120="snížená",J120,0)</f>
        <v>0</v>
      </c>
      <c r="BG120" s="225">
        <f>IF(N120="zákl. přenesená",J120,0)</f>
        <v>0</v>
      </c>
      <c r="BH120" s="225">
        <f>IF(N120="sníž. přenesená",J120,0)</f>
        <v>0</v>
      </c>
      <c r="BI120" s="225">
        <f>IF(N120="nulová",J120,0)</f>
        <v>0</v>
      </c>
      <c r="BJ120" s="26" t="s">
        <v>79</v>
      </c>
      <c r="BK120" s="225">
        <f>ROUND(I120*H120,2)</f>
        <v>0</v>
      </c>
      <c r="BL120" s="26" t="s">
        <v>263</v>
      </c>
      <c r="BM120" s="26" t="s">
        <v>3354</v>
      </c>
    </row>
    <row r="121" spans="2:47" s="1" customFormat="1" ht="13.5">
      <c r="B121" s="48"/>
      <c r="D121" s="236" t="s">
        <v>1236</v>
      </c>
      <c r="F121" s="280" t="s">
        <v>3355</v>
      </c>
      <c r="I121" s="281"/>
      <c r="L121" s="48"/>
      <c r="M121" s="282"/>
      <c r="N121" s="49"/>
      <c r="O121" s="49"/>
      <c r="P121" s="49"/>
      <c r="Q121" s="49"/>
      <c r="R121" s="49"/>
      <c r="S121" s="49"/>
      <c r="T121" s="87"/>
      <c r="AT121" s="26" t="s">
        <v>1236</v>
      </c>
      <c r="AU121" s="26" t="s">
        <v>79</v>
      </c>
    </row>
    <row r="122" spans="2:65" s="1" customFormat="1" ht="22.5" customHeight="1">
      <c r="B122" s="213"/>
      <c r="C122" s="214" t="s">
        <v>278</v>
      </c>
      <c r="D122" s="214" t="s">
        <v>176</v>
      </c>
      <c r="E122" s="215" t="s">
        <v>3356</v>
      </c>
      <c r="F122" s="216" t="s">
        <v>3357</v>
      </c>
      <c r="G122" s="217" t="s">
        <v>260</v>
      </c>
      <c r="H122" s="218">
        <v>10</v>
      </c>
      <c r="I122" s="219"/>
      <c r="J122" s="220">
        <f>ROUND(I122*H122,2)</f>
        <v>0</v>
      </c>
      <c r="K122" s="216" t="s">
        <v>1288</v>
      </c>
      <c r="L122" s="48"/>
      <c r="M122" s="221" t="s">
        <v>5</v>
      </c>
      <c r="N122" s="222" t="s">
        <v>43</v>
      </c>
      <c r="O122" s="49"/>
      <c r="P122" s="223">
        <f>O122*H122</f>
        <v>0</v>
      </c>
      <c r="Q122" s="223">
        <v>0.00065</v>
      </c>
      <c r="R122" s="223">
        <f>Q122*H122</f>
        <v>0</v>
      </c>
      <c r="S122" s="223">
        <v>0</v>
      </c>
      <c r="T122" s="224">
        <f>S122*H122</f>
        <v>0</v>
      </c>
      <c r="AR122" s="26" t="s">
        <v>263</v>
      </c>
      <c r="AT122" s="26" t="s">
        <v>176</v>
      </c>
      <c r="AU122" s="26" t="s">
        <v>79</v>
      </c>
      <c r="AY122" s="26" t="s">
        <v>173</v>
      </c>
      <c r="BE122" s="225">
        <f>IF(N122="základní",J122,0)</f>
        <v>0</v>
      </c>
      <c r="BF122" s="225">
        <f>IF(N122="snížená",J122,0)</f>
        <v>0</v>
      </c>
      <c r="BG122" s="225">
        <f>IF(N122="zákl. přenesená",J122,0)</f>
        <v>0</v>
      </c>
      <c r="BH122" s="225">
        <f>IF(N122="sníž. přenesená",J122,0)</f>
        <v>0</v>
      </c>
      <c r="BI122" s="225">
        <f>IF(N122="nulová",J122,0)</f>
        <v>0</v>
      </c>
      <c r="BJ122" s="26" t="s">
        <v>79</v>
      </c>
      <c r="BK122" s="225">
        <f>ROUND(I122*H122,2)</f>
        <v>0</v>
      </c>
      <c r="BL122" s="26" t="s">
        <v>263</v>
      </c>
      <c r="BM122" s="26" t="s">
        <v>3358</v>
      </c>
    </row>
    <row r="123" spans="2:47" s="1" customFormat="1" ht="13.5">
      <c r="B123" s="48"/>
      <c r="D123" s="236" t="s">
        <v>1236</v>
      </c>
      <c r="F123" s="280" t="s">
        <v>3355</v>
      </c>
      <c r="I123" s="281"/>
      <c r="L123" s="48"/>
      <c r="M123" s="282"/>
      <c r="N123" s="49"/>
      <c r="O123" s="49"/>
      <c r="P123" s="49"/>
      <c r="Q123" s="49"/>
      <c r="R123" s="49"/>
      <c r="S123" s="49"/>
      <c r="T123" s="87"/>
      <c r="AT123" s="26" t="s">
        <v>1236</v>
      </c>
      <c r="AU123" s="26" t="s">
        <v>79</v>
      </c>
    </row>
    <row r="124" spans="2:65" s="1" customFormat="1" ht="22.5" customHeight="1">
      <c r="B124" s="213"/>
      <c r="C124" s="214" t="s">
        <v>282</v>
      </c>
      <c r="D124" s="214" t="s">
        <v>176</v>
      </c>
      <c r="E124" s="215" t="s">
        <v>3359</v>
      </c>
      <c r="F124" s="216" t="s">
        <v>3360</v>
      </c>
      <c r="G124" s="217" t="s">
        <v>260</v>
      </c>
      <c r="H124" s="218">
        <v>95</v>
      </c>
      <c r="I124" s="219"/>
      <c r="J124" s="220">
        <f>ROUND(I124*H124,2)</f>
        <v>0</v>
      </c>
      <c r="K124" s="216" t="s">
        <v>1288</v>
      </c>
      <c r="L124" s="48"/>
      <c r="M124" s="221" t="s">
        <v>5</v>
      </c>
      <c r="N124" s="222" t="s">
        <v>43</v>
      </c>
      <c r="O124" s="49"/>
      <c r="P124" s="223">
        <f>O124*H124</f>
        <v>0</v>
      </c>
      <c r="Q124" s="223">
        <v>0.0005</v>
      </c>
      <c r="R124" s="223">
        <f>Q124*H124</f>
        <v>0</v>
      </c>
      <c r="S124" s="223">
        <v>0</v>
      </c>
      <c r="T124" s="224">
        <f>S124*H124</f>
        <v>0</v>
      </c>
      <c r="AR124" s="26" t="s">
        <v>263</v>
      </c>
      <c r="AT124" s="26" t="s">
        <v>176</v>
      </c>
      <c r="AU124" s="26" t="s">
        <v>79</v>
      </c>
      <c r="AY124" s="26" t="s">
        <v>173</v>
      </c>
      <c r="BE124" s="225">
        <f>IF(N124="základní",J124,0)</f>
        <v>0</v>
      </c>
      <c r="BF124" s="225">
        <f>IF(N124="snížená",J124,0)</f>
        <v>0</v>
      </c>
      <c r="BG124" s="225">
        <f>IF(N124="zákl. přenesená",J124,0)</f>
        <v>0</v>
      </c>
      <c r="BH124" s="225">
        <f>IF(N124="sníž. přenesená",J124,0)</f>
        <v>0</v>
      </c>
      <c r="BI124" s="225">
        <f>IF(N124="nulová",J124,0)</f>
        <v>0</v>
      </c>
      <c r="BJ124" s="26" t="s">
        <v>79</v>
      </c>
      <c r="BK124" s="225">
        <f>ROUND(I124*H124,2)</f>
        <v>0</v>
      </c>
      <c r="BL124" s="26" t="s">
        <v>263</v>
      </c>
      <c r="BM124" s="26" t="s">
        <v>3361</v>
      </c>
    </row>
    <row r="125" spans="2:47" s="1" customFormat="1" ht="13.5">
      <c r="B125" s="48"/>
      <c r="D125" s="236" t="s">
        <v>1236</v>
      </c>
      <c r="F125" s="280" t="s">
        <v>3355</v>
      </c>
      <c r="I125" s="281"/>
      <c r="L125" s="48"/>
      <c r="M125" s="282"/>
      <c r="N125" s="49"/>
      <c r="O125" s="49"/>
      <c r="P125" s="49"/>
      <c r="Q125" s="49"/>
      <c r="R125" s="49"/>
      <c r="S125" s="49"/>
      <c r="T125" s="87"/>
      <c r="AT125" s="26" t="s">
        <v>1236</v>
      </c>
      <c r="AU125" s="26" t="s">
        <v>79</v>
      </c>
    </row>
    <row r="126" spans="2:65" s="1" customFormat="1" ht="22.5" customHeight="1">
      <c r="B126" s="213"/>
      <c r="C126" s="214" t="s">
        <v>10</v>
      </c>
      <c r="D126" s="214" t="s">
        <v>176</v>
      </c>
      <c r="E126" s="215" t="s">
        <v>3362</v>
      </c>
      <c r="F126" s="216" t="s">
        <v>3363</v>
      </c>
      <c r="G126" s="217" t="s">
        <v>260</v>
      </c>
      <c r="H126" s="218">
        <v>156</v>
      </c>
      <c r="I126" s="219"/>
      <c r="J126" s="220">
        <f>ROUND(I126*H126,2)</f>
        <v>0</v>
      </c>
      <c r="K126" s="216" t="s">
        <v>1288</v>
      </c>
      <c r="L126" s="48"/>
      <c r="M126" s="221" t="s">
        <v>5</v>
      </c>
      <c r="N126" s="222" t="s">
        <v>43</v>
      </c>
      <c r="O126" s="49"/>
      <c r="P126" s="223">
        <f>O126*H126</f>
        <v>0</v>
      </c>
      <c r="Q126" s="223">
        <v>0.00042</v>
      </c>
      <c r="R126" s="223">
        <f>Q126*H126</f>
        <v>0</v>
      </c>
      <c r="S126" s="223">
        <v>0</v>
      </c>
      <c r="T126" s="224">
        <f>S126*H126</f>
        <v>0</v>
      </c>
      <c r="AR126" s="26" t="s">
        <v>263</v>
      </c>
      <c r="AT126" s="26" t="s">
        <v>176</v>
      </c>
      <c r="AU126" s="26" t="s">
        <v>79</v>
      </c>
      <c r="AY126" s="26" t="s">
        <v>173</v>
      </c>
      <c r="BE126" s="225">
        <f>IF(N126="základní",J126,0)</f>
        <v>0</v>
      </c>
      <c r="BF126" s="225">
        <f>IF(N126="snížená",J126,0)</f>
        <v>0</v>
      </c>
      <c r="BG126" s="225">
        <f>IF(N126="zákl. přenesená",J126,0)</f>
        <v>0</v>
      </c>
      <c r="BH126" s="225">
        <f>IF(N126="sníž. přenesená",J126,0)</f>
        <v>0</v>
      </c>
      <c r="BI126" s="225">
        <f>IF(N126="nulová",J126,0)</f>
        <v>0</v>
      </c>
      <c r="BJ126" s="26" t="s">
        <v>79</v>
      </c>
      <c r="BK126" s="225">
        <f>ROUND(I126*H126,2)</f>
        <v>0</v>
      </c>
      <c r="BL126" s="26" t="s">
        <v>263</v>
      </c>
      <c r="BM126" s="26" t="s">
        <v>3364</v>
      </c>
    </row>
    <row r="127" spans="2:47" s="1" customFormat="1" ht="13.5">
      <c r="B127" s="48"/>
      <c r="D127" s="236" t="s">
        <v>1236</v>
      </c>
      <c r="F127" s="280" t="s">
        <v>3355</v>
      </c>
      <c r="I127" s="281"/>
      <c r="L127" s="48"/>
      <c r="M127" s="282"/>
      <c r="N127" s="49"/>
      <c r="O127" s="49"/>
      <c r="P127" s="49"/>
      <c r="Q127" s="49"/>
      <c r="R127" s="49"/>
      <c r="S127" s="49"/>
      <c r="T127" s="87"/>
      <c r="AT127" s="26" t="s">
        <v>1236</v>
      </c>
      <c r="AU127" s="26" t="s">
        <v>79</v>
      </c>
    </row>
    <row r="128" spans="2:65" s="1" customFormat="1" ht="22.5" customHeight="1">
      <c r="B128" s="213"/>
      <c r="C128" s="214" t="s">
        <v>291</v>
      </c>
      <c r="D128" s="214" t="s">
        <v>176</v>
      </c>
      <c r="E128" s="215" t="s">
        <v>3365</v>
      </c>
      <c r="F128" s="216" t="s">
        <v>3366</v>
      </c>
      <c r="G128" s="217" t="s">
        <v>260</v>
      </c>
      <c r="H128" s="218">
        <v>218</v>
      </c>
      <c r="I128" s="219"/>
      <c r="J128" s="220">
        <f>ROUND(I128*H128,2)</f>
        <v>0</v>
      </c>
      <c r="K128" s="216" t="s">
        <v>1288</v>
      </c>
      <c r="L128" s="48"/>
      <c r="M128" s="221" t="s">
        <v>5</v>
      </c>
      <c r="N128" s="222" t="s">
        <v>43</v>
      </c>
      <c r="O128" s="49"/>
      <c r="P128" s="223">
        <f>O128*H128</f>
        <v>0</v>
      </c>
      <c r="Q128" s="223">
        <v>0.00033</v>
      </c>
      <c r="R128" s="223">
        <f>Q128*H128</f>
        <v>0</v>
      </c>
      <c r="S128" s="223">
        <v>0</v>
      </c>
      <c r="T128" s="224">
        <f>S128*H128</f>
        <v>0</v>
      </c>
      <c r="AR128" s="26" t="s">
        <v>263</v>
      </c>
      <c r="AT128" s="26" t="s">
        <v>176</v>
      </c>
      <c r="AU128" s="26" t="s">
        <v>79</v>
      </c>
      <c r="AY128" s="26" t="s">
        <v>173</v>
      </c>
      <c r="BE128" s="225">
        <f>IF(N128="základní",J128,0)</f>
        <v>0</v>
      </c>
      <c r="BF128" s="225">
        <f>IF(N128="snížená",J128,0)</f>
        <v>0</v>
      </c>
      <c r="BG128" s="225">
        <f>IF(N128="zákl. přenesená",J128,0)</f>
        <v>0</v>
      </c>
      <c r="BH128" s="225">
        <f>IF(N128="sníž. přenesená",J128,0)</f>
        <v>0</v>
      </c>
      <c r="BI128" s="225">
        <f>IF(N128="nulová",J128,0)</f>
        <v>0</v>
      </c>
      <c r="BJ128" s="26" t="s">
        <v>79</v>
      </c>
      <c r="BK128" s="225">
        <f>ROUND(I128*H128,2)</f>
        <v>0</v>
      </c>
      <c r="BL128" s="26" t="s">
        <v>263</v>
      </c>
      <c r="BM128" s="26" t="s">
        <v>3367</v>
      </c>
    </row>
    <row r="129" spans="2:47" s="1" customFormat="1" ht="13.5">
      <c r="B129" s="48"/>
      <c r="D129" s="236" t="s">
        <v>1236</v>
      </c>
      <c r="F129" s="280" t="s">
        <v>3355</v>
      </c>
      <c r="I129" s="281"/>
      <c r="L129" s="48"/>
      <c r="M129" s="282"/>
      <c r="N129" s="49"/>
      <c r="O129" s="49"/>
      <c r="P129" s="49"/>
      <c r="Q129" s="49"/>
      <c r="R129" s="49"/>
      <c r="S129" s="49"/>
      <c r="T129" s="87"/>
      <c r="AT129" s="26" t="s">
        <v>1236</v>
      </c>
      <c r="AU129" s="26" t="s">
        <v>79</v>
      </c>
    </row>
    <row r="130" spans="2:65" s="1" customFormat="1" ht="31.5" customHeight="1">
      <c r="B130" s="213"/>
      <c r="C130" s="214" t="s">
        <v>298</v>
      </c>
      <c r="D130" s="214" t="s">
        <v>176</v>
      </c>
      <c r="E130" s="215" t="s">
        <v>3368</v>
      </c>
      <c r="F130" s="216" t="s">
        <v>3369</v>
      </c>
      <c r="G130" s="217" t="s">
        <v>260</v>
      </c>
      <c r="H130" s="218">
        <v>20</v>
      </c>
      <c r="I130" s="219"/>
      <c r="J130" s="220">
        <f>ROUND(I130*H130,2)</f>
        <v>0</v>
      </c>
      <c r="K130" s="216" t="s">
        <v>1288</v>
      </c>
      <c r="L130" s="48"/>
      <c r="M130" s="221" t="s">
        <v>5</v>
      </c>
      <c r="N130" s="222" t="s">
        <v>43</v>
      </c>
      <c r="O130" s="49"/>
      <c r="P130" s="223">
        <f>O130*H130</f>
        <v>0</v>
      </c>
      <c r="Q130" s="223">
        <v>8E-05</v>
      </c>
      <c r="R130" s="223">
        <f>Q130*H130</f>
        <v>0</v>
      </c>
      <c r="S130" s="223">
        <v>0</v>
      </c>
      <c r="T130" s="224">
        <f>S130*H130</f>
        <v>0</v>
      </c>
      <c r="AR130" s="26" t="s">
        <v>263</v>
      </c>
      <c r="AT130" s="26" t="s">
        <v>176</v>
      </c>
      <c r="AU130" s="26" t="s">
        <v>79</v>
      </c>
      <c r="AY130" s="26" t="s">
        <v>173</v>
      </c>
      <c r="BE130" s="225">
        <f>IF(N130="základní",J130,0)</f>
        <v>0</v>
      </c>
      <c r="BF130" s="225">
        <f>IF(N130="snížená",J130,0)</f>
        <v>0</v>
      </c>
      <c r="BG130" s="225">
        <f>IF(N130="zákl. přenesená",J130,0)</f>
        <v>0</v>
      </c>
      <c r="BH130" s="225">
        <f>IF(N130="sníž. přenesená",J130,0)</f>
        <v>0</v>
      </c>
      <c r="BI130" s="225">
        <f>IF(N130="nulová",J130,0)</f>
        <v>0</v>
      </c>
      <c r="BJ130" s="26" t="s">
        <v>79</v>
      </c>
      <c r="BK130" s="225">
        <f>ROUND(I130*H130,2)</f>
        <v>0</v>
      </c>
      <c r="BL130" s="26" t="s">
        <v>263</v>
      </c>
      <c r="BM130" s="26" t="s">
        <v>3370</v>
      </c>
    </row>
    <row r="131" spans="2:47" s="1" customFormat="1" ht="13.5">
      <c r="B131" s="48"/>
      <c r="D131" s="236" t="s">
        <v>1236</v>
      </c>
      <c r="F131" s="280" t="s">
        <v>3371</v>
      </c>
      <c r="I131" s="281"/>
      <c r="L131" s="48"/>
      <c r="M131" s="282"/>
      <c r="N131" s="49"/>
      <c r="O131" s="49"/>
      <c r="P131" s="49"/>
      <c r="Q131" s="49"/>
      <c r="R131" s="49"/>
      <c r="S131" s="49"/>
      <c r="T131" s="87"/>
      <c r="AT131" s="26" t="s">
        <v>1236</v>
      </c>
      <c r="AU131" s="26" t="s">
        <v>79</v>
      </c>
    </row>
    <row r="132" spans="2:65" s="1" customFormat="1" ht="31.5" customHeight="1">
      <c r="B132" s="213"/>
      <c r="C132" s="214" t="s">
        <v>306</v>
      </c>
      <c r="D132" s="214" t="s">
        <v>176</v>
      </c>
      <c r="E132" s="215" t="s">
        <v>3372</v>
      </c>
      <c r="F132" s="216" t="s">
        <v>3373</v>
      </c>
      <c r="G132" s="217" t="s">
        <v>260</v>
      </c>
      <c r="H132" s="218">
        <v>140</v>
      </c>
      <c r="I132" s="219"/>
      <c r="J132" s="220">
        <f>ROUND(I132*H132,2)</f>
        <v>0</v>
      </c>
      <c r="K132" s="216" t="s">
        <v>1288</v>
      </c>
      <c r="L132" s="48"/>
      <c r="M132" s="221" t="s">
        <v>5</v>
      </c>
      <c r="N132" s="222" t="s">
        <v>43</v>
      </c>
      <c r="O132" s="49"/>
      <c r="P132" s="223">
        <f>O132*H132</f>
        <v>0</v>
      </c>
      <c r="Q132" s="223">
        <v>7E-05</v>
      </c>
      <c r="R132" s="223">
        <f>Q132*H132</f>
        <v>0</v>
      </c>
      <c r="S132" s="223">
        <v>0</v>
      </c>
      <c r="T132" s="224">
        <f>S132*H132</f>
        <v>0</v>
      </c>
      <c r="AR132" s="26" t="s">
        <v>263</v>
      </c>
      <c r="AT132" s="26" t="s">
        <v>176</v>
      </c>
      <c r="AU132" s="26" t="s">
        <v>79</v>
      </c>
      <c r="AY132" s="26" t="s">
        <v>173</v>
      </c>
      <c r="BE132" s="225">
        <f>IF(N132="základní",J132,0)</f>
        <v>0</v>
      </c>
      <c r="BF132" s="225">
        <f>IF(N132="snížená",J132,0)</f>
        <v>0</v>
      </c>
      <c r="BG132" s="225">
        <f>IF(N132="zákl. přenesená",J132,0)</f>
        <v>0</v>
      </c>
      <c r="BH132" s="225">
        <f>IF(N132="sníž. přenesená",J132,0)</f>
        <v>0</v>
      </c>
      <c r="BI132" s="225">
        <f>IF(N132="nulová",J132,0)</f>
        <v>0</v>
      </c>
      <c r="BJ132" s="26" t="s">
        <v>79</v>
      </c>
      <c r="BK132" s="225">
        <f>ROUND(I132*H132,2)</f>
        <v>0</v>
      </c>
      <c r="BL132" s="26" t="s">
        <v>263</v>
      </c>
      <c r="BM132" s="26" t="s">
        <v>3374</v>
      </c>
    </row>
    <row r="133" spans="2:47" s="1" customFormat="1" ht="13.5">
      <c r="B133" s="48"/>
      <c r="D133" s="236" t="s">
        <v>1236</v>
      </c>
      <c r="F133" s="280" t="s">
        <v>3371</v>
      </c>
      <c r="I133" s="281"/>
      <c r="L133" s="48"/>
      <c r="M133" s="282"/>
      <c r="N133" s="49"/>
      <c r="O133" s="49"/>
      <c r="P133" s="49"/>
      <c r="Q133" s="49"/>
      <c r="R133" s="49"/>
      <c r="S133" s="49"/>
      <c r="T133" s="87"/>
      <c r="AT133" s="26" t="s">
        <v>1236</v>
      </c>
      <c r="AU133" s="26" t="s">
        <v>79</v>
      </c>
    </row>
    <row r="134" spans="2:65" s="1" customFormat="1" ht="31.5" customHeight="1">
      <c r="B134" s="213"/>
      <c r="C134" s="214" t="s">
        <v>312</v>
      </c>
      <c r="D134" s="214" t="s">
        <v>176</v>
      </c>
      <c r="E134" s="215" t="s">
        <v>3375</v>
      </c>
      <c r="F134" s="216" t="s">
        <v>3376</v>
      </c>
      <c r="G134" s="217" t="s">
        <v>260</v>
      </c>
      <c r="H134" s="218">
        <v>95</v>
      </c>
      <c r="I134" s="219"/>
      <c r="J134" s="220">
        <f>ROUND(I134*H134,2)</f>
        <v>0</v>
      </c>
      <c r="K134" s="216" t="s">
        <v>1288</v>
      </c>
      <c r="L134" s="48"/>
      <c r="M134" s="221" t="s">
        <v>5</v>
      </c>
      <c r="N134" s="222" t="s">
        <v>43</v>
      </c>
      <c r="O134" s="49"/>
      <c r="P134" s="223">
        <f>O134*H134</f>
        <v>0</v>
      </c>
      <c r="Q134" s="223">
        <v>5E-05</v>
      </c>
      <c r="R134" s="223">
        <f>Q134*H134</f>
        <v>0</v>
      </c>
      <c r="S134" s="223">
        <v>0</v>
      </c>
      <c r="T134" s="224">
        <f>S134*H134</f>
        <v>0</v>
      </c>
      <c r="AR134" s="26" t="s">
        <v>263</v>
      </c>
      <c r="AT134" s="26" t="s">
        <v>176</v>
      </c>
      <c r="AU134" s="26" t="s">
        <v>79</v>
      </c>
      <c r="AY134" s="26" t="s">
        <v>173</v>
      </c>
      <c r="BE134" s="225">
        <f>IF(N134="základní",J134,0)</f>
        <v>0</v>
      </c>
      <c r="BF134" s="225">
        <f>IF(N134="snížená",J134,0)</f>
        <v>0</v>
      </c>
      <c r="BG134" s="225">
        <f>IF(N134="zákl. přenesená",J134,0)</f>
        <v>0</v>
      </c>
      <c r="BH134" s="225">
        <f>IF(N134="sníž. přenesená",J134,0)</f>
        <v>0</v>
      </c>
      <c r="BI134" s="225">
        <f>IF(N134="nulová",J134,0)</f>
        <v>0</v>
      </c>
      <c r="BJ134" s="26" t="s">
        <v>79</v>
      </c>
      <c r="BK134" s="225">
        <f>ROUND(I134*H134,2)</f>
        <v>0</v>
      </c>
      <c r="BL134" s="26" t="s">
        <v>263</v>
      </c>
      <c r="BM134" s="26" t="s">
        <v>3377</v>
      </c>
    </row>
    <row r="135" spans="2:47" s="1" customFormat="1" ht="13.5">
      <c r="B135" s="48"/>
      <c r="D135" s="236" t="s">
        <v>1236</v>
      </c>
      <c r="F135" s="280" t="s">
        <v>3371</v>
      </c>
      <c r="I135" s="281"/>
      <c r="L135" s="48"/>
      <c r="M135" s="282"/>
      <c r="N135" s="49"/>
      <c r="O135" s="49"/>
      <c r="P135" s="49"/>
      <c r="Q135" s="49"/>
      <c r="R135" s="49"/>
      <c r="S135" s="49"/>
      <c r="T135" s="87"/>
      <c r="AT135" s="26" t="s">
        <v>1236</v>
      </c>
      <c r="AU135" s="26" t="s">
        <v>79</v>
      </c>
    </row>
    <row r="136" spans="2:65" s="1" customFormat="1" ht="31.5" customHeight="1">
      <c r="B136" s="213"/>
      <c r="C136" s="214" t="s">
        <v>317</v>
      </c>
      <c r="D136" s="214" t="s">
        <v>176</v>
      </c>
      <c r="E136" s="215" t="s">
        <v>3378</v>
      </c>
      <c r="F136" s="216" t="s">
        <v>3379</v>
      </c>
      <c r="G136" s="217" t="s">
        <v>260</v>
      </c>
      <c r="H136" s="218">
        <v>151</v>
      </c>
      <c r="I136" s="219"/>
      <c r="J136" s="220">
        <f>ROUND(I136*H136,2)</f>
        <v>0</v>
      </c>
      <c r="K136" s="216" t="s">
        <v>1288</v>
      </c>
      <c r="L136" s="48"/>
      <c r="M136" s="221" t="s">
        <v>5</v>
      </c>
      <c r="N136" s="222" t="s">
        <v>43</v>
      </c>
      <c r="O136" s="49"/>
      <c r="P136" s="223">
        <f>O136*H136</f>
        <v>0</v>
      </c>
      <c r="Q136" s="223">
        <v>0.00016</v>
      </c>
      <c r="R136" s="223">
        <f>Q136*H136</f>
        <v>0</v>
      </c>
      <c r="S136" s="223">
        <v>0</v>
      </c>
      <c r="T136" s="224">
        <f>S136*H136</f>
        <v>0</v>
      </c>
      <c r="AR136" s="26" t="s">
        <v>263</v>
      </c>
      <c r="AT136" s="26" t="s">
        <v>176</v>
      </c>
      <c r="AU136" s="26" t="s">
        <v>79</v>
      </c>
      <c r="AY136" s="26" t="s">
        <v>173</v>
      </c>
      <c r="BE136" s="225">
        <f>IF(N136="základní",J136,0)</f>
        <v>0</v>
      </c>
      <c r="BF136" s="225">
        <f>IF(N136="snížená",J136,0)</f>
        <v>0</v>
      </c>
      <c r="BG136" s="225">
        <f>IF(N136="zákl. přenesená",J136,0)</f>
        <v>0</v>
      </c>
      <c r="BH136" s="225">
        <f>IF(N136="sníž. přenesená",J136,0)</f>
        <v>0</v>
      </c>
      <c r="BI136" s="225">
        <f>IF(N136="nulová",J136,0)</f>
        <v>0</v>
      </c>
      <c r="BJ136" s="26" t="s">
        <v>79</v>
      </c>
      <c r="BK136" s="225">
        <f>ROUND(I136*H136,2)</f>
        <v>0</v>
      </c>
      <c r="BL136" s="26" t="s">
        <v>263</v>
      </c>
      <c r="BM136" s="26" t="s">
        <v>3380</v>
      </c>
    </row>
    <row r="137" spans="2:47" s="1" customFormat="1" ht="13.5">
      <c r="B137" s="48"/>
      <c r="D137" s="236" t="s">
        <v>1236</v>
      </c>
      <c r="F137" s="280" t="s">
        <v>3371</v>
      </c>
      <c r="I137" s="281"/>
      <c r="L137" s="48"/>
      <c r="M137" s="282"/>
      <c r="N137" s="49"/>
      <c r="O137" s="49"/>
      <c r="P137" s="49"/>
      <c r="Q137" s="49"/>
      <c r="R137" s="49"/>
      <c r="S137" s="49"/>
      <c r="T137" s="87"/>
      <c r="AT137" s="26" t="s">
        <v>1236</v>
      </c>
      <c r="AU137" s="26" t="s">
        <v>79</v>
      </c>
    </row>
    <row r="138" spans="2:65" s="1" customFormat="1" ht="31.5" customHeight="1">
      <c r="B138" s="213"/>
      <c r="C138" s="214" t="s">
        <v>324</v>
      </c>
      <c r="D138" s="214" t="s">
        <v>176</v>
      </c>
      <c r="E138" s="215" t="s">
        <v>3381</v>
      </c>
      <c r="F138" s="216" t="s">
        <v>3382</v>
      </c>
      <c r="G138" s="217" t="s">
        <v>260</v>
      </c>
      <c r="H138" s="218">
        <v>123</v>
      </c>
      <c r="I138" s="219"/>
      <c r="J138" s="220">
        <f>ROUND(I138*H138,2)</f>
        <v>0</v>
      </c>
      <c r="K138" s="216" t="s">
        <v>1288</v>
      </c>
      <c r="L138" s="48"/>
      <c r="M138" s="221" t="s">
        <v>5</v>
      </c>
      <c r="N138" s="222" t="s">
        <v>43</v>
      </c>
      <c r="O138" s="49"/>
      <c r="P138" s="223">
        <f>O138*H138</f>
        <v>0</v>
      </c>
      <c r="Q138" s="223">
        <v>0.00012</v>
      </c>
      <c r="R138" s="223">
        <f>Q138*H138</f>
        <v>0</v>
      </c>
      <c r="S138" s="223">
        <v>0</v>
      </c>
      <c r="T138" s="224">
        <f>S138*H138</f>
        <v>0</v>
      </c>
      <c r="AR138" s="26" t="s">
        <v>263</v>
      </c>
      <c r="AT138" s="26" t="s">
        <v>176</v>
      </c>
      <c r="AU138" s="26" t="s">
        <v>79</v>
      </c>
      <c r="AY138" s="26" t="s">
        <v>173</v>
      </c>
      <c r="BE138" s="225">
        <f>IF(N138="základní",J138,0)</f>
        <v>0</v>
      </c>
      <c r="BF138" s="225">
        <f>IF(N138="snížená",J138,0)</f>
        <v>0</v>
      </c>
      <c r="BG138" s="225">
        <f>IF(N138="zákl. přenesená",J138,0)</f>
        <v>0</v>
      </c>
      <c r="BH138" s="225">
        <f>IF(N138="sníž. přenesená",J138,0)</f>
        <v>0</v>
      </c>
      <c r="BI138" s="225">
        <f>IF(N138="nulová",J138,0)</f>
        <v>0</v>
      </c>
      <c r="BJ138" s="26" t="s">
        <v>79</v>
      </c>
      <c r="BK138" s="225">
        <f>ROUND(I138*H138,2)</f>
        <v>0</v>
      </c>
      <c r="BL138" s="26" t="s">
        <v>263</v>
      </c>
      <c r="BM138" s="26" t="s">
        <v>3383</v>
      </c>
    </row>
    <row r="139" spans="2:47" s="1" customFormat="1" ht="13.5">
      <c r="B139" s="48"/>
      <c r="D139" s="236" t="s">
        <v>1236</v>
      </c>
      <c r="F139" s="280" t="s">
        <v>3371</v>
      </c>
      <c r="I139" s="281"/>
      <c r="L139" s="48"/>
      <c r="M139" s="282"/>
      <c r="N139" s="49"/>
      <c r="O139" s="49"/>
      <c r="P139" s="49"/>
      <c r="Q139" s="49"/>
      <c r="R139" s="49"/>
      <c r="S139" s="49"/>
      <c r="T139" s="87"/>
      <c r="AT139" s="26" t="s">
        <v>1236</v>
      </c>
      <c r="AU139" s="26" t="s">
        <v>79</v>
      </c>
    </row>
    <row r="140" spans="2:65" s="1" customFormat="1" ht="22.5" customHeight="1">
      <c r="B140" s="213"/>
      <c r="C140" s="214" t="s">
        <v>331</v>
      </c>
      <c r="D140" s="214" t="s">
        <v>176</v>
      </c>
      <c r="E140" s="215" t="s">
        <v>3384</v>
      </c>
      <c r="F140" s="216" t="s">
        <v>3385</v>
      </c>
      <c r="G140" s="217" t="s">
        <v>245</v>
      </c>
      <c r="H140" s="218">
        <v>1</v>
      </c>
      <c r="I140" s="219"/>
      <c r="J140" s="220">
        <f>ROUND(I140*H140,2)</f>
        <v>0</v>
      </c>
      <c r="K140" s="216" t="s">
        <v>5</v>
      </c>
      <c r="L140" s="48"/>
      <c r="M140" s="221" t="s">
        <v>5</v>
      </c>
      <c r="N140" s="222" t="s">
        <v>43</v>
      </c>
      <c r="O140" s="49"/>
      <c r="P140" s="223">
        <f>O140*H140</f>
        <v>0</v>
      </c>
      <c r="Q140" s="223">
        <v>0.0012</v>
      </c>
      <c r="R140" s="223">
        <f>Q140*H140</f>
        <v>0</v>
      </c>
      <c r="S140" s="223">
        <v>0</v>
      </c>
      <c r="T140" s="224">
        <f>S140*H140</f>
        <v>0</v>
      </c>
      <c r="AR140" s="26" t="s">
        <v>263</v>
      </c>
      <c r="AT140" s="26" t="s">
        <v>176</v>
      </c>
      <c r="AU140" s="26" t="s">
        <v>79</v>
      </c>
      <c r="AY140" s="26" t="s">
        <v>173</v>
      </c>
      <c r="BE140" s="225">
        <f>IF(N140="základní",J140,0)</f>
        <v>0</v>
      </c>
      <c r="BF140" s="225">
        <f>IF(N140="snížená",J140,0)</f>
        <v>0</v>
      </c>
      <c r="BG140" s="225">
        <f>IF(N140="zákl. přenesená",J140,0)</f>
        <v>0</v>
      </c>
      <c r="BH140" s="225">
        <f>IF(N140="sníž. přenesená",J140,0)</f>
        <v>0</v>
      </c>
      <c r="BI140" s="225">
        <f>IF(N140="nulová",J140,0)</f>
        <v>0</v>
      </c>
      <c r="BJ140" s="26" t="s">
        <v>79</v>
      </c>
      <c r="BK140" s="225">
        <f>ROUND(I140*H140,2)</f>
        <v>0</v>
      </c>
      <c r="BL140" s="26" t="s">
        <v>263</v>
      </c>
      <c r="BM140" s="26" t="s">
        <v>3386</v>
      </c>
    </row>
    <row r="141" spans="2:65" s="1" customFormat="1" ht="22.5" customHeight="1">
      <c r="B141" s="213"/>
      <c r="C141" s="214" t="s">
        <v>335</v>
      </c>
      <c r="D141" s="214" t="s">
        <v>176</v>
      </c>
      <c r="E141" s="215" t="s">
        <v>3387</v>
      </c>
      <c r="F141" s="216" t="s">
        <v>3388</v>
      </c>
      <c r="G141" s="217" t="s">
        <v>245</v>
      </c>
      <c r="H141" s="218">
        <v>1</v>
      </c>
      <c r="I141" s="219"/>
      <c r="J141" s="220">
        <f>ROUND(I141*H141,2)</f>
        <v>0</v>
      </c>
      <c r="K141" s="216" t="s">
        <v>5</v>
      </c>
      <c r="L141" s="48"/>
      <c r="M141" s="221" t="s">
        <v>5</v>
      </c>
      <c r="N141" s="222" t="s">
        <v>43</v>
      </c>
      <c r="O141" s="49"/>
      <c r="P141" s="223">
        <f>O141*H141</f>
        <v>0</v>
      </c>
      <c r="Q141" s="223">
        <v>0.0008</v>
      </c>
      <c r="R141" s="223">
        <f>Q141*H141</f>
        <v>0</v>
      </c>
      <c r="S141" s="223">
        <v>0</v>
      </c>
      <c r="T141" s="224">
        <f>S141*H141</f>
        <v>0</v>
      </c>
      <c r="AR141" s="26" t="s">
        <v>263</v>
      </c>
      <c r="AT141" s="26" t="s">
        <v>176</v>
      </c>
      <c r="AU141" s="26" t="s">
        <v>79</v>
      </c>
      <c r="AY141" s="26" t="s">
        <v>173</v>
      </c>
      <c r="BE141" s="225">
        <f>IF(N141="základní",J141,0)</f>
        <v>0</v>
      </c>
      <c r="BF141" s="225">
        <f>IF(N141="snížená",J141,0)</f>
        <v>0</v>
      </c>
      <c r="BG141" s="225">
        <f>IF(N141="zákl. přenesená",J141,0)</f>
        <v>0</v>
      </c>
      <c r="BH141" s="225">
        <f>IF(N141="sníž. přenesená",J141,0)</f>
        <v>0</v>
      </c>
      <c r="BI141" s="225">
        <f>IF(N141="nulová",J141,0)</f>
        <v>0</v>
      </c>
      <c r="BJ141" s="26" t="s">
        <v>79</v>
      </c>
      <c r="BK141" s="225">
        <f>ROUND(I141*H141,2)</f>
        <v>0</v>
      </c>
      <c r="BL141" s="26" t="s">
        <v>263</v>
      </c>
      <c r="BM141" s="26" t="s">
        <v>3389</v>
      </c>
    </row>
    <row r="142" spans="2:65" s="1" customFormat="1" ht="22.5" customHeight="1">
      <c r="B142" s="213"/>
      <c r="C142" s="214" t="s">
        <v>344</v>
      </c>
      <c r="D142" s="214" t="s">
        <v>176</v>
      </c>
      <c r="E142" s="215" t="s">
        <v>3390</v>
      </c>
      <c r="F142" s="216" t="s">
        <v>3391</v>
      </c>
      <c r="G142" s="217" t="s">
        <v>245</v>
      </c>
      <c r="H142" s="218">
        <v>22</v>
      </c>
      <c r="I142" s="219"/>
      <c r="J142" s="220">
        <f>ROUND(I142*H142,2)</f>
        <v>0</v>
      </c>
      <c r="K142" s="216" t="s">
        <v>5</v>
      </c>
      <c r="L142" s="48"/>
      <c r="M142" s="221" t="s">
        <v>5</v>
      </c>
      <c r="N142" s="222" t="s">
        <v>43</v>
      </c>
      <c r="O142" s="49"/>
      <c r="P142" s="223">
        <f>O142*H142</f>
        <v>0</v>
      </c>
      <c r="Q142" s="223">
        <v>0.00057</v>
      </c>
      <c r="R142" s="223">
        <f>Q142*H142</f>
        <v>0</v>
      </c>
      <c r="S142" s="223">
        <v>0</v>
      </c>
      <c r="T142" s="224">
        <f>S142*H142</f>
        <v>0</v>
      </c>
      <c r="AR142" s="26" t="s">
        <v>263</v>
      </c>
      <c r="AT142" s="26" t="s">
        <v>176</v>
      </c>
      <c r="AU142" s="26" t="s">
        <v>79</v>
      </c>
      <c r="AY142" s="26" t="s">
        <v>173</v>
      </c>
      <c r="BE142" s="225">
        <f>IF(N142="základní",J142,0)</f>
        <v>0</v>
      </c>
      <c r="BF142" s="225">
        <f>IF(N142="snížená",J142,0)</f>
        <v>0</v>
      </c>
      <c r="BG142" s="225">
        <f>IF(N142="zákl. přenesená",J142,0)</f>
        <v>0</v>
      </c>
      <c r="BH142" s="225">
        <f>IF(N142="sníž. přenesená",J142,0)</f>
        <v>0</v>
      </c>
      <c r="BI142" s="225">
        <f>IF(N142="nulová",J142,0)</f>
        <v>0</v>
      </c>
      <c r="BJ142" s="26" t="s">
        <v>79</v>
      </c>
      <c r="BK142" s="225">
        <f>ROUND(I142*H142,2)</f>
        <v>0</v>
      </c>
      <c r="BL142" s="26" t="s">
        <v>263</v>
      </c>
      <c r="BM142" s="26" t="s">
        <v>3392</v>
      </c>
    </row>
    <row r="143" spans="2:65" s="1" customFormat="1" ht="22.5" customHeight="1">
      <c r="B143" s="213"/>
      <c r="C143" s="214" t="s">
        <v>350</v>
      </c>
      <c r="D143" s="214" t="s">
        <v>176</v>
      </c>
      <c r="E143" s="215" t="s">
        <v>3393</v>
      </c>
      <c r="F143" s="216" t="s">
        <v>3394</v>
      </c>
      <c r="G143" s="217" t="s">
        <v>245</v>
      </c>
      <c r="H143" s="218">
        <v>6</v>
      </c>
      <c r="I143" s="219"/>
      <c r="J143" s="220">
        <f>ROUND(I143*H143,2)</f>
        <v>0</v>
      </c>
      <c r="K143" s="216" t="s">
        <v>5</v>
      </c>
      <c r="L143" s="48"/>
      <c r="M143" s="221" t="s">
        <v>5</v>
      </c>
      <c r="N143" s="222" t="s">
        <v>43</v>
      </c>
      <c r="O143" s="49"/>
      <c r="P143" s="223">
        <f>O143*H143</f>
        <v>0</v>
      </c>
      <c r="Q143" s="223">
        <v>0.0004</v>
      </c>
      <c r="R143" s="223">
        <f>Q143*H143</f>
        <v>0</v>
      </c>
      <c r="S143" s="223">
        <v>0</v>
      </c>
      <c r="T143" s="224">
        <f>S143*H143</f>
        <v>0</v>
      </c>
      <c r="AR143" s="26" t="s">
        <v>263</v>
      </c>
      <c r="AT143" s="26" t="s">
        <v>176</v>
      </c>
      <c r="AU143" s="26" t="s">
        <v>79</v>
      </c>
      <c r="AY143" s="26" t="s">
        <v>173</v>
      </c>
      <c r="BE143" s="225">
        <f>IF(N143="základní",J143,0)</f>
        <v>0</v>
      </c>
      <c r="BF143" s="225">
        <f>IF(N143="snížená",J143,0)</f>
        <v>0</v>
      </c>
      <c r="BG143" s="225">
        <f>IF(N143="zákl. přenesená",J143,0)</f>
        <v>0</v>
      </c>
      <c r="BH143" s="225">
        <f>IF(N143="sníž. přenesená",J143,0)</f>
        <v>0</v>
      </c>
      <c r="BI143" s="225">
        <f>IF(N143="nulová",J143,0)</f>
        <v>0</v>
      </c>
      <c r="BJ143" s="26" t="s">
        <v>79</v>
      </c>
      <c r="BK143" s="225">
        <f>ROUND(I143*H143,2)</f>
        <v>0</v>
      </c>
      <c r="BL143" s="26" t="s">
        <v>263</v>
      </c>
      <c r="BM143" s="26" t="s">
        <v>3395</v>
      </c>
    </row>
    <row r="144" spans="2:65" s="1" customFormat="1" ht="22.5" customHeight="1">
      <c r="B144" s="213"/>
      <c r="C144" s="214" t="s">
        <v>340</v>
      </c>
      <c r="D144" s="214" t="s">
        <v>176</v>
      </c>
      <c r="E144" s="215" t="s">
        <v>3396</v>
      </c>
      <c r="F144" s="216" t="s">
        <v>3397</v>
      </c>
      <c r="G144" s="217" t="s">
        <v>245</v>
      </c>
      <c r="H144" s="218">
        <v>7</v>
      </c>
      <c r="I144" s="219"/>
      <c r="J144" s="220">
        <f>ROUND(I144*H144,2)</f>
        <v>0</v>
      </c>
      <c r="K144" s="216" t="s">
        <v>5</v>
      </c>
      <c r="L144" s="48"/>
      <c r="M144" s="221" t="s">
        <v>5</v>
      </c>
      <c r="N144" s="222" t="s">
        <v>43</v>
      </c>
      <c r="O144" s="49"/>
      <c r="P144" s="223">
        <f>O144*H144</f>
        <v>0</v>
      </c>
      <c r="Q144" s="223">
        <v>0.00027</v>
      </c>
      <c r="R144" s="223">
        <f>Q144*H144</f>
        <v>0</v>
      </c>
      <c r="S144" s="223">
        <v>0</v>
      </c>
      <c r="T144" s="224">
        <f>S144*H144</f>
        <v>0</v>
      </c>
      <c r="AR144" s="26" t="s">
        <v>263</v>
      </c>
      <c r="AT144" s="26" t="s">
        <v>176</v>
      </c>
      <c r="AU144" s="26" t="s">
        <v>79</v>
      </c>
      <c r="AY144" s="26" t="s">
        <v>173</v>
      </c>
      <c r="BE144" s="225">
        <f>IF(N144="základní",J144,0)</f>
        <v>0</v>
      </c>
      <c r="BF144" s="225">
        <f>IF(N144="snížená",J144,0)</f>
        <v>0</v>
      </c>
      <c r="BG144" s="225">
        <f>IF(N144="zákl. přenesená",J144,0)</f>
        <v>0</v>
      </c>
      <c r="BH144" s="225">
        <f>IF(N144="sníž. přenesená",J144,0)</f>
        <v>0</v>
      </c>
      <c r="BI144" s="225">
        <f>IF(N144="nulová",J144,0)</f>
        <v>0</v>
      </c>
      <c r="BJ144" s="26" t="s">
        <v>79</v>
      </c>
      <c r="BK144" s="225">
        <f>ROUND(I144*H144,2)</f>
        <v>0</v>
      </c>
      <c r="BL144" s="26" t="s">
        <v>263</v>
      </c>
      <c r="BM144" s="26" t="s">
        <v>3398</v>
      </c>
    </row>
    <row r="145" spans="2:65" s="1" customFormat="1" ht="22.5" customHeight="1">
      <c r="B145" s="213"/>
      <c r="C145" s="214" t="s">
        <v>360</v>
      </c>
      <c r="D145" s="214" t="s">
        <v>176</v>
      </c>
      <c r="E145" s="215" t="s">
        <v>3399</v>
      </c>
      <c r="F145" s="216" t="s">
        <v>3400</v>
      </c>
      <c r="G145" s="217" t="s">
        <v>711</v>
      </c>
      <c r="H145" s="218">
        <v>33</v>
      </c>
      <c r="I145" s="219"/>
      <c r="J145" s="220">
        <f>ROUND(I145*H145,2)</f>
        <v>0</v>
      </c>
      <c r="K145" s="216" t="s">
        <v>5</v>
      </c>
      <c r="L145" s="48"/>
      <c r="M145" s="221" t="s">
        <v>5</v>
      </c>
      <c r="N145" s="222" t="s">
        <v>43</v>
      </c>
      <c r="O145" s="49"/>
      <c r="P145" s="223">
        <f>O145*H145</f>
        <v>0</v>
      </c>
      <c r="Q145" s="223">
        <v>0</v>
      </c>
      <c r="R145" s="223">
        <f>Q145*H145</f>
        <v>0</v>
      </c>
      <c r="S145" s="223">
        <v>0</v>
      </c>
      <c r="T145" s="224">
        <f>S145*H145</f>
        <v>0</v>
      </c>
      <c r="AR145" s="26" t="s">
        <v>263</v>
      </c>
      <c r="AT145" s="26" t="s">
        <v>176</v>
      </c>
      <c r="AU145" s="26" t="s">
        <v>79</v>
      </c>
      <c r="AY145" s="26" t="s">
        <v>173</v>
      </c>
      <c r="BE145" s="225">
        <f>IF(N145="základní",J145,0)</f>
        <v>0</v>
      </c>
      <c r="BF145" s="225">
        <f>IF(N145="snížená",J145,0)</f>
        <v>0</v>
      </c>
      <c r="BG145" s="225">
        <f>IF(N145="zákl. přenesená",J145,0)</f>
        <v>0</v>
      </c>
      <c r="BH145" s="225">
        <f>IF(N145="sníž. přenesená",J145,0)</f>
        <v>0</v>
      </c>
      <c r="BI145" s="225">
        <f>IF(N145="nulová",J145,0)</f>
        <v>0</v>
      </c>
      <c r="BJ145" s="26" t="s">
        <v>79</v>
      </c>
      <c r="BK145" s="225">
        <f>ROUND(I145*H145,2)</f>
        <v>0</v>
      </c>
      <c r="BL145" s="26" t="s">
        <v>263</v>
      </c>
      <c r="BM145" s="26" t="s">
        <v>3401</v>
      </c>
    </row>
    <row r="146" spans="2:65" s="1" customFormat="1" ht="22.5" customHeight="1">
      <c r="B146" s="213"/>
      <c r="C146" s="214" t="s">
        <v>365</v>
      </c>
      <c r="D146" s="214" t="s">
        <v>176</v>
      </c>
      <c r="E146" s="215" t="s">
        <v>3402</v>
      </c>
      <c r="F146" s="216" t="s">
        <v>3403</v>
      </c>
      <c r="G146" s="217" t="s">
        <v>711</v>
      </c>
      <c r="H146" s="218">
        <v>3</v>
      </c>
      <c r="I146" s="219"/>
      <c r="J146" s="220">
        <f>ROUND(I146*H146,2)</f>
        <v>0</v>
      </c>
      <c r="K146" s="216" t="s">
        <v>5</v>
      </c>
      <c r="L146" s="48"/>
      <c r="M146" s="221" t="s">
        <v>5</v>
      </c>
      <c r="N146" s="222" t="s">
        <v>43</v>
      </c>
      <c r="O146" s="49"/>
      <c r="P146" s="223">
        <f>O146*H146</f>
        <v>0</v>
      </c>
      <c r="Q146" s="223">
        <v>0</v>
      </c>
      <c r="R146" s="223">
        <f>Q146*H146</f>
        <v>0</v>
      </c>
      <c r="S146" s="223">
        <v>0</v>
      </c>
      <c r="T146" s="224">
        <f>S146*H146</f>
        <v>0</v>
      </c>
      <c r="AR146" s="26" t="s">
        <v>263</v>
      </c>
      <c r="AT146" s="26" t="s">
        <v>176</v>
      </c>
      <c r="AU146" s="26" t="s">
        <v>79</v>
      </c>
      <c r="AY146" s="26" t="s">
        <v>173</v>
      </c>
      <c r="BE146" s="225">
        <f>IF(N146="základní",J146,0)</f>
        <v>0</v>
      </c>
      <c r="BF146" s="225">
        <f>IF(N146="snížená",J146,0)</f>
        <v>0</v>
      </c>
      <c r="BG146" s="225">
        <f>IF(N146="zákl. přenesená",J146,0)</f>
        <v>0</v>
      </c>
      <c r="BH146" s="225">
        <f>IF(N146="sníž. přenesená",J146,0)</f>
        <v>0</v>
      </c>
      <c r="BI146" s="225">
        <f>IF(N146="nulová",J146,0)</f>
        <v>0</v>
      </c>
      <c r="BJ146" s="26" t="s">
        <v>79</v>
      </c>
      <c r="BK146" s="225">
        <f>ROUND(I146*H146,2)</f>
        <v>0</v>
      </c>
      <c r="BL146" s="26" t="s">
        <v>263</v>
      </c>
      <c r="BM146" s="26" t="s">
        <v>3404</v>
      </c>
    </row>
    <row r="147" spans="2:65" s="1" customFormat="1" ht="22.5" customHeight="1">
      <c r="B147" s="213"/>
      <c r="C147" s="214" t="s">
        <v>369</v>
      </c>
      <c r="D147" s="214" t="s">
        <v>176</v>
      </c>
      <c r="E147" s="215" t="s">
        <v>3405</v>
      </c>
      <c r="F147" s="216" t="s">
        <v>3406</v>
      </c>
      <c r="G147" s="217" t="s">
        <v>711</v>
      </c>
      <c r="H147" s="218">
        <v>3</v>
      </c>
      <c r="I147" s="219"/>
      <c r="J147" s="220">
        <f>ROUND(I147*H147,2)</f>
        <v>0</v>
      </c>
      <c r="K147" s="216" t="s">
        <v>5</v>
      </c>
      <c r="L147" s="48"/>
      <c r="M147" s="221" t="s">
        <v>5</v>
      </c>
      <c r="N147" s="222" t="s">
        <v>43</v>
      </c>
      <c r="O147" s="49"/>
      <c r="P147" s="223">
        <f>O147*H147</f>
        <v>0</v>
      </c>
      <c r="Q147" s="223">
        <v>0</v>
      </c>
      <c r="R147" s="223">
        <f>Q147*H147</f>
        <v>0</v>
      </c>
      <c r="S147" s="223">
        <v>0</v>
      </c>
      <c r="T147" s="224">
        <f>S147*H147</f>
        <v>0</v>
      </c>
      <c r="AR147" s="26" t="s">
        <v>263</v>
      </c>
      <c r="AT147" s="26" t="s">
        <v>176</v>
      </c>
      <c r="AU147" s="26" t="s">
        <v>79</v>
      </c>
      <c r="AY147" s="26" t="s">
        <v>173</v>
      </c>
      <c r="BE147" s="225">
        <f>IF(N147="základní",J147,0)</f>
        <v>0</v>
      </c>
      <c r="BF147" s="225">
        <f>IF(N147="snížená",J147,0)</f>
        <v>0</v>
      </c>
      <c r="BG147" s="225">
        <f>IF(N147="zákl. přenesená",J147,0)</f>
        <v>0</v>
      </c>
      <c r="BH147" s="225">
        <f>IF(N147="sníž. přenesená",J147,0)</f>
        <v>0</v>
      </c>
      <c r="BI147" s="225">
        <f>IF(N147="nulová",J147,0)</f>
        <v>0</v>
      </c>
      <c r="BJ147" s="26" t="s">
        <v>79</v>
      </c>
      <c r="BK147" s="225">
        <f>ROUND(I147*H147,2)</f>
        <v>0</v>
      </c>
      <c r="BL147" s="26" t="s">
        <v>263</v>
      </c>
      <c r="BM147" s="26" t="s">
        <v>3407</v>
      </c>
    </row>
    <row r="148" spans="2:65" s="1" customFormat="1" ht="22.5" customHeight="1">
      <c r="B148" s="213"/>
      <c r="C148" s="214" t="s">
        <v>373</v>
      </c>
      <c r="D148" s="214" t="s">
        <v>176</v>
      </c>
      <c r="E148" s="215" t="s">
        <v>3408</v>
      </c>
      <c r="F148" s="216" t="s">
        <v>3409</v>
      </c>
      <c r="G148" s="217" t="s">
        <v>711</v>
      </c>
      <c r="H148" s="218">
        <v>27</v>
      </c>
      <c r="I148" s="219"/>
      <c r="J148" s="220">
        <f>ROUND(I148*H148,2)</f>
        <v>0</v>
      </c>
      <c r="K148" s="216" t="s">
        <v>5</v>
      </c>
      <c r="L148" s="48"/>
      <c r="M148" s="221" t="s">
        <v>5</v>
      </c>
      <c r="N148" s="222" t="s">
        <v>43</v>
      </c>
      <c r="O148" s="49"/>
      <c r="P148" s="223">
        <f>O148*H148</f>
        <v>0</v>
      </c>
      <c r="Q148" s="223">
        <v>0</v>
      </c>
      <c r="R148" s="223">
        <f>Q148*H148</f>
        <v>0</v>
      </c>
      <c r="S148" s="223">
        <v>0</v>
      </c>
      <c r="T148" s="224">
        <f>S148*H148</f>
        <v>0</v>
      </c>
      <c r="AR148" s="26" t="s">
        <v>263</v>
      </c>
      <c r="AT148" s="26" t="s">
        <v>176</v>
      </c>
      <c r="AU148" s="26" t="s">
        <v>79</v>
      </c>
      <c r="AY148" s="26" t="s">
        <v>173</v>
      </c>
      <c r="BE148" s="225">
        <f>IF(N148="základní",J148,0)</f>
        <v>0</v>
      </c>
      <c r="BF148" s="225">
        <f>IF(N148="snížená",J148,0)</f>
        <v>0</v>
      </c>
      <c r="BG148" s="225">
        <f>IF(N148="zákl. přenesená",J148,0)</f>
        <v>0</v>
      </c>
      <c r="BH148" s="225">
        <f>IF(N148="sníž. přenesená",J148,0)</f>
        <v>0</v>
      </c>
      <c r="BI148" s="225">
        <f>IF(N148="nulová",J148,0)</f>
        <v>0</v>
      </c>
      <c r="BJ148" s="26" t="s">
        <v>79</v>
      </c>
      <c r="BK148" s="225">
        <f>ROUND(I148*H148,2)</f>
        <v>0</v>
      </c>
      <c r="BL148" s="26" t="s">
        <v>263</v>
      </c>
      <c r="BM148" s="26" t="s">
        <v>3410</v>
      </c>
    </row>
    <row r="149" spans="2:65" s="1" customFormat="1" ht="22.5" customHeight="1">
      <c r="B149" s="213"/>
      <c r="C149" s="214" t="s">
        <v>377</v>
      </c>
      <c r="D149" s="214" t="s">
        <v>176</v>
      </c>
      <c r="E149" s="215" t="s">
        <v>3411</v>
      </c>
      <c r="F149" s="216" t="s">
        <v>3412</v>
      </c>
      <c r="G149" s="217" t="s">
        <v>711</v>
      </c>
      <c r="H149" s="218">
        <v>15</v>
      </c>
      <c r="I149" s="219"/>
      <c r="J149" s="220">
        <f>ROUND(I149*H149,2)</f>
        <v>0</v>
      </c>
      <c r="K149" s="216" t="s">
        <v>5</v>
      </c>
      <c r="L149" s="48"/>
      <c r="M149" s="221" t="s">
        <v>5</v>
      </c>
      <c r="N149" s="222" t="s">
        <v>43</v>
      </c>
      <c r="O149" s="49"/>
      <c r="P149" s="223">
        <f>O149*H149</f>
        <v>0</v>
      </c>
      <c r="Q149" s="223">
        <v>0</v>
      </c>
      <c r="R149" s="223">
        <f>Q149*H149</f>
        <v>0</v>
      </c>
      <c r="S149" s="223">
        <v>0</v>
      </c>
      <c r="T149" s="224">
        <f>S149*H149</f>
        <v>0</v>
      </c>
      <c r="AR149" s="26" t="s">
        <v>263</v>
      </c>
      <c r="AT149" s="26" t="s">
        <v>176</v>
      </c>
      <c r="AU149" s="26" t="s">
        <v>79</v>
      </c>
      <c r="AY149" s="26" t="s">
        <v>173</v>
      </c>
      <c r="BE149" s="225">
        <f>IF(N149="základní",J149,0)</f>
        <v>0</v>
      </c>
      <c r="BF149" s="225">
        <f>IF(N149="snížená",J149,0)</f>
        <v>0</v>
      </c>
      <c r="BG149" s="225">
        <f>IF(N149="zákl. přenesená",J149,0)</f>
        <v>0</v>
      </c>
      <c r="BH149" s="225">
        <f>IF(N149="sníž. přenesená",J149,0)</f>
        <v>0</v>
      </c>
      <c r="BI149" s="225">
        <f>IF(N149="nulová",J149,0)</f>
        <v>0</v>
      </c>
      <c r="BJ149" s="26" t="s">
        <v>79</v>
      </c>
      <c r="BK149" s="225">
        <f>ROUND(I149*H149,2)</f>
        <v>0</v>
      </c>
      <c r="BL149" s="26" t="s">
        <v>263</v>
      </c>
      <c r="BM149" s="26" t="s">
        <v>3413</v>
      </c>
    </row>
    <row r="150" spans="2:65" s="1" customFormat="1" ht="22.5" customHeight="1">
      <c r="B150" s="213"/>
      <c r="C150" s="214" t="s">
        <v>381</v>
      </c>
      <c r="D150" s="214" t="s">
        <v>176</v>
      </c>
      <c r="E150" s="215" t="s">
        <v>3414</v>
      </c>
      <c r="F150" s="216" t="s">
        <v>3415</v>
      </c>
      <c r="G150" s="217" t="s">
        <v>711</v>
      </c>
      <c r="H150" s="218">
        <v>3</v>
      </c>
      <c r="I150" s="219"/>
      <c r="J150" s="220">
        <f>ROUND(I150*H150,2)</f>
        <v>0</v>
      </c>
      <c r="K150" s="216" t="s">
        <v>5</v>
      </c>
      <c r="L150" s="48"/>
      <c r="M150" s="221" t="s">
        <v>5</v>
      </c>
      <c r="N150" s="222" t="s">
        <v>43</v>
      </c>
      <c r="O150" s="49"/>
      <c r="P150" s="223">
        <f>O150*H150</f>
        <v>0</v>
      </c>
      <c r="Q150" s="223">
        <v>0</v>
      </c>
      <c r="R150" s="223">
        <f>Q150*H150</f>
        <v>0</v>
      </c>
      <c r="S150" s="223">
        <v>0</v>
      </c>
      <c r="T150" s="224">
        <f>S150*H150</f>
        <v>0</v>
      </c>
      <c r="AR150" s="26" t="s">
        <v>263</v>
      </c>
      <c r="AT150" s="26" t="s">
        <v>176</v>
      </c>
      <c r="AU150" s="26" t="s">
        <v>79</v>
      </c>
      <c r="AY150" s="26" t="s">
        <v>173</v>
      </c>
      <c r="BE150" s="225">
        <f>IF(N150="základní",J150,0)</f>
        <v>0</v>
      </c>
      <c r="BF150" s="225">
        <f>IF(N150="snížená",J150,0)</f>
        <v>0</v>
      </c>
      <c r="BG150" s="225">
        <f>IF(N150="zákl. přenesená",J150,0)</f>
        <v>0</v>
      </c>
      <c r="BH150" s="225">
        <f>IF(N150="sníž. přenesená",J150,0)</f>
        <v>0</v>
      </c>
      <c r="BI150" s="225">
        <f>IF(N150="nulová",J150,0)</f>
        <v>0</v>
      </c>
      <c r="BJ150" s="26" t="s">
        <v>79</v>
      </c>
      <c r="BK150" s="225">
        <f>ROUND(I150*H150,2)</f>
        <v>0</v>
      </c>
      <c r="BL150" s="26" t="s">
        <v>263</v>
      </c>
      <c r="BM150" s="26" t="s">
        <v>3416</v>
      </c>
    </row>
    <row r="151" spans="2:65" s="1" customFormat="1" ht="22.5" customHeight="1">
      <c r="B151" s="213"/>
      <c r="C151" s="214" t="s">
        <v>386</v>
      </c>
      <c r="D151" s="214" t="s">
        <v>176</v>
      </c>
      <c r="E151" s="215" t="s">
        <v>3417</v>
      </c>
      <c r="F151" s="216" t="s">
        <v>3418</v>
      </c>
      <c r="G151" s="217" t="s">
        <v>711</v>
      </c>
      <c r="H151" s="218">
        <v>1</v>
      </c>
      <c r="I151" s="219"/>
      <c r="J151" s="220">
        <f>ROUND(I151*H151,2)</f>
        <v>0</v>
      </c>
      <c r="K151" s="216" t="s">
        <v>5</v>
      </c>
      <c r="L151" s="48"/>
      <c r="M151" s="221" t="s">
        <v>5</v>
      </c>
      <c r="N151" s="222" t="s">
        <v>43</v>
      </c>
      <c r="O151" s="49"/>
      <c r="P151" s="223">
        <f>O151*H151</f>
        <v>0</v>
      </c>
      <c r="Q151" s="223">
        <v>0</v>
      </c>
      <c r="R151" s="223">
        <f>Q151*H151</f>
        <v>0</v>
      </c>
      <c r="S151" s="223">
        <v>0</v>
      </c>
      <c r="T151" s="224">
        <f>S151*H151</f>
        <v>0</v>
      </c>
      <c r="AR151" s="26" t="s">
        <v>263</v>
      </c>
      <c r="AT151" s="26" t="s">
        <v>176</v>
      </c>
      <c r="AU151" s="26" t="s">
        <v>79</v>
      </c>
      <c r="AY151" s="26" t="s">
        <v>173</v>
      </c>
      <c r="BE151" s="225">
        <f>IF(N151="základní",J151,0)</f>
        <v>0</v>
      </c>
      <c r="BF151" s="225">
        <f>IF(N151="snížená",J151,0)</f>
        <v>0</v>
      </c>
      <c r="BG151" s="225">
        <f>IF(N151="zákl. přenesená",J151,0)</f>
        <v>0</v>
      </c>
      <c r="BH151" s="225">
        <f>IF(N151="sníž. přenesená",J151,0)</f>
        <v>0</v>
      </c>
      <c r="BI151" s="225">
        <f>IF(N151="nulová",J151,0)</f>
        <v>0</v>
      </c>
      <c r="BJ151" s="26" t="s">
        <v>79</v>
      </c>
      <c r="BK151" s="225">
        <f>ROUND(I151*H151,2)</f>
        <v>0</v>
      </c>
      <c r="BL151" s="26" t="s">
        <v>263</v>
      </c>
      <c r="BM151" s="26" t="s">
        <v>3419</v>
      </c>
    </row>
    <row r="152" spans="2:65" s="1" customFormat="1" ht="22.5" customHeight="1">
      <c r="B152" s="213"/>
      <c r="C152" s="214" t="s">
        <v>390</v>
      </c>
      <c r="D152" s="214" t="s">
        <v>176</v>
      </c>
      <c r="E152" s="215" t="s">
        <v>3420</v>
      </c>
      <c r="F152" s="216" t="s">
        <v>3421</v>
      </c>
      <c r="G152" s="217" t="s">
        <v>711</v>
      </c>
      <c r="H152" s="218">
        <v>1</v>
      </c>
      <c r="I152" s="219"/>
      <c r="J152" s="220">
        <f>ROUND(I152*H152,2)</f>
        <v>0</v>
      </c>
      <c r="K152" s="216" t="s">
        <v>5</v>
      </c>
      <c r="L152" s="48"/>
      <c r="M152" s="221" t="s">
        <v>5</v>
      </c>
      <c r="N152" s="222" t="s">
        <v>43</v>
      </c>
      <c r="O152" s="49"/>
      <c r="P152" s="223">
        <f>O152*H152</f>
        <v>0</v>
      </c>
      <c r="Q152" s="223">
        <v>0</v>
      </c>
      <c r="R152" s="223">
        <f>Q152*H152</f>
        <v>0</v>
      </c>
      <c r="S152" s="223">
        <v>0</v>
      </c>
      <c r="T152" s="224">
        <f>S152*H152</f>
        <v>0</v>
      </c>
      <c r="AR152" s="26" t="s">
        <v>263</v>
      </c>
      <c r="AT152" s="26" t="s">
        <v>176</v>
      </c>
      <c r="AU152" s="26" t="s">
        <v>79</v>
      </c>
      <c r="AY152" s="26" t="s">
        <v>173</v>
      </c>
      <c r="BE152" s="225">
        <f>IF(N152="základní",J152,0)</f>
        <v>0</v>
      </c>
      <c r="BF152" s="225">
        <f>IF(N152="snížená",J152,0)</f>
        <v>0</v>
      </c>
      <c r="BG152" s="225">
        <f>IF(N152="zákl. přenesená",J152,0)</f>
        <v>0</v>
      </c>
      <c r="BH152" s="225">
        <f>IF(N152="sníž. přenesená",J152,0)</f>
        <v>0</v>
      </c>
      <c r="BI152" s="225">
        <f>IF(N152="nulová",J152,0)</f>
        <v>0</v>
      </c>
      <c r="BJ152" s="26" t="s">
        <v>79</v>
      </c>
      <c r="BK152" s="225">
        <f>ROUND(I152*H152,2)</f>
        <v>0</v>
      </c>
      <c r="BL152" s="26" t="s">
        <v>263</v>
      </c>
      <c r="BM152" s="26" t="s">
        <v>3422</v>
      </c>
    </row>
    <row r="153" spans="2:65" s="1" customFormat="1" ht="22.5" customHeight="1">
      <c r="B153" s="213"/>
      <c r="C153" s="214" t="s">
        <v>395</v>
      </c>
      <c r="D153" s="214" t="s">
        <v>176</v>
      </c>
      <c r="E153" s="215" t="s">
        <v>3423</v>
      </c>
      <c r="F153" s="216" t="s">
        <v>3424</v>
      </c>
      <c r="G153" s="217" t="s">
        <v>711</v>
      </c>
      <c r="H153" s="218">
        <v>2</v>
      </c>
      <c r="I153" s="219"/>
      <c r="J153" s="220">
        <f>ROUND(I153*H153,2)</f>
        <v>0</v>
      </c>
      <c r="K153" s="216" t="s">
        <v>5</v>
      </c>
      <c r="L153" s="48"/>
      <c r="M153" s="221" t="s">
        <v>5</v>
      </c>
      <c r="N153" s="222" t="s">
        <v>43</v>
      </c>
      <c r="O153" s="49"/>
      <c r="P153" s="223">
        <f>O153*H153</f>
        <v>0</v>
      </c>
      <c r="Q153" s="223">
        <v>0</v>
      </c>
      <c r="R153" s="223">
        <f>Q153*H153</f>
        <v>0</v>
      </c>
      <c r="S153" s="223">
        <v>0</v>
      </c>
      <c r="T153" s="224">
        <f>S153*H153</f>
        <v>0</v>
      </c>
      <c r="AR153" s="26" t="s">
        <v>263</v>
      </c>
      <c r="AT153" s="26" t="s">
        <v>176</v>
      </c>
      <c r="AU153" s="26" t="s">
        <v>79</v>
      </c>
      <c r="AY153" s="26" t="s">
        <v>173</v>
      </c>
      <c r="BE153" s="225">
        <f>IF(N153="základní",J153,0)</f>
        <v>0</v>
      </c>
      <c r="BF153" s="225">
        <f>IF(N153="snížená",J153,0)</f>
        <v>0</v>
      </c>
      <c r="BG153" s="225">
        <f>IF(N153="zákl. přenesená",J153,0)</f>
        <v>0</v>
      </c>
      <c r="BH153" s="225">
        <f>IF(N153="sníž. přenesená",J153,0)</f>
        <v>0</v>
      </c>
      <c r="BI153" s="225">
        <f>IF(N153="nulová",J153,0)</f>
        <v>0</v>
      </c>
      <c r="BJ153" s="26" t="s">
        <v>79</v>
      </c>
      <c r="BK153" s="225">
        <f>ROUND(I153*H153,2)</f>
        <v>0</v>
      </c>
      <c r="BL153" s="26" t="s">
        <v>263</v>
      </c>
      <c r="BM153" s="26" t="s">
        <v>3425</v>
      </c>
    </row>
    <row r="154" spans="2:65" s="1" customFormat="1" ht="22.5" customHeight="1">
      <c r="B154" s="213"/>
      <c r="C154" s="214" t="s">
        <v>399</v>
      </c>
      <c r="D154" s="214" t="s">
        <v>176</v>
      </c>
      <c r="E154" s="215" t="s">
        <v>3426</v>
      </c>
      <c r="F154" s="216" t="s">
        <v>3427</v>
      </c>
      <c r="G154" s="217" t="s">
        <v>711</v>
      </c>
      <c r="H154" s="218">
        <v>2</v>
      </c>
      <c r="I154" s="219"/>
      <c r="J154" s="220">
        <f>ROUND(I154*H154,2)</f>
        <v>0</v>
      </c>
      <c r="K154" s="216" t="s">
        <v>5</v>
      </c>
      <c r="L154" s="48"/>
      <c r="M154" s="221" t="s">
        <v>5</v>
      </c>
      <c r="N154" s="222" t="s">
        <v>43</v>
      </c>
      <c r="O154" s="49"/>
      <c r="P154" s="223">
        <f>O154*H154</f>
        <v>0</v>
      </c>
      <c r="Q154" s="223">
        <v>0</v>
      </c>
      <c r="R154" s="223">
        <f>Q154*H154</f>
        <v>0</v>
      </c>
      <c r="S154" s="223">
        <v>0</v>
      </c>
      <c r="T154" s="224">
        <f>S154*H154</f>
        <v>0</v>
      </c>
      <c r="AR154" s="26" t="s">
        <v>263</v>
      </c>
      <c r="AT154" s="26" t="s">
        <v>176</v>
      </c>
      <c r="AU154" s="26" t="s">
        <v>79</v>
      </c>
      <c r="AY154" s="26" t="s">
        <v>173</v>
      </c>
      <c r="BE154" s="225">
        <f>IF(N154="základní",J154,0)</f>
        <v>0</v>
      </c>
      <c r="BF154" s="225">
        <f>IF(N154="snížená",J154,0)</f>
        <v>0</v>
      </c>
      <c r="BG154" s="225">
        <f>IF(N154="zákl. přenesená",J154,0)</f>
        <v>0</v>
      </c>
      <c r="BH154" s="225">
        <f>IF(N154="sníž. přenesená",J154,0)</f>
        <v>0</v>
      </c>
      <c r="BI154" s="225">
        <f>IF(N154="nulová",J154,0)</f>
        <v>0</v>
      </c>
      <c r="BJ154" s="26" t="s">
        <v>79</v>
      </c>
      <c r="BK154" s="225">
        <f>ROUND(I154*H154,2)</f>
        <v>0</v>
      </c>
      <c r="BL154" s="26" t="s">
        <v>263</v>
      </c>
      <c r="BM154" s="26" t="s">
        <v>3428</v>
      </c>
    </row>
    <row r="155" spans="2:65" s="1" customFormat="1" ht="22.5" customHeight="1">
      <c r="B155" s="213"/>
      <c r="C155" s="214" t="s">
        <v>405</v>
      </c>
      <c r="D155" s="214" t="s">
        <v>176</v>
      </c>
      <c r="E155" s="215" t="s">
        <v>3429</v>
      </c>
      <c r="F155" s="216" t="s">
        <v>3430</v>
      </c>
      <c r="G155" s="217" t="s">
        <v>711</v>
      </c>
      <c r="H155" s="218">
        <v>10</v>
      </c>
      <c r="I155" s="219"/>
      <c r="J155" s="220">
        <f>ROUND(I155*H155,2)</f>
        <v>0</v>
      </c>
      <c r="K155" s="216" t="s">
        <v>5</v>
      </c>
      <c r="L155" s="48"/>
      <c r="M155" s="221" t="s">
        <v>5</v>
      </c>
      <c r="N155" s="222" t="s">
        <v>43</v>
      </c>
      <c r="O155" s="49"/>
      <c r="P155" s="223">
        <f>O155*H155</f>
        <v>0</v>
      </c>
      <c r="Q155" s="223">
        <v>0</v>
      </c>
      <c r="R155" s="223">
        <f>Q155*H155</f>
        <v>0</v>
      </c>
      <c r="S155" s="223">
        <v>0</v>
      </c>
      <c r="T155" s="224">
        <f>S155*H155</f>
        <v>0</v>
      </c>
      <c r="AR155" s="26" t="s">
        <v>263</v>
      </c>
      <c r="AT155" s="26" t="s">
        <v>176</v>
      </c>
      <c r="AU155" s="26" t="s">
        <v>79</v>
      </c>
      <c r="AY155" s="26" t="s">
        <v>173</v>
      </c>
      <c r="BE155" s="225">
        <f>IF(N155="základní",J155,0)</f>
        <v>0</v>
      </c>
      <c r="BF155" s="225">
        <f>IF(N155="snížená",J155,0)</f>
        <v>0</v>
      </c>
      <c r="BG155" s="225">
        <f>IF(N155="zákl. přenesená",J155,0)</f>
        <v>0</v>
      </c>
      <c r="BH155" s="225">
        <f>IF(N155="sníž. přenesená",J155,0)</f>
        <v>0</v>
      </c>
      <c r="BI155" s="225">
        <f>IF(N155="nulová",J155,0)</f>
        <v>0</v>
      </c>
      <c r="BJ155" s="26" t="s">
        <v>79</v>
      </c>
      <c r="BK155" s="225">
        <f>ROUND(I155*H155,2)</f>
        <v>0</v>
      </c>
      <c r="BL155" s="26" t="s">
        <v>263</v>
      </c>
      <c r="BM155" s="26" t="s">
        <v>3431</v>
      </c>
    </row>
    <row r="156" spans="2:65" s="1" customFormat="1" ht="22.5" customHeight="1">
      <c r="B156" s="213"/>
      <c r="C156" s="214" t="s">
        <v>410</v>
      </c>
      <c r="D156" s="214" t="s">
        <v>176</v>
      </c>
      <c r="E156" s="215" t="s">
        <v>3432</v>
      </c>
      <c r="F156" s="216" t="s">
        <v>3433</v>
      </c>
      <c r="G156" s="217" t="s">
        <v>711</v>
      </c>
      <c r="H156" s="218">
        <v>20</v>
      </c>
      <c r="I156" s="219"/>
      <c r="J156" s="220">
        <f>ROUND(I156*H156,2)</f>
        <v>0</v>
      </c>
      <c r="K156" s="216" t="s">
        <v>5</v>
      </c>
      <c r="L156" s="48"/>
      <c r="M156" s="221" t="s">
        <v>5</v>
      </c>
      <c r="N156" s="222" t="s">
        <v>43</v>
      </c>
      <c r="O156" s="49"/>
      <c r="P156" s="223">
        <f>O156*H156</f>
        <v>0</v>
      </c>
      <c r="Q156" s="223">
        <v>0</v>
      </c>
      <c r="R156" s="223">
        <f>Q156*H156</f>
        <v>0</v>
      </c>
      <c r="S156" s="223">
        <v>0</v>
      </c>
      <c r="T156" s="224">
        <f>S156*H156</f>
        <v>0</v>
      </c>
      <c r="AR156" s="26" t="s">
        <v>263</v>
      </c>
      <c r="AT156" s="26" t="s">
        <v>176</v>
      </c>
      <c r="AU156" s="26" t="s">
        <v>79</v>
      </c>
      <c r="AY156" s="26" t="s">
        <v>173</v>
      </c>
      <c r="BE156" s="225">
        <f>IF(N156="základní",J156,0)</f>
        <v>0</v>
      </c>
      <c r="BF156" s="225">
        <f>IF(N156="snížená",J156,0)</f>
        <v>0</v>
      </c>
      <c r="BG156" s="225">
        <f>IF(N156="zákl. přenesená",J156,0)</f>
        <v>0</v>
      </c>
      <c r="BH156" s="225">
        <f>IF(N156="sníž. přenesená",J156,0)</f>
        <v>0</v>
      </c>
      <c r="BI156" s="225">
        <f>IF(N156="nulová",J156,0)</f>
        <v>0</v>
      </c>
      <c r="BJ156" s="26" t="s">
        <v>79</v>
      </c>
      <c r="BK156" s="225">
        <f>ROUND(I156*H156,2)</f>
        <v>0</v>
      </c>
      <c r="BL156" s="26" t="s">
        <v>263</v>
      </c>
      <c r="BM156" s="26" t="s">
        <v>3434</v>
      </c>
    </row>
    <row r="157" spans="2:65" s="1" customFormat="1" ht="22.5" customHeight="1">
      <c r="B157" s="213"/>
      <c r="C157" s="214" t="s">
        <v>417</v>
      </c>
      <c r="D157" s="214" t="s">
        <v>176</v>
      </c>
      <c r="E157" s="215" t="s">
        <v>3435</v>
      </c>
      <c r="F157" s="216" t="s">
        <v>3436</v>
      </c>
      <c r="G157" s="217" t="s">
        <v>711</v>
      </c>
      <c r="H157" s="218">
        <v>48</v>
      </c>
      <c r="I157" s="219"/>
      <c r="J157" s="220">
        <f>ROUND(I157*H157,2)</f>
        <v>0</v>
      </c>
      <c r="K157" s="216" t="s">
        <v>5</v>
      </c>
      <c r="L157" s="48"/>
      <c r="M157" s="221" t="s">
        <v>5</v>
      </c>
      <c r="N157" s="222" t="s">
        <v>43</v>
      </c>
      <c r="O157" s="49"/>
      <c r="P157" s="223">
        <f>O157*H157</f>
        <v>0</v>
      </c>
      <c r="Q157" s="223">
        <v>0</v>
      </c>
      <c r="R157" s="223">
        <f>Q157*H157</f>
        <v>0</v>
      </c>
      <c r="S157" s="223">
        <v>0</v>
      </c>
      <c r="T157" s="224">
        <f>S157*H157</f>
        <v>0</v>
      </c>
      <c r="AR157" s="26" t="s">
        <v>263</v>
      </c>
      <c r="AT157" s="26" t="s">
        <v>176</v>
      </c>
      <c r="AU157" s="26" t="s">
        <v>79</v>
      </c>
      <c r="AY157" s="26" t="s">
        <v>173</v>
      </c>
      <c r="BE157" s="225">
        <f>IF(N157="základní",J157,0)</f>
        <v>0</v>
      </c>
      <c r="BF157" s="225">
        <f>IF(N157="snížená",J157,0)</f>
        <v>0</v>
      </c>
      <c r="BG157" s="225">
        <f>IF(N157="zákl. přenesená",J157,0)</f>
        <v>0</v>
      </c>
      <c r="BH157" s="225">
        <f>IF(N157="sníž. přenesená",J157,0)</f>
        <v>0</v>
      </c>
      <c r="BI157" s="225">
        <f>IF(N157="nulová",J157,0)</f>
        <v>0</v>
      </c>
      <c r="BJ157" s="26" t="s">
        <v>79</v>
      </c>
      <c r="BK157" s="225">
        <f>ROUND(I157*H157,2)</f>
        <v>0</v>
      </c>
      <c r="BL157" s="26" t="s">
        <v>263</v>
      </c>
      <c r="BM157" s="26" t="s">
        <v>3437</v>
      </c>
    </row>
    <row r="158" spans="2:65" s="1" customFormat="1" ht="22.5" customHeight="1">
      <c r="B158" s="213"/>
      <c r="C158" s="214" t="s">
        <v>422</v>
      </c>
      <c r="D158" s="214" t="s">
        <v>176</v>
      </c>
      <c r="E158" s="215" t="s">
        <v>3438</v>
      </c>
      <c r="F158" s="216" t="s">
        <v>3439</v>
      </c>
      <c r="G158" s="217" t="s">
        <v>711</v>
      </c>
      <c r="H158" s="218">
        <v>78</v>
      </c>
      <c r="I158" s="219"/>
      <c r="J158" s="220">
        <f>ROUND(I158*H158,2)</f>
        <v>0</v>
      </c>
      <c r="K158" s="216" t="s">
        <v>5</v>
      </c>
      <c r="L158" s="48"/>
      <c r="M158" s="221" t="s">
        <v>5</v>
      </c>
      <c r="N158" s="222" t="s">
        <v>43</v>
      </c>
      <c r="O158" s="49"/>
      <c r="P158" s="223">
        <f>O158*H158</f>
        <v>0</v>
      </c>
      <c r="Q158" s="223">
        <v>0</v>
      </c>
      <c r="R158" s="223">
        <f>Q158*H158</f>
        <v>0</v>
      </c>
      <c r="S158" s="223">
        <v>0</v>
      </c>
      <c r="T158" s="224">
        <f>S158*H158</f>
        <v>0</v>
      </c>
      <c r="AR158" s="26" t="s">
        <v>263</v>
      </c>
      <c r="AT158" s="26" t="s">
        <v>176</v>
      </c>
      <c r="AU158" s="26" t="s">
        <v>79</v>
      </c>
      <c r="AY158" s="26" t="s">
        <v>173</v>
      </c>
      <c r="BE158" s="225">
        <f>IF(N158="základní",J158,0)</f>
        <v>0</v>
      </c>
      <c r="BF158" s="225">
        <f>IF(N158="snížená",J158,0)</f>
        <v>0</v>
      </c>
      <c r="BG158" s="225">
        <f>IF(N158="zákl. přenesená",J158,0)</f>
        <v>0</v>
      </c>
      <c r="BH158" s="225">
        <f>IF(N158="sníž. přenesená",J158,0)</f>
        <v>0</v>
      </c>
      <c r="BI158" s="225">
        <f>IF(N158="nulová",J158,0)</f>
        <v>0</v>
      </c>
      <c r="BJ158" s="26" t="s">
        <v>79</v>
      </c>
      <c r="BK158" s="225">
        <f>ROUND(I158*H158,2)</f>
        <v>0</v>
      </c>
      <c r="BL158" s="26" t="s">
        <v>263</v>
      </c>
      <c r="BM158" s="26" t="s">
        <v>3440</v>
      </c>
    </row>
    <row r="159" spans="2:65" s="1" customFormat="1" ht="22.5" customHeight="1">
      <c r="B159" s="213"/>
      <c r="C159" s="214" t="s">
        <v>429</v>
      </c>
      <c r="D159" s="214" t="s">
        <v>176</v>
      </c>
      <c r="E159" s="215" t="s">
        <v>3441</v>
      </c>
      <c r="F159" s="216" t="s">
        <v>3442</v>
      </c>
      <c r="G159" s="217" t="s">
        <v>711</v>
      </c>
      <c r="H159" s="218">
        <v>110</v>
      </c>
      <c r="I159" s="219"/>
      <c r="J159" s="220">
        <f>ROUND(I159*H159,2)</f>
        <v>0</v>
      </c>
      <c r="K159" s="216" t="s">
        <v>5</v>
      </c>
      <c r="L159" s="48"/>
      <c r="M159" s="221" t="s">
        <v>5</v>
      </c>
      <c r="N159" s="222" t="s">
        <v>43</v>
      </c>
      <c r="O159" s="49"/>
      <c r="P159" s="223">
        <f>O159*H159</f>
        <v>0</v>
      </c>
      <c r="Q159" s="223">
        <v>0</v>
      </c>
      <c r="R159" s="223">
        <f>Q159*H159</f>
        <v>0</v>
      </c>
      <c r="S159" s="223">
        <v>0</v>
      </c>
      <c r="T159" s="224">
        <f>S159*H159</f>
        <v>0</v>
      </c>
      <c r="AR159" s="26" t="s">
        <v>263</v>
      </c>
      <c r="AT159" s="26" t="s">
        <v>176</v>
      </c>
      <c r="AU159" s="26" t="s">
        <v>79</v>
      </c>
      <c r="AY159" s="26" t="s">
        <v>173</v>
      </c>
      <c r="BE159" s="225">
        <f>IF(N159="základní",J159,0)</f>
        <v>0</v>
      </c>
      <c r="BF159" s="225">
        <f>IF(N159="snížená",J159,0)</f>
        <v>0</v>
      </c>
      <c r="BG159" s="225">
        <f>IF(N159="zákl. přenesená",J159,0)</f>
        <v>0</v>
      </c>
      <c r="BH159" s="225">
        <f>IF(N159="sníž. přenesená",J159,0)</f>
        <v>0</v>
      </c>
      <c r="BI159" s="225">
        <f>IF(N159="nulová",J159,0)</f>
        <v>0</v>
      </c>
      <c r="BJ159" s="26" t="s">
        <v>79</v>
      </c>
      <c r="BK159" s="225">
        <f>ROUND(I159*H159,2)</f>
        <v>0</v>
      </c>
      <c r="BL159" s="26" t="s">
        <v>263</v>
      </c>
      <c r="BM159" s="26" t="s">
        <v>3443</v>
      </c>
    </row>
    <row r="160" spans="2:65" s="1" customFormat="1" ht="22.5" customHeight="1">
      <c r="B160" s="213"/>
      <c r="C160" s="214" t="s">
        <v>434</v>
      </c>
      <c r="D160" s="214" t="s">
        <v>176</v>
      </c>
      <c r="E160" s="215" t="s">
        <v>3444</v>
      </c>
      <c r="F160" s="216" t="s">
        <v>3445</v>
      </c>
      <c r="G160" s="217" t="s">
        <v>260</v>
      </c>
      <c r="H160" s="218">
        <v>529</v>
      </c>
      <c r="I160" s="219"/>
      <c r="J160" s="220">
        <f>ROUND(I160*H160,2)</f>
        <v>0</v>
      </c>
      <c r="K160" s="216" t="s">
        <v>5</v>
      </c>
      <c r="L160" s="48"/>
      <c r="M160" s="221" t="s">
        <v>5</v>
      </c>
      <c r="N160" s="222" t="s">
        <v>43</v>
      </c>
      <c r="O160" s="49"/>
      <c r="P160" s="223">
        <f>O160*H160</f>
        <v>0</v>
      </c>
      <c r="Q160" s="223">
        <v>0</v>
      </c>
      <c r="R160" s="223">
        <f>Q160*H160</f>
        <v>0</v>
      </c>
      <c r="S160" s="223">
        <v>0</v>
      </c>
      <c r="T160" s="224">
        <f>S160*H160</f>
        <v>0</v>
      </c>
      <c r="AR160" s="26" t="s">
        <v>263</v>
      </c>
      <c r="AT160" s="26" t="s">
        <v>176</v>
      </c>
      <c r="AU160" s="26" t="s">
        <v>79</v>
      </c>
      <c r="AY160" s="26" t="s">
        <v>173</v>
      </c>
      <c r="BE160" s="225">
        <f>IF(N160="základní",J160,0)</f>
        <v>0</v>
      </c>
      <c r="BF160" s="225">
        <f>IF(N160="snížená",J160,0)</f>
        <v>0</v>
      </c>
      <c r="BG160" s="225">
        <f>IF(N160="zákl. přenesená",J160,0)</f>
        <v>0</v>
      </c>
      <c r="BH160" s="225">
        <f>IF(N160="sníž. přenesená",J160,0)</f>
        <v>0</v>
      </c>
      <c r="BI160" s="225">
        <f>IF(N160="nulová",J160,0)</f>
        <v>0</v>
      </c>
      <c r="BJ160" s="26" t="s">
        <v>79</v>
      </c>
      <c r="BK160" s="225">
        <f>ROUND(I160*H160,2)</f>
        <v>0</v>
      </c>
      <c r="BL160" s="26" t="s">
        <v>263</v>
      </c>
      <c r="BM160" s="26" t="s">
        <v>3446</v>
      </c>
    </row>
    <row r="161" spans="2:65" s="1" customFormat="1" ht="22.5" customHeight="1">
      <c r="B161" s="213"/>
      <c r="C161" s="214" t="s">
        <v>439</v>
      </c>
      <c r="D161" s="214" t="s">
        <v>176</v>
      </c>
      <c r="E161" s="215" t="s">
        <v>3447</v>
      </c>
      <c r="F161" s="216" t="s">
        <v>3448</v>
      </c>
      <c r="G161" s="217" t="s">
        <v>260</v>
      </c>
      <c r="H161" s="218">
        <v>529</v>
      </c>
      <c r="I161" s="219"/>
      <c r="J161" s="220">
        <f>ROUND(I161*H161,2)</f>
        <v>0</v>
      </c>
      <c r="K161" s="216" t="s">
        <v>5</v>
      </c>
      <c r="L161" s="48"/>
      <c r="M161" s="221" t="s">
        <v>5</v>
      </c>
      <c r="N161" s="222" t="s">
        <v>43</v>
      </c>
      <c r="O161" s="49"/>
      <c r="P161" s="223">
        <f>O161*H161</f>
        <v>0</v>
      </c>
      <c r="Q161" s="223">
        <v>0</v>
      </c>
      <c r="R161" s="223">
        <f>Q161*H161</f>
        <v>0</v>
      </c>
      <c r="S161" s="223">
        <v>0</v>
      </c>
      <c r="T161" s="224">
        <f>S161*H161</f>
        <v>0</v>
      </c>
      <c r="AR161" s="26" t="s">
        <v>263</v>
      </c>
      <c r="AT161" s="26" t="s">
        <v>176</v>
      </c>
      <c r="AU161" s="26" t="s">
        <v>79</v>
      </c>
      <c r="AY161" s="26" t="s">
        <v>173</v>
      </c>
      <c r="BE161" s="225">
        <f>IF(N161="základní",J161,0)</f>
        <v>0</v>
      </c>
      <c r="BF161" s="225">
        <f>IF(N161="snížená",J161,0)</f>
        <v>0</v>
      </c>
      <c r="BG161" s="225">
        <f>IF(N161="zákl. přenesená",J161,0)</f>
        <v>0</v>
      </c>
      <c r="BH161" s="225">
        <f>IF(N161="sníž. přenesená",J161,0)</f>
        <v>0</v>
      </c>
      <c r="BI161" s="225">
        <f>IF(N161="nulová",J161,0)</f>
        <v>0</v>
      </c>
      <c r="BJ161" s="26" t="s">
        <v>79</v>
      </c>
      <c r="BK161" s="225">
        <f>ROUND(I161*H161,2)</f>
        <v>0</v>
      </c>
      <c r="BL161" s="26" t="s">
        <v>263</v>
      </c>
      <c r="BM161" s="26" t="s">
        <v>3449</v>
      </c>
    </row>
    <row r="162" spans="2:63" s="11" customFormat="1" ht="37.4" customHeight="1">
      <c r="B162" s="199"/>
      <c r="D162" s="210" t="s">
        <v>71</v>
      </c>
      <c r="E162" s="277" t="s">
        <v>905</v>
      </c>
      <c r="F162" s="277" t="s">
        <v>3450</v>
      </c>
      <c r="I162" s="202"/>
      <c r="J162" s="278">
        <f>BK162</f>
        <v>0</v>
      </c>
      <c r="L162" s="199"/>
      <c r="M162" s="204"/>
      <c r="N162" s="205"/>
      <c r="O162" s="205"/>
      <c r="P162" s="206">
        <f>SUM(P163:P164)</f>
        <v>0</v>
      </c>
      <c r="Q162" s="205"/>
      <c r="R162" s="206">
        <f>SUM(R163:R164)</f>
        <v>0</v>
      </c>
      <c r="S162" s="205"/>
      <c r="T162" s="207">
        <f>SUM(T163:T164)</f>
        <v>0</v>
      </c>
      <c r="AR162" s="200" t="s">
        <v>79</v>
      </c>
      <c r="AT162" s="208" t="s">
        <v>71</v>
      </c>
      <c r="AU162" s="208" t="s">
        <v>72</v>
      </c>
      <c r="AY162" s="200" t="s">
        <v>173</v>
      </c>
      <c r="BK162" s="209">
        <f>SUM(BK163:BK164)</f>
        <v>0</v>
      </c>
    </row>
    <row r="163" spans="2:65" s="1" customFormat="1" ht="44.25" customHeight="1">
      <c r="B163" s="213"/>
      <c r="C163" s="214" t="s">
        <v>445</v>
      </c>
      <c r="D163" s="214" t="s">
        <v>176</v>
      </c>
      <c r="E163" s="215" t="s">
        <v>3451</v>
      </c>
      <c r="F163" s="216" t="s">
        <v>3452</v>
      </c>
      <c r="G163" s="217" t="s">
        <v>711</v>
      </c>
      <c r="H163" s="218">
        <v>1</v>
      </c>
      <c r="I163" s="219"/>
      <c r="J163" s="220">
        <f>ROUND(I163*H163,2)</f>
        <v>0</v>
      </c>
      <c r="K163" s="216" t="s">
        <v>5</v>
      </c>
      <c r="L163" s="48"/>
      <c r="M163" s="221" t="s">
        <v>5</v>
      </c>
      <c r="N163" s="222" t="s">
        <v>43</v>
      </c>
      <c r="O163" s="49"/>
      <c r="P163" s="223">
        <f>O163*H163</f>
        <v>0</v>
      </c>
      <c r="Q163" s="223">
        <v>0</v>
      </c>
      <c r="R163" s="223">
        <f>Q163*H163</f>
        <v>0</v>
      </c>
      <c r="S163" s="223">
        <v>0</v>
      </c>
      <c r="T163" s="224">
        <f>S163*H163</f>
        <v>0</v>
      </c>
      <c r="AR163" s="26" t="s">
        <v>263</v>
      </c>
      <c r="AT163" s="26" t="s">
        <v>176</v>
      </c>
      <c r="AU163" s="26" t="s">
        <v>79</v>
      </c>
      <c r="AY163" s="26" t="s">
        <v>173</v>
      </c>
      <c r="BE163" s="225">
        <f>IF(N163="základní",J163,0)</f>
        <v>0</v>
      </c>
      <c r="BF163" s="225">
        <f>IF(N163="snížená",J163,0)</f>
        <v>0</v>
      </c>
      <c r="BG163" s="225">
        <f>IF(N163="zákl. přenesená",J163,0)</f>
        <v>0</v>
      </c>
      <c r="BH163" s="225">
        <f>IF(N163="sníž. přenesená",J163,0)</f>
        <v>0</v>
      </c>
      <c r="BI163" s="225">
        <f>IF(N163="nulová",J163,0)</f>
        <v>0</v>
      </c>
      <c r="BJ163" s="26" t="s">
        <v>79</v>
      </c>
      <c r="BK163" s="225">
        <f>ROUND(I163*H163,2)</f>
        <v>0</v>
      </c>
      <c r="BL163" s="26" t="s">
        <v>263</v>
      </c>
      <c r="BM163" s="26" t="s">
        <v>3453</v>
      </c>
    </row>
    <row r="164" spans="2:65" s="1" customFormat="1" ht="22.5" customHeight="1">
      <c r="B164" s="213"/>
      <c r="C164" s="214" t="s">
        <v>452</v>
      </c>
      <c r="D164" s="214" t="s">
        <v>176</v>
      </c>
      <c r="E164" s="215" t="s">
        <v>3454</v>
      </c>
      <c r="F164" s="216" t="s">
        <v>3455</v>
      </c>
      <c r="G164" s="217" t="s">
        <v>711</v>
      </c>
      <c r="H164" s="218">
        <v>1</v>
      </c>
      <c r="I164" s="219"/>
      <c r="J164" s="220">
        <f>ROUND(I164*H164,2)</f>
        <v>0</v>
      </c>
      <c r="K164" s="216" t="s">
        <v>5</v>
      </c>
      <c r="L164" s="48"/>
      <c r="M164" s="221" t="s">
        <v>5</v>
      </c>
      <c r="N164" s="222" t="s">
        <v>43</v>
      </c>
      <c r="O164" s="49"/>
      <c r="P164" s="223">
        <f>O164*H164</f>
        <v>0</v>
      </c>
      <c r="Q164" s="223">
        <v>0</v>
      </c>
      <c r="R164" s="223">
        <f>Q164*H164</f>
        <v>0</v>
      </c>
      <c r="S164" s="223">
        <v>0</v>
      </c>
      <c r="T164" s="224">
        <f>S164*H164</f>
        <v>0</v>
      </c>
      <c r="AR164" s="26" t="s">
        <v>263</v>
      </c>
      <c r="AT164" s="26" t="s">
        <v>176</v>
      </c>
      <c r="AU164" s="26" t="s">
        <v>79</v>
      </c>
      <c r="AY164" s="26" t="s">
        <v>173</v>
      </c>
      <c r="BE164" s="225">
        <f>IF(N164="základní",J164,0)</f>
        <v>0</v>
      </c>
      <c r="BF164" s="225">
        <f>IF(N164="snížená",J164,0)</f>
        <v>0</v>
      </c>
      <c r="BG164" s="225">
        <f>IF(N164="zákl. přenesená",J164,0)</f>
        <v>0</v>
      </c>
      <c r="BH164" s="225">
        <f>IF(N164="sníž. přenesená",J164,0)</f>
        <v>0</v>
      </c>
      <c r="BI164" s="225">
        <f>IF(N164="nulová",J164,0)</f>
        <v>0</v>
      </c>
      <c r="BJ164" s="26" t="s">
        <v>79</v>
      </c>
      <c r="BK164" s="225">
        <f>ROUND(I164*H164,2)</f>
        <v>0</v>
      </c>
      <c r="BL164" s="26" t="s">
        <v>263</v>
      </c>
      <c r="BM164" s="26" t="s">
        <v>3456</v>
      </c>
    </row>
    <row r="165" spans="2:63" s="11" customFormat="1" ht="37.4" customHeight="1">
      <c r="B165" s="199"/>
      <c r="D165" s="210" t="s">
        <v>71</v>
      </c>
      <c r="E165" s="277" t="s">
        <v>916</v>
      </c>
      <c r="F165" s="277" t="s">
        <v>3457</v>
      </c>
      <c r="I165" s="202"/>
      <c r="J165" s="278">
        <f>BK165</f>
        <v>0</v>
      </c>
      <c r="L165" s="199"/>
      <c r="M165" s="204"/>
      <c r="N165" s="205"/>
      <c r="O165" s="205"/>
      <c r="P165" s="206">
        <f>SUM(P166:P174)</f>
        <v>0</v>
      </c>
      <c r="Q165" s="205"/>
      <c r="R165" s="206">
        <f>SUM(R166:R174)</f>
        <v>0</v>
      </c>
      <c r="S165" s="205"/>
      <c r="T165" s="207">
        <f>SUM(T166:T174)</f>
        <v>0</v>
      </c>
      <c r="AR165" s="200" t="s">
        <v>79</v>
      </c>
      <c r="AT165" s="208" t="s">
        <v>71</v>
      </c>
      <c r="AU165" s="208" t="s">
        <v>72</v>
      </c>
      <c r="AY165" s="200" t="s">
        <v>173</v>
      </c>
      <c r="BK165" s="209">
        <f>SUM(BK166:BK174)</f>
        <v>0</v>
      </c>
    </row>
    <row r="166" spans="2:65" s="1" customFormat="1" ht="22.5" customHeight="1">
      <c r="B166" s="213"/>
      <c r="C166" s="214" t="s">
        <v>456</v>
      </c>
      <c r="D166" s="214" t="s">
        <v>176</v>
      </c>
      <c r="E166" s="215" t="s">
        <v>3458</v>
      </c>
      <c r="F166" s="216" t="s">
        <v>3459</v>
      </c>
      <c r="G166" s="217" t="s">
        <v>1166</v>
      </c>
      <c r="H166" s="218">
        <v>1</v>
      </c>
      <c r="I166" s="219"/>
      <c r="J166" s="220">
        <f>ROUND(I166*H166,2)</f>
        <v>0</v>
      </c>
      <c r="K166" s="216" t="s">
        <v>5</v>
      </c>
      <c r="L166" s="48"/>
      <c r="M166" s="221" t="s">
        <v>5</v>
      </c>
      <c r="N166" s="222" t="s">
        <v>43</v>
      </c>
      <c r="O166" s="49"/>
      <c r="P166" s="223">
        <f>O166*H166</f>
        <v>0</v>
      </c>
      <c r="Q166" s="223">
        <v>0</v>
      </c>
      <c r="R166" s="223">
        <f>Q166*H166</f>
        <v>0</v>
      </c>
      <c r="S166" s="223">
        <v>0</v>
      </c>
      <c r="T166" s="224">
        <f>S166*H166</f>
        <v>0</v>
      </c>
      <c r="AR166" s="26" t="s">
        <v>263</v>
      </c>
      <c r="AT166" s="26" t="s">
        <v>176</v>
      </c>
      <c r="AU166" s="26" t="s">
        <v>79</v>
      </c>
      <c r="AY166" s="26" t="s">
        <v>173</v>
      </c>
      <c r="BE166" s="225">
        <f>IF(N166="základní",J166,0)</f>
        <v>0</v>
      </c>
      <c r="BF166" s="225">
        <f>IF(N166="snížená",J166,0)</f>
        <v>0</v>
      </c>
      <c r="BG166" s="225">
        <f>IF(N166="zákl. přenesená",J166,0)</f>
        <v>0</v>
      </c>
      <c r="BH166" s="225">
        <f>IF(N166="sníž. přenesená",J166,0)</f>
        <v>0</v>
      </c>
      <c r="BI166" s="225">
        <f>IF(N166="nulová",J166,0)</f>
        <v>0</v>
      </c>
      <c r="BJ166" s="26" t="s">
        <v>79</v>
      </c>
      <c r="BK166" s="225">
        <f>ROUND(I166*H166,2)</f>
        <v>0</v>
      </c>
      <c r="BL166" s="26" t="s">
        <v>263</v>
      </c>
      <c r="BM166" s="26" t="s">
        <v>3460</v>
      </c>
    </row>
    <row r="167" spans="2:65" s="1" customFormat="1" ht="44.25" customHeight="1">
      <c r="B167" s="213"/>
      <c r="C167" s="214" t="s">
        <v>462</v>
      </c>
      <c r="D167" s="214" t="s">
        <v>176</v>
      </c>
      <c r="E167" s="215" t="s">
        <v>3461</v>
      </c>
      <c r="F167" s="216" t="s">
        <v>3462</v>
      </c>
      <c r="G167" s="217" t="s">
        <v>179</v>
      </c>
      <c r="H167" s="218">
        <v>438</v>
      </c>
      <c r="I167" s="219"/>
      <c r="J167" s="220">
        <f>ROUND(I167*H167,2)</f>
        <v>0</v>
      </c>
      <c r="K167" s="216" t="s">
        <v>5</v>
      </c>
      <c r="L167" s="48"/>
      <c r="M167" s="221" t="s">
        <v>5</v>
      </c>
      <c r="N167" s="222" t="s">
        <v>43</v>
      </c>
      <c r="O167" s="49"/>
      <c r="P167" s="223">
        <f>O167*H167</f>
        <v>0</v>
      </c>
      <c r="Q167" s="223">
        <v>0</v>
      </c>
      <c r="R167" s="223">
        <f>Q167*H167</f>
        <v>0</v>
      </c>
      <c r="S167" s="223">
        <v>0</v>
      </c>
      <c r="T167" s="224">
        <f>S167*H167</f>
        <v>0</v>
      </c>
      <c r="AR167" s="26" t="s">
        <v>263</v>
      </c>
      <c r="AT167" s="26" t="s">
        <v>176</v>
      </c>
      <c r="AU167" s="26" t="s">
        <v>79</v>
      </c>
      <c r="AY167" s="26" t="s">
        <v>173</v>
      </c>
      <c r="BE167" s="225">
        <f>IF(N167="základní",J167,0)</f>
        <v>0</v>
      </c>
      <c r="BF167" s="225">
        <f>IF(N167="snížená",J167,0)</f>
        <v>0</v>
      </c>
      <c r="BG167" s="225">
        <f>IF(N167="zákl. přenesená",J167,0)</f>
        <v>0</v>
      </c>
      <c r="BH167" s="225">
        <f>IF(N167="sníž. přenesená",J167,0)</f>
        <v>0</v>
      </c>
      <c r="BI167" s="225">
        <f>IF(N167="nulová",J167,0)</f>
        <v>0</v>
      </c>
      <c r="BJ167" s="26" t="s">
        <v>79</v>
      </c>
      <c r="BK167" s="225">
        <f>ROUND(I167*H167,2)</f>
        <v>0</v>
      </c>
      <c r="BL167" s="26" t="s">
        <v>263</v>
      </c>
      <c r="BM167" s="26" t="s">
        <v>3463</v>
      </c>
    </row>
    <row r="168" spans="2:65" s="1" customFormat="1" ht="22.5" customHeight="1">
      <c r="B168" s="213"/>
      <c r="C168" s="214" t="s">
        <v>466</v>
      </c>
      <c r="D168" s="214" t="s">
        <v>176</v>
      </c>
      <c r="E168" s="215" t="s">
        <v>3464</v>
      </c>
      <c r="F168" s="216" t="s">
        <v>3465</v>
      </c>
      <c r="G168" s="217" t="s">
        <v>1166</v>
      </c>
      <c r="H168" s="218">
        <v>1</v>
      </c>
      <c r="I168" s="219"/>
      <c r="J168" s="220">
        <f>ROUND(I168*H168,2)</f>
        <v>0</v>
      </c>
      <c r="K168" s="216" t="s">
        <v>5</v>
      </c>
      <c r="L168" s="48"/>
      <c r="M168" s="221" t="s">
        <v>5</v>
      </c>
      <c r="N168" s="222" t="s">
        <v>43</v>
      </c>
      <c r="O168" s="49"/>
      <c r="P168" s="223">
        <f>O168*H168</f>
        <v>0</v>
      </c>
      <c r="Q168" s="223">
        <v>0</v>
      </c>
      <c r="R168" s="223">
        <f>Q168*H168</f>
        <v>0</v>
      </c>
      <c r="S168" s="223">
        <v>0</v>
      </c>
      <c r="T168" s="224">
        <f>S168*H168</f>
        <v>0</v>
      </c>
      <c r="AR168" s="26" t="s">
        <v>263</v>
      </c>
      <c r="AT168" s="26" t="s">
        <v>176</v>
      </c>
      <c r="AU168" s="26" t="s">
        <v>79</v>
      </c>
      <c r="AY168" s="26" t="s">
        <v>173</v>
      </c>
      <c r="BE168" s="225">
        <f>IF(N168="základní",J168,0)</f>
        <v>0</v>
      </c>
      <c r="BF168" s="225">
        <f>IF(N168="snížená",J168,0)</f>
        <v>0</v>
      </c>
      <c r="BG168" s="225">
        <f>IF(N168="zákl. přenesená",J168,0)</f>
        <v>0</v>
      </c>
      <c r="BH168" s="225">
        <f>IF(N168="sníž. přenesená",J168,0)</f>
        <v>0</v>
      </c>
      <c r="BI168" s="225">
        <f>IF(N168="nulová",J168,0)</f>
        <v>0</v>
      </c>
      <c r="BJ168" s="26" t="s">
        <v>79</v>
      </c>
      <c r="BK168" s="225">
        <f>ROUND(I168*H168,2)</f>
        <v>0</v>
      </c>
      <c r="BL168" s="26" t="s">
        <v>263</v>
      </c>
      <c r="BM168" s="26" t="s">
        <v>3466</v>
      </c>
    </row>
    <row r="169" spans="2:65" s="1" customFormat="1" ht="22.5" customHeight="1">
      <c r="B169" s="213"/>
      <c r="C169" s="214" t="s">
        <v>473</v>
      </c>
      <c r="D169" s="214" t="s">
        <v>176</v>
      </c>
      <c r="E169" s="215" t="s">
        <v>3467</v>
      </c>
      <c r="F169" s="216" t="s">
        <v>3468</v>
      </c>
      <c r="G169" s="217" t="s">
        <v>814</v>
      </c>
      <c r="H169" s="218">
        <v>1</v>
      </c>
      <c r="I169" s="219"/>
      <c r="J169" s="220">
        <f>ROUND(I169*H169,2)</f>
        <v>0</v>
      </c>
      <c r="K169" s="216" t="s">
        <v>5</v>
      </c>
      <c r="L169" s="48"/>
      <c r="M169" s="221" t="s">
        <v>5</v>
      </c>
      <c r="N169" s="222" t="s">
        <v>43</v>
      </c>
      <c r="O169" s="49"/>
      <c r="P169" s="223">
        <f>O169*H169</f>
        <v>0</v>
      </c>
      <c r="Q169" s="223">
        <v>0</v>
      </c>
      <c r="R169" s="223">
        <f>Q169*H169</f>
        <v>0</v>
      </c>
      <c r="S169" s="223">
        <v>0</v>
      </c>
      <c r="T169" s="224">
        <f>S169*H169</f>
        <v>0</v>
      </c>
      <c r="AR169" s="26" t="s">
        <v>263</v>
      </c>
      <c r="AT169" s="26" t="s">
        <v>176</v>
      </c>
      <c r="AU169" s="26" t="s">
        <v>79</v>
      </c>
      <c r="AY169" s="26" t="s">
        <v>173</v>
      </c>
      <c r="BE169" s="225">
        <f>IF(N169="základní",J169,0)</f>
        <v>0</v>
      </c>
      <c r="BF169" s="225">
        <f>IF(N169="snížená",J169,0)</f>
        <v>0</v>
      </c>
      <c r="BG169" s="225">
        <f>IF(N169="zákl. přenesená",J169,0)</f>
        <v>0</v>
      </c>
      <c r="BH169" s="225">
        <f>IF(N169="sníž. přenesená",J169,0)</f>
        <v>0</v>
      </c>
      <c r="BI169" s="225">
        <f>IF(N169="nulová",J169,0)</f>
        <v>0</v>
      </c>
      <c r="BJ169" s="26" t="s">
        <v>79</v>
      </c>
      <c r="BK169" s="225">
        <f>ROUND(I169*H169,2)</f>
        <v>0</v>
      </c>
      <c r="BL169" s="26" t="s">
        <v>263</v>
      </c>
      <c r="BM169" s="26" t="s">
        <v>3469</v>
      </c>
    </row>
    <row r="170" spans="2:65" s="1" customFormat="1" ht="22.5" customHeight="1">
      <c r="B170" s="213"/>
      <c r="C170" s="214" t="s">
        <v>478</v>
      </c>
      <c r="D170" s="214" t="s">
        <v>176</v>
      </c>
      <c r="E170" s="215" t="s">
        <v>3470</v>
      </c>
      <c r="F170" s="216" t="s">
        <v>3471</v>
      </c>
      <c r="G170" s="217" t="s">
        <v>814</v>
      </c>
      <c r="H170" s="218">
        <v>1</v>
      </c>
      <c r="I170" s="219"/>
      <c r="J170" s="220">
        <f>ROUND(I170*H170,2)</f>
        <v>0</v>
      </c>
      <c r="K170" s="216" t="s">
        <v>5</v>
      </c>
      <c r="L170" s="48"/>
      <c r="M170" s="221" t="s">
        <v>5</v>
      </c>
      <c r="N170" s="222" t="s">
        <v>43</v>
      </c>
      <c r="O170" s="49"/>
      <c r="P170" s="223">
        <f>O170*H170</f>
        <v>0</v>
      </c>
      <c r="Q170" s="223">
        <v>0</v>
      </c>
      <c r="R170" s="223">
        <f>Q170*H170</f>
        <v>0</v>
      </c>
      <c r="S170" s="223">
        <v>0</v>
      </c>
      <c r="T170" s="224">
        <f>S170*H170</f>
        <v>0</v>
      </c>
      <c r="AR170" s="26" t="s">
        <v>263</v>
      </c>
      <c r="AT170" s="26" t="s">
        <v>176</v>
      </c>
      <c r="AU170" s="26" t="s">
        <v>79</v>
      </c>
      <c r="AY170" s="26" t="s">
        <v>173</v>
      </c>
      <c r="BE170" s="225">
        <f>IF(N170="základní",J170,0)</f>
        <v>0</v>
      </c>
      <c r="BF170" s="225">
        <f>IF(N170="snížená",J170,0)</f>
        <v>0</v>
      </c>
      <c r="BG170" s="225">
        <f>IF(N170="zákl. přenesená",J170,0)</f>
        <v>0</v>
      </c>
      <c r="BH170" s="225">
        <f>IF(N170="sníž. přenesená",J170,0)</f>
        <v>0</v>
      </c>
      <c r="BI170" s="225">
        <f>IF(N170="nulová",J170,0)</f>
        <v>0</v>
      </c>
      <c r="BJ170" s="26" t="s">
        <v>79</v>
      </c>
      <c r="BK170" s="225">
        <f>ROUND(I170*H170,2)</f>
        <v>0</v>
      </c>
      <c r="BL170" s="26" t="s">
        <v>263</v>
      </c>
      <c r="BM170" s="26" t="s">
        <v>3472</v>
      </c>
    </row>
    <row r="171" spans="2:65" s="1" customFormat="1" ht="22.5" customHeight="1">
      <c r="B171" s="213"/>
      <c r="C171" s="214" t="s">
        <v>482</v>
      </c>
      <c r="D171" s="214" t="s">
        <v>176</v>
      </c>
      <c r="E171" s="215" t="s">
        <v>3473</v>
      </c>
      <c r="F171" s="216" t="s">
        <v>3474</v>
      </c>
      <c r="G171" s="217" t="s">
        <v>814</v>
      </c>
      <c r="H171" s="218">
        <v>1</v>
      </c>
      <c r="I171" s="219"/>
      <c r="J171" s="220">
        <f>ROUND(I171*H171,2)</f>
        <v>0</v>
      </c>
      <c r="K171" s="216" t="s">
        <v>5</v>
      </c>
      <c r="L171" s="48"/>
      <c r="M171" s="221" t="s">
        <v>5</v>
      </c>
      <c r="N171" s="222" t="s">
        <v>43</v>
      </c>
      <c r="O171" s="49"/>
      <c r="P171" s="223">
        <f>O171*H171</f>
        <v>0</v>
      </c>
      <c r="Q171" s="223">
        <v>0</v>
      </c>
      <c r="R171" s="223">
        <f>Q171*H171</f>
        <v>0</v>
      </c>
      <c r="S171" s="223">
        <v>0</v>
      </c>
      <c r="T171" s="224">
        <f>S171*H171</f>
        <v>0</v>
      </c>
      <c r="AR171" s="26" t="s">
        <v>263</v>
      </c>
      <c r="AT171" s="26" t="s">
        <v>176</v>
      </c>
      <c r="AU171" s="26" t="s">
        <v>79</v>
      </c>
      <c r="AY171" s="26" t="s">
        <v>173</v>
      </c>
      <c r="BE171" s="225">
        <f>IF(N171="základní",J171,0)</f>
        <v>0</v>
      </c>
      <c r="BF171" s="225">
        <f>IF(N171="snížená",J171,0)</f>
        <v>0</v>
      </c>
      <c r="BG171" s="225">
        <f>IF(N171="zákl. přenesená",J171,0)</f>
        <v>0</v>
      </c>
      <c r="BH171" s="225">
        <f>IF(N171="sníž. přenesená",J171,0)</f>
        <v>0</v>
      </c>
      <c r="BI171" s="225">
        <f>IF(N171="nulová",J171,0)</f>
        <v>0</v>
      </c>
      <c r="BJ171" s="26" t="s">
        <v>79</v>
      </c>
      <c r="BK171" s="225">
        <f>ROUND(I171*H171,2)</f>
        <v>0</v>
      </c>
      <c r="BL171" s="26" t="s">
        <v>263</v>
      </c>
      <c r="BM171" s="26" t="s">
        <v>3475</v>
      </c>
    </row>
    <row r="172" spans="2:65" s="1" customFormat="1" ht="22.5" customHeight="1">
      <c r="B172" s="213"/>
      <c r="C172" s="214" t="s">
        <v>488</v>
      </c>
      <c r="D172" s="214" t="s">
        <v>176</v>
      </c>
      <c r="E172" s="215" t="s">
        <v>3476</v>
      </c>
      <c r="F172" s="216" t="s">
        <v>3477</v>
      </c>
      <c r="G172" s="217" t="s">
        <v>814</v>
      </c>
      <c r="H172" s="218">
        <v>1</v>
      </c>
      <c r="I172" s="219"/>
      <c r="J172" s="220">
        <f>ROUND(I172*H172,2)</f>
        <v>0</v>
      </c>
      <c r="K172" s="216" t="s">
        <v>5</v>
      </c>
      <c r="L172" s="48"/>
      <c r="M172" s="221" t="s">
        <v>5</v>
      </c>
      <c r="N172" s="222" t="s">
        <v>43</v>
      </c>
      <c r="O172" s="49"/>
      <c r="P172" s="223">
        <f>O172*H172</f>
        <v>0</v>
      </c>
      <c r="Q172" s="223">
        <v>0</v>
      </c>
      <c r="R172" s="223">
        <f>Q172*H172</f>
        <v>0</v>
      </c>
      <c r="S172" s="223">
        <v>0</v>
      </c>
      <c r="T172" s="224">
        <f>S172*H172</f>
        <v>0</v>
      </c>
      <c r="AR172" s="26" t="s">
        <v>263</v>
      </c>
      <c r="AT172" s="26" t="s">
        <v>176</v>
      </c>
      <c r="AU172" s="26" t="s">
        <v>79</v>
      </c>
      <c r="AY172" s="26" t="s">
        <v>173</v>
      </c>
      <c r="BE172" s="225">
        <f>IF(N172="základní",J172,0)</f>
        <v>0</v>
      </c>
      <c r="BF172" s="225">
        <f>IF(N172="snížená",J172,0)</f>
        <v>0</v>
      </c>
      <c r="BG172" s="225">
        <f>IF(N172="zákl. přenesená",J172,0)</f>
        <v>0</v>
      </c>
      <c r="BH172" s="225">
        <f>IF(N172="sníž. přenesená",J172,0)</f>
        <v>0</v>
      </c>
      <c r="BI172" s="225">
        <f>IF(N172="nulová",J172,0)</f>
        <v>0</v>
      </c>
      <c r="BJ172" s="26" t="s">
        <v>79</v>
      </c>
      <c r="BK172" s="225">
        <f>ROUND(I172*H172,2)</f>
        <v>0</v>
      </c>
      <c r="BL172" s="26" t="s">
        <v>263</v>
      </c>
      <c r="BM172" s="26" t="s">
        <v>3478</v>
      </c>
    </row>
    <row r="173" spans="2:65" s="1" customFormat="1" ht="22.5" customHeight="1">
      <c r="B173" s="213"/>
      <c r="C173" s="214" t="s">
        <v>493</v>
      </c>
      <c r="D173" s="214" t="s">
        <v>176</v>
      </c>
      <c r="E173" s="215" t="s">
        <v>3479</v>
      </c>
      <c r="F173" s="216" t="s">
        <v>3480</v>
      </c>
      <c r="G173" s="217" t="s">
        <v>711</v>
      </c>
      <c r="H173" s="218">
        <v>1</v>
      </c>
      <c r="I173" s="219"/>
      <c r="J173" s="220">
        <f>ROUND(I173*H173,2)</f>
        <v>0</v>
      </c>
      <c r="K173" s="216" t="s">
        <v>5</v>
      </c>
      <c r="L173" s="48"/>
      <c r="M173" s="221" t="s">
        <v>5</v>
      </c>
      <c r="N173" s="222" t="s">
        <v>43</v>
      </c>
      <c r="O173" s="49"/>
      <c r="P173" s="223">
        <f>O173*H173</f>
        <v>0</v>
      </c>
      <c r="Q173" s="223">
        <v>0</v>
      </c>
      <c r="R173" s="223">
        <f>Q173*H173</f>
        <v>0</v>
      </c>
      <c r="S173" s="223">
        <v>0</v>
      </c>
      <c r="T173" s="224">
        <f>S173*H173</f>
        <v>0</v>
      </c>
      <c r="AR173" s="26" t="s">
        <v>263</v>
      </c>
      <c r="AT173" s="26" t="s">
        <v>176</v>
      </c>
      <c r="AU173" s="26" t="s">
        <v>79</v>
      </c>
      <c r="AY173" s="26" t="s">
        <v>173</v>
      </c>
      <c r="BE173" s="225">
        <f>IF(N173="základní",J173,0)</f>
        <v>0</v>
      </c>
      <c r="BF173" s="225">
        <f>IF(N173="snížená",J173,0)</f>
        <v>0</v>
      </c>
      <c r="BG173" s="225">
        <f>IF(N173="zákl. přenesená",J173,0)</f>
        <v>0</v>
      </c>
      <c r="BH173" s="225">
        <f>IF(N173="sníž. přenesená",J173,0)</f>
        <v>0</v>
      </c>
      <c r="BI173" s="225">
        <f>IF(N173="nulová",J173,0)</f>
        <v>0</v>
      </c>
      <c r="BJ173" s="26" t="s">
        <v>79</v>
      </c>
      <c r="BK173" s="225">
        <f>ROUND(I173*H173,2)</f>
        <v>0</v>
      </c>
      <c r="BL173" s="26" t="s">
        <v>263</v>
      </c>
      <c r="BM173" s="26" t="s">
        <v>3481</v>
      </c>
    </row>
    <row r="174" spans="2:65" s="1" customFormat="1" ht="22.5" customHeight="1">
      <c r="B174" s="213"/>
      <c r="C174" s="214" t="s">
        <v>499</v>
      </c>
      <c r="D174" s="214" t="s">
        <v>176</v>
      </c>
      <c r="E174" s="215" t="s">
        <v>3482</v>
      </c>
      <c r="F174" s="216" t="s">
        <v>3483</v>
      </c>
      <c r="G174" s="217" t="s">
        <v>711</v>
      </c>
      <c r="H174" s="218">
        <v>1</v>
      </c>
      <c r="I174" s="219"/>
      <c r="J174" s="220">
        <f>ROUND(I174*H174,2)</f>
        <v>0</v>
      </c>
      <c r="K174" s="216" t="s">
        <v>5</v>
      </c>
      <c r="L174" s="48"/>
      <c r="M174" s="221" t="s">
        <v>5</v>
      </c>
      <c r="N174" s="222" t="s">
        <v>43</v>
      </c>
      <c r="O174" s="49"/>
      <c r="P174" s="223">
        <f>O174*H174</f>
        <v>0</v>
      </c>
      <c r="Q174" s="223">
        <v>0</v>
      </c>
      <c r="R174" s="223">
        <f>Q174*H174</f>
        <v>0</v>
      </c>
      <c r="S174" s="223">
        <v>0</v>
      </c>
      <c r="T174" s="224">
        <f>S174*H174</f>
        <v>0</v>
      </c>
      <c r="AR174" s="26" t="s">
        <v>263</v>
      </c>
      <c r="AT174" s="26" t="s">
        <v>176</v>
      </c>
      <c r="AU174" s="26" t="s">
        <v>79</v>
      </c>
      <c r="AY174" s="26" t="s">
        <v>173</v>
      </c>
      <c r="BE174" s="225">
        <f>IF(N174="základní",J174,0)</f>
        <v>0</v>
      </c>
      <c r="BF174" s="225">
        <f>IF(N174="snížená",J174,0)</f>
        <v>0</v>
      </c>
      <c r="BG174" s="225">
        <f>IF(N174="zákl. přenesená",J174,0)</f>
        <v>0</v>
      </c>
      <c r="BH174" s="225">
        <f>IF(N174="sníž. přenesená",J174,0)</f>
        <v>0</v>
      </c>
      <c r="BI174" s="225">
        <f>IF(N174="nulová",J174,0)</f>
        <v>0</v>
      </c>
      <c r="BJ174" s="26" t="s">
        <v>79</v>
      </c>
      <c r="BK174" s="225">
        <f>ROUND(I174*H174,2)</f>
        <v>0</v>
      </c>
      <c r="BL174" s="26" t="s">
        <v>263</v>
      </c>
      <c r="BM174" s="26" t="s">
        <v>3484</v>
      </c>
    </row>
    <row r="175" spans="2:63" s="11" customFormat="1" ht="37.4" customHeight="1">
      <c r="B175" s="199"/>
      <c r="D175" s="210" t="s">
        <v>71</v>
      </c>
      <c r="E175" s="277" t="s">
        <v>933</v>
      </c>
      <c r="F175" s="277" t="s">
        <v>3485</v>
      </c>
      <c r="I175" s="202"/>
      <c r="J175" s="278">
        <f>BK175</f>
        <v>0</v>
      </c>
      <c r="L175" s="199"/>
      <c r="M175" s="204"/>
      <c r="N175" s="205"/>
      <c r="O175" s="205"/>
      <c r="P175" s="206">
        <f>SUM(P176:P190)</f>
        <v>0</v>
      </c>
      <c r="Q175" s="205"/>
      <c r="R175" s="206">
        <f>SUM(R176:R190)</f>
        <v>0</v>
      </c>
      <c r="S175" s="205"/>
      <c r="T175" s="207">
        <f>SUM(T176:T190)</f>
        <v>0</v>
      </c>
      <c r="AR175" s="200" t="s">
        <v>79</v>
      </c>
      <c r="AT175" s="208" t="s">
        <v>71</v>
      </c>
      <c r="AU175" s="208" t="s">
        <v>72</v>
      </c>
      <c r="AY175" s="200" t="s">
        <v>173</v>
      </c>
      <c r="BK175" s="209">
        <f>SUM(BK176:BK190)</f>
        <v>0</v>
      </c>
    </row>
    <row r="176" spans="2:65" s="1" customFormat="1" ht="22.5" customHeight="1">
      <c r="B176" s="213"/>
      <c r="C176" s="214" t="s">
        <v>503</v>
      </c>
      <c r="D176" s="214" t="s">
        <v>176</v>
      </c>
      <c r="E176" s="215" t="s">
        <v>667</v>
      </c>
      <c r="F176" s="216" t="s">
        <v>3486</v>
      </c>
      <c r="G176" s="217" t="s">
        <v>260</v>
      </c>
      <c r="H176" s="218">
        <v>45</v>
      </c>
      <c r="I176" s="219"/>
      <c r="J176" s="220">
        <f>ROUND(I176*H176,2)</f>
        <v>0</v>
      </c>
      <c r="K176" s="216" t="s">
        <v>1288</v>
      </c>
      <c r="L176" s="48"/>
      <c r="M176" s="221" t="s">
        <v>5</v>
      </c>
      <c r="N176" s="222" t="s">
        <v>43</v>
      </c>
      <c r="O176" s="49"/>
      <c r="P176" s="223">
        <f>O176*H176</f>
        <v>0</v>
      </c>
      <c r="Q176" s="223">
        <v>0</v>
      </c>
      <c r="R176" s="223">
        <f>Q176*H176</f>
        <v>0</v>
      </c>
      <c r="S176" s="223">
        <v>0.01492</v>
      </c>
      <c r="T176" s="224">
        <f>S176*H176</f>
        <v>0</v>
      </c>
      <c r="AR176" s="26" t="s">
        <v>263</v>
      </c>
      <c r="AT176" s="26" t="s">
        <v>176</v>
      </c>
      <c r="AU176" s="26" t="s">
        <v>79</v>
      </c>
      <c r="AY176" s="26" t="s">
        <v>173</v>
      </c>
      <c r="BE176" s="225">
        <f>IF(N176="základní",J176,0)</f>
        <v>0</v>
      </c>
      <c r="BF176" s="225">
        <f>IF(N176="snížená",J176,0)</f>
        <v>0</v>
      </c>
      <c r="BG176" s="225">
        <f>IF(N176="zákl. přenesená",J176,0)</f>
        <v>0</v>
      </c>
      <c r="BH176" s="225">
        <f>IF(N176="sníž. přenesená",J176,0)</f>
        <v>0</v>
      </c>
      <c r="BI176" s="225">
        <f>IF(N176="nulová",J176,0)</f>
        <v>0</v>
      </c>
      <c r="BJ176" s="26" t="s">
        <v>79</v>
      </c>
      <c r="BK176" s="225">
        <f>ROUND(I176*H176,2)</f>
        <v>0</v>
      </c>
      <c r="BL176" s="26" t="s">
        <v>263</v>
      </c>
      <c r="BM176" s="26" t="s">
        <v>3487</v>
      </c>
    </row>
    <row r="177" spans="2:65" s="1" customFormat="1" ht="22.5" customHeight="1">
      <c r="B177" s="213"/>
      <c r="C177" s="214" t="s">
        <v>508</v>
      </c>
      <c r="D177" s="214" t="s">
        <v>176</v>
      </c>
      <c r="E177" s="215" t="s">
        <v>3488</v>
      </c>
      <c r="F177" s="216" t="s">
        <v>3489</v>
      </c>
      <c r="G177" s="217" t="s">
        <v>260</v>
      </c>
      <c r="H177" s="218">
        <v>10</v>
      </c>
      <c r="I177" s="219"/>
      <c r="J177" s="220">
        <f>ROUND(I177*H177,2)</f>
        <v>0</v>
      </c>
      <c r="K177" s="216" t="s">
        <v>1288</v>
      </c>
      <c r="L177" s="48"/>
      <c r="M177" s="221" t="s">
        <v>5</v>
      </c>
      <c r="N177" s="222" t="s">
        <v>43</v>
      </c>
      <c r="O177" s="49"/>
      <c r="P177" s="223">
        <f>O177*H177</f>
        <v>0</v>
      </c>
      <c r="Q177" s="223">
        <v>0</v>
      </c>
      <c r="R177" s="223">
        <f>Q177*H177</f>
        <v>0</v>
      </c>
      <c r="S177" s="223">
        <v>0.03065</v>
      </c>
      <c r="T177" s="224">
        <f>S177*H177</f>
        <v>0</v>
      </c>
      <c r="AR177" s="26" t="s">
        <v>263</v>
      </c>
      <c r="AT177" s="26" t="s">
        <v>176</v>
      </c>
      <c r="AU177" s="26" t="s">
        <v>79</v>
      </c>
      <c r="AY177" s="26" t="s">
        <v>173</v>
      </c>
      <c r="BE177" s="225">
        <f>IF(N177="základní",J177,0)</f>
        <v>0</v>
      </c>
      <c r="BF177" s="225">
        <f>IF(N177="snížená",J177,0)</f>
        <v>0</v>
      </c>
      <c r="BG177" s="225">
        <f>IF(N177="zákl. přenesená",J177,0)</f>
        <v>0</v>
      </c>
      <c r="BH177" s="225">
        <f>IF(N177="sníž. přenesená",J177,0)</f>
        <v>0</v>
      </c>
      <c r="BI177" s="225">
        <f>IF(N177="nulová",J177,0)</f>
        <v>0</v>
      </c>
      <c r="BJ177" s="26" t="s">
        <v>79</v>
      </c>
      <c r="BK177" s="225">
        <f>ROUND(I177*H177,2)</f>
        <v>0</v>
      </c>
      <c r="BL177" s="26" t="s">
        <v>263</v>
      </c>
      <c r="BM177" s="26" t="s">
        <v>3490</v>
      </c>
    </row>
    <row r="178" spans="2:65" s="1" customFormat="1" ht="22.5" customHeight="1">
      <c r="B178" s="213"/>
      <c r="C178" s="214" t="s">
        <v>514</v>
      </c>
      <c r="D178" s="214" t="s">
        <v>176</v>
      </c>
      <c r="E178" s="215" t="s">
        <v>3491</v>
      </c>
      <c r="F178" s="216" t="s">
        <v>3492</v>
      </c>
      <c r="G178" s="217" t="s">
        <v>276</v>
      </c>
      <c r="H178" s="218">
        <v>1.5</v>
      </c>
      <c r="I178" s="219"/>
      <c r="J178" s="220">
        <f>ROUND(I178*H178,2)</f>
        <v>0</v>
      </c>
      <c r="K178" s="216" t="s">
        <v>1288</v>
      </c>
      <c r="L178" s="48"/>
      <c r="M178" s="221" t="s">
        <v>5</v>
      </c>
      <c r="N178" s="222" t="s">
        <v>43</v>
      </c>
      <c r="O178" s="49"/>
      <c r="P178" s="223">
        <f>O178*H178</f>
        <v>0</v>
      </c>
      <c r="Q178" s="223">
        <v>0</v>
      </c>
      <c r="R178" s="223">
        <f>Q178*H178</f>
        <v>0</v>
      </c>
      <c r="S178" s="223">
        <v>0</v>
      </c>
      <c r="T178" s="224">
        <f>S178*H178</f>
        <v>0</v>
      </c>
      <c r="AR178" s="26" t="s">
        <v>263</v>
      </c>
      <c r="AT178" s="26" t="s">
        <v>176</v>
      </c>
      <c r="AU178" s="26" t="s">
        <v>79</v>
      </c>
      <c r="AY178" s="26" t="s">
        <v>173</v>
      </c>
      <c r="BE178" s="225">
        <f>IF(N178="základní",J178,0)</f>
        <v>0</v>
      </c>
      <c r="BF178" s="225">
        <f>IF(N178="snížená",J178,0)</f>
        <v>0</v>
      </c>
      <c r="BG178" s="225">
        <f>IF(N178="zákl. přenesená",J178,0)</f>
        <v>0</v>
      </c>
      <c r="BH178" s="225">
        <f>IF(N178="sníž. přenesená",J178,0)</f>
        <v>0</v>
      </c>
      <c r="BI178" s="225">
        <f>IF(N178="nulová",J178,0)</f>
        <v>0</v>
      </c>
      <c r="BJ178" s="26" t="s">
        <v>79</v>
      </c>
      <c r="BK178" s="225">
        <f>ROUND(I178*H178,2)</f>
        <v>0</v>
      </c>
      <c r="BL178" s="26" t="s">
        <v>263</v>
      </c>
      <c r="BM178" s="26" t="s">
        <v>3493</v>
      </c>
    </row>
    <row r="179" spans="2:65" s="1" customFormat="1" ht="22.5" customHeight="1">
      <c r="B179" s="213"/>
      <c r="C179" s="214" t="s">
        <v>519</v>
      </c>
      <c r="D179" s="214" t="s">
        <v>176</v>
      </c>
      <c r="E179" s="215" t="s">
        <v>3494</v>
      </c>
      <c r="F179" s="216" t="s">
        <v>3495</v>
      </c>
      <c r="G179" s="217" t="s">
        <v>711</v>
      </c>
      <c r="H179" s="218">
        <v>1</v>
      </c>
      <c r="I179" s="219"/>
      <c r="J179" s="220">
        <f>ROUND(I179*H179,2)</f>
        <v>0</v>
      </c>
      <c r="K179" s="216" t="s">
        <v>5</v>
      </c>
      <c r="L179" s="48"/>
      <c r="M179" s="221" t="s">
        <v>5</v>
      </c>
      <c r="N179" s="222" t="s">
        <v>43</v>
      </c>
      <c r="O179" s="49"/>
      <c r="P179" s="223">
        <f>O179*H179</f>
        <v>0</v>
      </c>
      <c r="Q179" s="223">
        <v>0</v>
      </c>
      <c r="R179" s="223">
        <f>Q179*H179</f>
        <v>0</v>
      </c>
      <c r="S179" s="223">
        <v>0</v>
      </c>
      <c r="T179" s="224">
        <f>S179*H179</f>
        <v>0</v>
      </c>
      <c r="AR179" s="26" t="s">
        <v>263</v>
      </c>
      <c r="AT179" s="26" t="s">
        <v>176</v>
      </c>
      <c r="AU179" s="26" t="s">
        <v>79</v>
      </c>
      <c r="AY179" s="26" t="s">
        <v>173</v>
      </c>
      <c r="BE179" s="225">
        <f>IF(N179="základní",J179,0)</f>
        <v>0</v>
      </c>
      <c r="BF179" s="225">
        <f>IF(N179="snížená",J179,0)</f>
        <v>0</v>
      </c>
      <c r="BG179" s="225">
        <f>IF(N179="zákl. přenesená",J179,0)</f>
        <v>0</v>
      </c>
      <c r="BH179" s="225">
        <f>IF(N179="sníž. přenesená",J179,0)</f>
        <v>0</v>
      </c>
      <c r="BI179" s="225">
        <f>IF(N179="nulová",J179,0)</f>
        <v>0</v>
      </c>
      <c r="BJ179" s="26" t="s">
        <v>79</v>
      </c>
      <c r="BK179" s="225">
        <f>ROUND(I179*H179,2)</f>
        <v>0</v>
      </c>
      <c r="BL179" s="26" t="s">
        <v>263</v>
      </c>
      <c r="BM179" s="26" t="s">
        <v>3496</v>
      </c>
    </row>
    <row r="180" spans="2:65" s="1" customFormat="1" ht="22.5" customHeight="1">
      <c r="B180" s="213"/>
      <c r="C180" s="214" t="s">
        <v>524</v>
      </c>
      <c r="D180" s="214" t="s">
        <v>176</v>
      </c>
      <c r="E180" s="215" t="s">
        <v>3497</v>
      </c>
      <c r="F180" s="216" t="s">
        <v>3498</v>
      </c>
      <c r="G180" s="217" t="s">
        <v>220</v>
      </c>
      <c r="H180" s="218">
        <v>30</v>
      </c>
      <c r="I180" s="219"/>
      <c r="J180" s="220">
        <f>ROUND(I180*H180,2)</f>
        <v>0</v>
      </c>
      <c r="K180" s="216" t="s">
        <v>5</v>
      </c>
      <c r="L180" s="48"/>
      <c r="M180" s="221" t="s">
        <v>5</v>
      </c>
      <c r="N180" s="222" t="s">
        <v>43</v>
      </c>
      <c r="O180" s="49"/>
      <c r="P180" s="223">
        <f>O180*H180</f>
        <v>0</v>
      </c>
      <c r="Q180" s="223">
        <v>0</v>
      </c>
      <c r="R180" s="223">
        <f>Q180*H180</f>
        <v>0</v>
      </c>
      <c r="S180" s="223">
        <v>0.01933</v>
      </c>
      <c r="T180" s="224">
        <f>S180*H180</f>
        <v>0</v>
      </c>
      <c r="AR180" s="26" t="s">
        <v>263</v>
      </c>
      <c r="AT180" s="26" t="s">
        <v>176</v>
      </c>
      <c r="AU180" s="26" t="s">
        <v>79</v>
      </c>
      <c r="AY180" s="26" t="s">
        <v>173</v>
      </c>
      <c r="BE180" s="225">
        <f>IF(N180="základní",J180,0)</f>
        <v>0</v>
      </c>
      <c r="BF180" s="225">
        <f>IF(N180="snížená",J180,0)</f>
        <v>0</v>
      </c>
      <c r="BG180" s="225">
        <f>IF(N180="zákl. přenesená",J180,0)</f>
        <v>0</v>
      </c>
      <c r="BH180" s="225">
        <f>IF(N180="sníž. přenesená",J180,0)</f>
        <v>0</v>
      </c>
      <c r="BI180" s="225">
        <f>IF(N180="nulová",J180,0)</f>
        <v>0</v>
      </c>
      <c r="BJ180" s="26" t="s">
        <v>79</v>
      </c>
      <c r="BK180" s="225">
        <f>ROUND(I180*H180,2)</f>
        <v>0</v>
      </c>
      <c r="BL180" s="26" t="s">
        <v>263</v>
      </c>
      <c r="BM180" s="26" t="s">
        <v>3499</v>
      </c>
    </row>
    <row r="181" spans="2:65" s="1" customFormat="1" ht="22.5" customHeight="1">
      <c r="B181" s="213"/>
      <c r="C181" s="214" t="s">
        <v>528</v>
      </c>
      <c r="D181" s="214" t="s">
        <v>176</v>
      </c>
      <c r="E181" s="215" t="s">
        <v>3500</v>
      </c>
      <c r="F181" s="216" t="s">
        <v>3501</v>
      </c>
      <c r="G181" s="217" t="s">
        <v>711</v>
      </c>
      <c r="H181" s="218">
        <v>16</v>
      </c>
      <c r="I181" s="219"/>
      <c r="J181" s="220">
        <f>ROUND(I181*H181,2)</f>
        <v>0</v>
      </c>
      <c r="K181" s="216" t="s">
        <v>5</v>
      </c>
      <c r="L181" s="48"/>
      <c r="M181" s="221" t="s">
        <v>5</v>
      </c>
      <c r="N181" s="222" t="s">
        <v>43</v>
      </c>
      <c r="O181" s="49"/>
      <c r="P181" s="223">
        <f>O181*H181</f>
        <v>0</v>
      </c>
      <c r="Q181" s="223">
        <v>0</v>
      </c>
      <c r="R181" s="223">
        <f>Q181*H181</f>
        <v>0</v>
      </c>
      <c r="S181" s="223">
        <v>0</v>
      </c>
      <c r="T181" s="224">
        <f>S181*H181</f>
        <v>0</v>
      </c>
      <c r="AR181" s="26" t="s">
        <v>263</v>
      </c>
      <c r="AT181" s="26" t="s">
        <v>176</v>
      </c>
      <c r="AU181" s="26" t="s">
        <v>79</v>
      </c>
      <c r="AY181" s="26" t="s">
        <v>173</v>
      </c>
      <c r="BE181" s="225">
        <f>IF(N181="základní",J181,0)</f>
        <v>0</v>
      </c>
      <c r="BF181" s="225">
        <f>IF(N181="snížená",J181,0)</f>
        <v>0</v>
      </c>
      <c r="BG181" s="225">
        <f>IF(N181="zákl. přenesená",J181,0)</f>
        <v>0</v>
      </c>
      <c r="BH181" s="225">
        <f>IF(N181="sníž. přenesená",J181,0)</f>
        <v>0</v>
      </c>
      <c r="BI181" s="225">
        <f>IF(N181="nulová",J181,0)</f>
        <v>0</v>
      </c>
      <c r="BJ181" s="26" t="s">
        <v>79</v>
      </c>
      <c r="BK181" s="225">
        <f>ROUND(I181*H181,2)</f>
        <v>0</v>
      </c>
      <c r="BL181" s="26" t="s">
        <v>263</v>
      </c>
      <c r="BM181" s="26" t="s">
        <v>3502</v>
      </c>
    </row>
    <row r="182" spans="2:65" s="1" customFormat="1" ht="22.5" customHeight="1">
      <c r="B182" s="213"/>
      <c r="C182" s="214" t="s">
        <v>532</v>
      </c>
      <c r="D182" s="214" t="s">
        <v>176</v>
      </c>
      <c r="E182" s="215" t="s">
        <v>839</v>
      </c>
      <c r="F182" s="216" t="s">
        <v>3503</v>
      </c>
      <c r="G182" s="217" t="s">
        <v>220</v>
      </c>
      <c r="H182" s="218">
        <v>12</v>
      </c>
      <c r="I182" s="219"/>
      <c r="J182" s="220">
        <f>ROUND(I182*H182,2)</f>
        <v>0</v>
      </c>
      <c r="K182" s="216" t="s">
        <v>5</v>
      </c>
      <c r="L182" s="48"/>
      <c r="M182" s="221" t="s">
        <v>5</v>
      </c>
      <c r="N182" s="222" t="s">
        <v>43</v>
      </c>
      <c r="O182" s="49"/>
      <c r="P182" s="223">
        <f>O182*H182</f>
        <v>0</v>
      </c>
      <c r="Q182" s="223">
        <v>0</v>
      </c>
      <c r="R182" s="223">
        <f>Q182*H182</f>
        <v>0</v>
      </c>
      <c r="S182" s="223">
        <v>0.01946</v>
      </c>
      <c r="T182" s="224">
        <f>S182*H182</f>
        <v>0</v>
      </c>
      <c r="AR182" s="26" t="s">
        <v>263</v>
      </c>
      <c r="AT182" s="26" t="s">
        <v>176</v>
      </c>
      <c r="AU182" s="26" t="s">
        <v>79</v>
      </c>
      <c r="AY182" s="26" t="s">
        <v>173</v>
      </c>
      <c r="BE182" s="225">
        <f>IF(N182="základní",J182,0)</f>
        <v>0</v>
      </c>
      <c r="BF182" s="225">
        <f>IF(N182="snížená",J182,0)</f>
        <v>0</v>
      </c>
      <c r="BG182" s="225">
        <f>IF(N182="zákl. přenesená",J182,0)</f>
        <v>0</v>
      </c>
      <c r="BH182" s="225">
        <f>IF(N182="sníž. přenesená",J182,0)</f>
        <v>0</v>
      </c>
      <c r="BI182" s="225">
        <f>IF(N182="nulová",J182,0)</f>
        <v>0</v>
      </c>
      <c r="BJ182" s="26" t="s">
        <v>79</v>
      </c>
      <c r="BK182" s="225">
        <f>ROUND(I182*H182,2)</f>
        <v>0</v>
      </c>
      <c r="BL182" s="26" t="s">
        <v>263</v>
      </c>
      <c r="BM182" s="26" t="s">
        <v>3504</v>
      </c>
    </row>
    <row r="183" spans="2:65" s="1" customFormat="1" ht="22.5" customHeight="1">
      <c r="B183" s="213"/>
      <c r="C183" s="214" t="s">
        <v>537</v>
      </c>
      <c r="D183" s="214" t="s">
        <v>176</v>
      </c>
      <c r="E183" s="215" t="s">
        <v>3505</v>
      </c>
      <c r="F183" s="216" t="s">
        <v>3506</v>
      </c>
      <c r="G183" s="217" t="s">
        <v>711</v>
      </c>
      <c r="H183" s="218">
        <v>7</v>
      </c>
      <c r="I183" s="219"/>
      <c r="J183" s="220">
        <f>ROUND(I183*H183,2)</f>
        <v>0</v>
      </c>
      <c r="K183" s="216" t="s">
        <v>5</v>
      </c>
      <c r="L183" s="48"/>
      <c r="M183" s="221" t="s">
        <v>5</v>
      </c>
      <c r="N183" s="222" t="s">
        <v>43</v>
      </c>
      <c r="O183" s="49"/>
      <c r="P183" s="223">
        <f>O183*H183</f>
        <v>0</v>
      </c>
      <c r="Q183" s="223">
        <v>0</v>
      </c>
      <c r="R183" s="223">
        <f>Q183*H183</f>
        <v>0</v>
      </c>
      <c r="S183" s="223">
        <v>0</v>
      </c>
      <c r="T183" s="224">
        <f>S183*H183</f>
        <v>0</v>
      </c>
      <c r="AR183" s="26" t="s">
        <v>263</v>
      </c>
      <c r="AT183" s="26" t="s">
        <v>176</v>
      </c>
      <c r="AU183" s="26" t="s">
        <v>79</v>
      </c>
      <c r="AY183" s="26" t="s">
        <v>173</v>
      </c>
      <c r="BE183" s="225">
        <f>IF(N183="základní",J183,0)</f>
        <v>0</v>
      </c>
      <c r="BF183" s="225">
        <f>IF(N183="snížená",J183,0)</f>
        <v>0</v>
      </c>
      <c r="BG183" s="225">
        <f>IF(N183="zákl. přenesená",J183,0)</f>
        <v>0</v>
      </c>
      <c r="BH183" s="225">
        <f>IF(N183="sníž. přenesená",J183,0)</f>
        <v>0</v>
      </c>
      <c r="BI183" s="225">
        <f>IF(N183="nulová",J183,0)</f>
        <v>0</v>
      </c>
      <c r="BJ183" s="26" t="s">
        <v>79</v>
      </c>
      <c r="BK183" s="225">
        <f>ROUND(I183*H183,2)</f>
        <v>0</v>
      </c>
      <c r="BL183" s="26" t="s">
        <v>263</v>
      </c>
      <c r="BM183" s="26" t="s">
        <v>3507</v>
      </c>
    </row>
    <row r="184" spans="2:65" s="1" customFormat="1" ht="22.5" customHeight="1">
      <c r="B184" s="213"/>
      <c r="C184" s="214" t="s">
        <v>543</v>
      </c>
      <c r="D184" s="214" t="s">
        <v>176</v>
      </c>
      <c r="E184" s="215" t="s">
        <v>3508</v>
      </c>
      <c r="F184" s="216" t="s">
        <v>3492</v>
      </c>
      <c r="G184" s="217" t="s">
        <v>276</v>
      </c>
      <c r="H184" s="218">
        <v>1.5</v>
      </c>
      <c r="I184" s="219"/>
      <c r="J184" s="220">
        <f>ROUND(I184*H184,2)</f>
        <v>0</v>
      </c>
      <c r="K184" s="216" t="s">
        <v>5</v>
      </c>
      <c r="L184" s="48"/>
      <c r="M184" s="221" t="s">
        <v>5</v>
      </c>
      <c r="N184" s="222" t="s">
        <v>43</v>
      </c>
      <c r="O184" s="49"/>
      <c r="P184" s="223">
        <f>O184*H184</f>
        <v>0</v>
      </c>
      <c r="Q184" s="223">
        <v>0</v>
      </c>
      <c r="R184" s="223">
        <f>Q184*H184</f>
        <v>0</v>
      </c>
      <c r="S184" s="223">
        <v>0</v>
      </c>
      <c r="T184" s="224">
        <f>S184*H184</f>
        <v>0</v>
      </c>
      <c r="AR184" s="26" t="s">
        <v>263</v>
      </c>
      <c r="AT184" s="26" t="s">
        <v>176</v>
      </c>
      <c r="AU184" s="26" t="s">
        <v>79</v>
      </c>
      <c r="AY184" s="26" t="s">
        <v>173</v>
      </c>
      <c r="BE184" s="225">
        <f>IF(N184="základní",J184,0)</f>
        <v>0</v>
      </c>
      <c r="BF184" s="225">
        <f>IF(N184="snížená",J184,0)</f>
        <v>0</v>
      </c>
      <c r="BG184" s="225">
        <f>IF(N184="zákl. přenesená",J184,0)</f>
        <v>0</v>
      </c>
      <c r="BH184" s="225">
        <f>IF(N184="sníž. přenesená",J184,0)</f>
        <v>0</v>
      </c>
      <c r="BI184" s="225">
        <f>IF(N184="nulová",J184,0)</f>
        <v>0</v>
      </c>
      <c r="BJ184" s="26" t="s">
        <v>79</v>
      </c>
      <c r="BK184" s="225">
        <f>ROUND(I184*H184,2)</f>
        <v>0</v>
      </c>
      <c r="BL184" s="26" t="s">
        <v>263</v>
      </c>
      <c r="BM184" s="26" t="s">
        <v>3509</v>
      </c>
    </row>
    <row r="185" spans="2:65" s="1" customFormat="1" ht="22.5" customHeight="1">
      <c r="B185" s="213"/>
      <c r="C185" s="214" t="s">
        <v>549</v>
      </c>
      <c r="D185" s="214" t="s">
        <v>176</v>
      </c>
      <c r="E185" s="215" t="s">
        <v>3510</v>
      </c>
      <c r="F185" s="216" t="s">
        <v>3511</v>
      </c>
      <c r="G185" s="217" t="s">
        <v>245</v>
      </c>
      <c r="H185" s="218">
        <v>19</v>
      </c>
      <c r="I185" s="219"/>
      <c r="J185" s="220">
        <f>ROUND(I185*H185,2)</f>
        <v>0</v>
      </c>
      <c r="K185" s="216" t="s">
        <v>5</v>
      </c>
      <c r="L185" s="48"/>
      <c r="M185" s="221" t="s">
        <v>5</v>
      </c>
      <c r="N185" s="222" t="s">
        <v>43</v>
      </c>
      <c r="O185" s="49"/>
      <c r="P185" s="223">
        <f>O185*H185</f>
        <v>0</v>
      </c>
      <c r="Q185" s="223">
        <v>0</v>
      </c>
      <c r="R185" s="223">
        <f>Q185*H185</f>
        <v>0</v>
      </c>
      <c r="S185" s="223">
        <v>0.00085</v>
      </c>
      <c r="T185" s="224">
        <f>S185*H185</f>
        <v>0</v>
      </c>
      <c r="AR185" s="26" t="s">
        <v>263</v>
      </c>
      <c r="AT185" s="26" t="s">
        <v>176</v>
      </c>
      <c r="AU185" s="26" t="s">
        <v>79</v>
      </c>
      <c r="AY185" s="26" t="s">
        <v>173</v>
      </c>
      <c r="BE185" s="225">
        <f>IF(N185="základní",J185,0)</f>
        <v>0</v>
      </c>
      <c r="BF185" s="225">
        <f>IF(N185="snížená",J185,0)</f>
        <v>0</v>
      </c>
      <c r="BG185" s="225">
        <f>IF(N185="zákl. přenesená",J185,0)</f>
        <v>0</v>
      </c>
      <c r="BH185" s="225">
        <f>IF(N185="sníž. přenesená",J185,0)</f>
        <v>0</v>
      </c>
      <c r="BI185" s="225">
        <f>IF(N185="nulová",J185,0)</f>
        <v>0</v>
      </c>
      <c r="BJ185" s="26" t="s">
        <v>79</v>
      </c>
      <c r="BK185" s="225">
        <f>ROUND(I185*H185,2)</f>
        <v>0</v>
      </c>
      <c r="BL185" s="26" t="s">
        <v>263</v>
      </c>
      <c r="BM185" s="26" t="s">
        <v>3512</v>
      </c>
    </row>
    <row r="186" spans="2:65" s="1" customFormat="1" ht="22.5" customHeight="1">
      <c r="B186" s="213"/>
      <c r="C186" s="214" t="s">
        <v>555</v>
      </c>
      <c r="D186" s="214" t="s">
        <v>176</v>
      </c>
      <c r="E186" s="215" t="s">
        <v>3513</v>
      </c>
      <c r="F186" s="216" t="s">
        <v>3514</v>
      </c>
      <c r="G186" s="217" t="s">
        <v>711</v>
      </c>
      <c r="H186" s="218">
        <v>15</v>
      </c>
      <c r="I186" s="219"/>
      <c r="J186" s="220">
        <f>ROUND(I186*H186,2)</f>
        <v>0</v>
      </c>
      <c r="K186" s="216" t="s">
        <v>5</v>
      </c>
      <c r="L186" s="48"/>
      <c r="M186" s="221" t="s">
        <v>5</v>
      </c>
      <c r="N186" s="222" t="s">
        <v>43</v>
      </c>
      <c r="O186" s="49"/>
      <c r="P186" s="223">
        <f>O186*H186</f>
        <v>0</v>
      </c>
      <c r="Q186" s="223">
        <v>0</v>
      </c>
      <c r="R186" s="223">
        <f>Q186*H186</f>
        <v>0</v>
      </c>
      <c r="S186" s="223">
        <v>0</v>
      </c>
      <c r="T186" s="224">
        <f>S186*H186</f>
        <v>0</v>
      </c>
      <c r="AR186" s="26" t="s">
        <v>263</v>
      </c>
      <c r="AT186" s="26" t="s">
        <v>176</v>
      </c>
      <c r="AU186" s="26" t="s">
        <v>79</v>
      </c>
      <c r="AY186" s="26" t="s">
        <v>173</v>
      </c>
      <c r="BE186" s="225">
        <f>IF(N186="základní",J186,0)</f>
        <v>0</v>
      </c>
      <c r="BF186" s="225">
        <f>IF(N186="snížená",J186,0)</f>
        <v>0</v>
      </c>
      <c r="BG186" s="225">
        <f>IF(N186="zákl. přenesená",J186,0)</f>
        <v>0</v>
      </c>
      <c r="BH186" s="225">
        <f>IF(N186="sníž. přenesená",J186,0)</f>
        <v>0</v>
      </c>
      <c r="BI186" s="225">
        <f>IF(N186="nulová",J186,0)</f>
        <v>0</v>
      </c>
      <c r="BJ186" s="26" t="s">
        <v>79</v>
      </c>
      <c r="BK186" s="225">
        <f>ROUND(I186*H186,2)</f>
        <v>0</v>
      </c>
      <c r="BL186" s="26" t="s">
        <v>263</v>
      </c>
      <c r="BM186" s="26" t="s">
        <v>3515</v>
      </c>
    </row>
    <row r="187" spans="2:65" s="1" customFormat="1" ht="22.5" customHeight="1">
      <c r="B187" s="213"/>
      <c r="C187" s="214" t="s">
        <v>560</v>
      </c>
      <c r="D187" s="214" t="s">
        <v>176</v>
      </c>
      <c r="E187" s="215" t="s">
        <v>3516</v>
      </c>
      <c r="F187" s="216" t="s">
        <v>3517</v>
      </c>
      <c r="G187" s="217" t="s">
        <v>814</v>
      </c>
      <c r="H187" s="218">
        <v>30</v>
      </c>
      <c r="I187" s="219"/>
      <c r="J187" s="220">
        <f>ROUND(I187*H187,2)</f>
        <v>0</v>
      </c>
      <c r="K187" s="216" t="s">
        <v>5</v>
      </c>
      <c r="L187" s="48"/>
      <c r="M187" s="221" t="s">
        <v>5</v>
      </c>
      <c r="N187" s="222" t="s">
        <v>43</v>
      </c>
      <c r="O187" s="49"/>
      <c r="P187" s="223">
        <f>O187*H187</f>
        <v>0</v>
      </c>
      <c r="Q187" s="223">
        <v>0</v>
      </c>
      <c r="R187" s="223">
        <f>Q187*H187</f>
        <v>0</v>
      </c>
      <c r="S187" s="223">
        <v>0</v>
      </c>
      <c r="T187" s="224">
        <f>S187*H187</f>
        <v>0</v>
      </c>
      <c r="AR187" s="26" t="s">
        <v>263</v>
      </c>
      <c r="AT187" s="26" t="s">
        <v>176</v>
      </c>
      <c r="AU187" s="26" t="s">
        <v>79</v>
      </c>
      <c r="AY187" s="26" t="s">
        <v>173</v>
      </c>
      <c r="BE187" s="225">
        <f>IF(N187="základní",J187,0)</f>
        <v>0</v>
      </c>
      <c r="BF187" s="225">
        <f>IF(N187="snížená",J187,0)</f>
        <v>0</v>
      </c>
      <c r="BG187" s="225">
        <f>IF(N187="zákl. přenesená",J187,0)</f>
        <v>0</v>
      </c>
      <c r="BH187" s="225">
        <f>IF(N187="sníž. přenesená",J187,0)</f>
        <v>0</v>
      </c>
      <c r="BI187" s="225">
        <f>IF(N187="nulová",J187,0)</f>
        <v>0</v>
      </c>
      <c r="BJ187" s="26" t="s">
        <v>79</v>
      </c>
      <c r="BK187" s="225">
        <f>ROUND(I187*H187,2)</f>
        <v>0</v>
      </c>
      <c r="BL187" s="26" t="s">
        <v>263</v>
      </c>
      <c r="BM187" s="26" t="s">
        <v>3518</v>
      </c>
    </row>
    <row r="188" spans="2:65" s="1" customFormat="1" ht="31.5" customHeight="1">
      <c r="B188" s="213"/>
      <c r="C188" s="214" t="s">
        <v>565</v>
      </c>
      <c r="D188" s="214" t="s">
        <v>176</v>
      </c>
      <c r="E188" s="215" t="s">
        <v>3519</v>
      </c>
      <c r="F188" s="216" t="s">
        <v>3520</v>
      </c>
      <c r="G188" s="217" t="s">
        <v>814</v>
      </c>
      <c r="H188" s="218">
        <v>20</v>
      </c>
      <c r="I188" s="219"/>
      <c r="J188" s="220">
        <f>ROUND(I188*H188,2)</f>
        <v>0</v>
      </c>
      <c r="K188" s="216" t="s">
        <v>5</v>
      </c>
      <c r="L188" s="48"/>
      <c r="M188" s="221" t="s">
        <v>5</v>
      </c>
      <c r="N188" s="222" t="s">
        <v>43</v>
      </c>
      <c r="O188" s="49"/>
      <c r="P188" s="223">
        <f>O188*H188</f>
        <v>0</v>
      </c>
      <c r="Q188" s="223">
        <v>0</v>
      </c>
      <c r="R188" s="223">
        <f>Q188*H188</f>
        <v>0</v>
      </c>
      <c r="S188" s="223">
        <v>0</v>
      </c>
      <c r="T188" s="224">
        <f>S188*H188</f>
        <v>0</v>
      </c>
      <c r="AR188" s="26" t="s">
        <v>263</v>
      </c>
      <c r="AT188" s="26" t="s">
        <v>176</v>
      </c>
      <c r="AU188" s="26" t="s">
        <v>79</v>
      </c>
      <c r="AY188" s="26" t="s">
        <v>173</v>
      </c>
      <c r="BE188" s="225">
        <f>IF(N188="základní",J188,0)</f>
        <v>0</v>
      </c>
      <c r="BF188" s="225">
        <f>IF(N188="snížená",J188,0)</f>
        <v>0</v>
      </c>
      <c r="BG188" s="225">
        <f>IF(N188="zákl. přenesená",J188,0)</f>
        <v>0</v>
      </c>
      <c r="BH188" s="225">
        <f>IF(N188="sníž. přenesená",J188,0)</f>
        <v>0</v>
      </c>
      <c r="BI188" s="225">
        <f>IF(N188="nulová",J188,0)</f>
        <v>0</v>
      </c>
      <c r="BJ188" s="26" t="s">
        <v>79</v>
      </c>
      <c r="BK188" s="225">
        <f>ROUND(I188*H188,2)</f>
        <v>0</v>
      </c>
      <c r="BL188" s="26" t="s">
        <v>263</v>
      </c>
      <c r="BM188" s="26" t="s">
        <v>3521</v>
      </c>
    </row>
    <row r="189" spans="2:65" s="1" customFormat="1" ht="31.5" customHeight="1">
      <c r="B189" s="213"/>
      <c r="C189" s="214" t="s">
        <v>575</v>
      </c>
      <c r="D189" s="214" t="s">
        <v>176</v>
      </c>
      <c r="E189" s="215" t="s">
        <v>3522</v>
      </c>
      <c r="F189" s="216" t="s">
        <v>3523</v>
      </c>
      <c r="G189" s="217" t="s">
        <v>814</v>
      </c>
      <c r="H189" s="218">
        <v>20</v>
      </c>
      <c r="I189" s="219"/>
      <c r="J189" s="220">
        <f>ROUND(I189*H189,2)</f>
        <v>0</v>
      </c>
      <c r="K189" s="216" t="s">
        <v>5</v>
      </c>
      <c r="L189" s="48"/>
      <c r="M189" s="221" t="s">
        <v>5</v>
      </c>
      <c r="N189" s="222" t="s">
        <v>43</v>
      </c>
      <c r="O189" s="49"/>
      <c r="P189" s="223">
        <f>O189*H189</f>
        <v>0</v>
      </c>
      <c r="Q189" s="223">
        <v>0</v>
      </c>
      <c r="R189" s="223">
        <f>Q189*H189</f>
        <v>0</v>
      </c>
      <c r="S189" s="223">
        <v>0</v>
      </c>
      <c r="T189" s="224">
        <f>S189*H189</f>
        <v>0</v>
      </c>
      <c r="AR189" s="26" t="s">
        <v>263</v>
      </c>
      <c r="AT189" s="26" t="s">
        <v>176</v>
      </c>
      <c r="AU189" s="26" t="s">
        <v>79</v>
      </c>
      <c r="AY189" s="26" t="s">
        <v>173</v>
      </c>
      <c r="BE189" s="225">
        <f>IF(N189="základní",J189,0)</f>
        <v>0</v>
      </c>
      <c r="BF189" s="225">
        <f>IF(N189="snížená",J189,0)</f>
        <v>0</v>
      </c>
      <c r="BG189" s="225">
        <f>IF(N189="zákl. přenesená",J189,0)</f>
        <v>0</v>
      </c>
      <c r="BH189" s="225">
        <f>IF(N189="sníž. přenesená",J189,0)</f>
        <v>0</v>
      </c>
      <c r="BI189" s="225">
        <f>IF(N189="nulová",J189,0)</f>
        <v>0</v>
      </c>
      <c r="BJ189" s="26" t="s">
        <v>79</v>
      </c>
      <c r="BK189" s="225">
        <f>ROUND(I189*H189,2)</f>
        <v>0</v>
      </c>
      <c r="BL189" s="26" t="s">
        <v>263</v>
      </c>
      <c r="BM189" s="26" t="s">
        <v>3524</v>
      </c>
    </row>
    <row r="190" spans="2:65" s="1" customFormat="1" ht="22.5" customHeight="1">
      <c r="B190" s="213"/>
      <c r="C190" s="214" t="s">
        <v>498</v>
      </c>
      <c r="D190" s="214" t="s">
        <v>176</v>
      </c>
      <c r="E190" s="215" t="s">
        <v>3330</v>
      </c>
      <c r="F190" s="216" t="s">
        <v>2791</v>
      </c>
      <c r="G190" s="217" t="s">
        <v>276</v>
      </c>
      <c r="H190" s="218">
        <v>3</v>
      </c>
      <c r="I190" s="219"/>
      <c r="J190" s="220">
        <f>ROUND(I190*H190,2)</f>
        <v>0</v>
      </c>
      <c r="K190" s="216" t="s">
        <v>5</v>
      </c>
      <c r="L190" s="48"/>
      <c r="M190" s="221" t="s">
        <v>5</v>
      </c>
      <c r="N190" s="222" t="s">
        <v>43</v>
      </c>
      <c r="O190" s="49"/>
      <c r="P190" s="223">
        <f>O190*H190</f>
        <v>0</v>
      </c>
      <c r="Q190" s="223">
        <v>0</v>
      </c>
      <c r="R190" s="223">
        <f>Q190*H190</f>
        <v>0</v>
      </c>
      <c r="S190" s="223">
        <v>0</v>
      </c>
      <c r="T190" s="224">
        <f>S190*H190</f>
        <v>0</v>
      </c>
      <c r="AR190" s="26" t="s">
        <v>263</v>
      </c>
      <c r="AT190" s="26" t="s">
        <v>176</v>
      </c>
      <c r="AU190" s="26" t="s">
        <v>79</v>
      </c>
      <c r="AY190" s="26" t="s">
        <v>173</v>
      </c>
      <c r="BE190" s="225">
        <f>IF(N190="základní",J190,0)</f>
        <v>0</v>
      </c>
      <c r="BF190" s="225">
        <f>IF(N190="snížená",J190,0)</f>
        <v>0</v>
      </c>
      <c r="BG190" s="225">
        <f>IF(N190="zákl. přenesená",J190,0)</f>
        <v>0</v>
      </c>
      <c r="BH190" s="225">
        <f>IF(N190="sníž. přenesená",J190,0)</f>
        <v>0</v>
      </c>
      <c r="BI190" s="225">
        <f>IF(N190="nulová",J190,0)</f>
        <v>0</v>
      </c>
      <c r="BJ190" s="26" t="s">
        <v>79</v>
      </c>
      <c r="BK190" s="225">
        <f>ROUND(I190*H190,2)</f>
        <v>0</v>
      </c>
      <c r="BL190" s="26" t="s">
        <v>263</v>
      </c>
      <c r="BM190" s="26" t="s">
        <v>3525</v>
      </c>
    </row>
    <row r="191" spans="2:63" s="11" customFormat="1" ht="37.4" customHeight="1">
      <c r="B191" s="199"/>
      <c r="D191" s="210" t="s">
        <v>71</v>
      </c>
      <c r="E191" s="277" t="s">
        <v>954</v>
      </c>
      <c r="F191" s="277" t="s">
        <v>3526</v>
      </c>
      <c r="I191" s="202"/>
      <c r="J191" s="278">
        <f>BK191</f>
        <v>0</v>
      </c>
      <c r="L191" s="199"/>
      <c r="M191" s="204"/>
      <c r="N191" s="205"/>
      <c r="O191" s="205"/>
      <c r="P191" s="206">
        <f>SUM(P192:P228)</f>
        <v>0</v>
      </c>
      <c r="Q191" s="205"/>
      <c r="R191" s="206">
        <f>SUM(R192:R228)</f>
        <v>0</v>
      </c>
      <c r="S191" s="205"/>
      <c r="T191" s="207">
        <f>SUM(T192:T228)</f>
        <v>0</v>
      </c>
      <c r="AR191" s="200" t="s">
        <v>79</v>
      </c>
      <c r="AT191" s="208" t="s">
        <v>71</v>
      </c>
      <c r="AU191" s="208" t="s">
        <v>72</v>
      </c>
      <c r="AY191" s="200" t="s">
        <v>173</v>
      </c>
      <c r="BK191" s="209">
        <f>SUM(BK192:BK228)</f>
        <v>0</v>
      </c>
    </row>
    <row r="192" spans="2:65" s="1" customFormat="1" ht="22.5" customHeight="1">
      <c r="B192" s="213"/>
      <c r="C192" s="214" t="s">
        <v>583</v>
      </c>
      <c r="D192" s="214" t="s">
        <v>176</v>
      </c>
      <c r="E192" s="215" t="s">
        <v>3527</v>
      </c>
      <c r="F192" s="216" t="s">
        <v>3528</v>
      </c>
      <c r="G192" s="217" t="s">
        <v>260</v>
      </c>
      <c r="H192" s="218">
        <v>45</v>
      </c>
      <c r="I192" s="219"/>
      <c r="J192" s="220">
        <f>ROUND(I192*H192,2)</f>
        <v>0</v>
      </c>
      <c r="K192" s="216" t="s">
        <v>1288</v>
      </c>
      <c r="L192" s="48"/>
      <c r="M192" s="221" t="s">
        <v>5</v>
      </c>
      <c r="N192" s="222" t="s">
        <v>43</v>
      </c>
      <c r="O192" s="49"/>
      <c r="P192" s="223">
        <f>O192*H192</f>
        <v>0</v>
      </c>
      <c r="Q192" s="223">
        <v>0.00114</v>
      </c>
      <c r="R192" s="223">
        <f>Q192*H192</f>
        <v>0</v>
      </c>
      <c r="S192" s="223">
        <v>0</v>
      </c>
      <c r="T192" s="224">
        <f>S192*H192</f>
        <v>0</v>
      </c>
      <c r="AR192" s="26" t="s">
        <v>263</v>
      </c>
      <c r="AT192" s="26" t="s">
        <v>176</v>
      </c>
      <c r="AU192" s="26" t="s">
        <v>79</v>
      </c>
      <c r="AY192" s="26" t="s">
        <v>173</v>
      </c>
      <c r="BE192" s="225">
        <f>IF(N192="základní",J192,0)</f>
        <v>0</v>
      </c>
      <c r="BF192" s="225">
        <f>IF(N192="snížená",J192,0)</f>
        <v>0</v>
      </c>
      <c r="BG192" s="225">
        <f>IF(N192="zákl. přenesená",J192,0)</f>
        <v>0</v>
      </c>
      <c r="BH192" s="225">
        <f>IF(N192="sníž. přenesená",J192,0)</f>
        <v>0</v>
      </c>
      <c r="BI192" s="225">
        <f>IF(N192="nulová",J192,0)</f>
        <v>0</v>
      </c>
      <c r="BJ192" s="26" t="s">
        <v>79</v>
      </c>
      <c r="BK192" s="225">
        <f>ROUND(I192*H192,2)</f>
        <v>0</v>
      </c>
      <c r="BL192" s="26" t="s">
        <v>263</v>
      </c>
      <c r="BM192" s="26" t="s">
        <v>3529</v>
      </c>
    </row>
    <row r="193" spans="2:47" s="1" customFormat="1" ht="13.5">
      <c r="B193" s="48"/>
      <c r="D193" s="236" t="s">
        <v>1236</v>
      </c>
      <c r="F193" s="280" t="s">
        <v>3530</v>
      </c>
      <c r="I193" s="281"/>
      <c r="L193" s="48"/>
      <c r="M193" s="282"/>
      <c r="N193" s="49"/>
      <c r="O193" s="49"/>
      <c r="P193" s="49"/>
      <c r="Q193" s="49"/>
      <c r="R193" s="49"/>
      <c r="S193" s="49"/>
      <c r="T193" s="87"/>
      <c r="AT193" s="26" t="s">
        <v>1236</v>
      </c>
      <c r="AU193" s="26" t="s">
        <v>79</v>
      </c>
    </row>
    <row r="194" spans="2:65" s="1" customFormat="1" ht="22.5" customHeight="1">
      <c r="B194" s="213"/>
      <c r="C194" s="214" t="s">
        <v>588</v>
      </c>
      <c r="D194" s="214" t="s">
        <v>176</v>
      </c>
      <c r="E194" s="215" t="s">
        <v>691</v>
      </c>
      <c r="F194" s="216" t="s">
        <v>3531</v>
      </c>
      <c r="G194" s="217" t="s">
        <v>260</v>
      </c>
      <c r="H194" s="218">
        <v>75</v>
      </c>
      <c r="I194" s="219"/>
      <c r="J194" s="220">
        <f>ROUND(I194*H194,2)</f>
        <v>0</v>
      </c>
      <c r="K194" s="216" t="s">
        <v>1288</v>
      </c>
      <c r="L194" s="48"/>
      <c r="M194" s="221" t="s">
        <v>5</v>
      </c>
      <c r="N194" s="222" t="s">
        <v>43</v>
      </c>
      <c r="O194" s="49"/>
      <c r="P194" s="223">
        <f>O194*H194</f>
        <v>0</v>
      </c>
      <c r="Q194" s="223">
        <v>0.00057</v>
      </c>
      <c r="R194" s="223">
        <f>Q194*H194</f>
        <v>0</v>
      </c>
      <c r="S194" s="223">
        <v>0</v>
      </c>
      <c r="T194" s="224">
        <f>S194*H194</f>
        <v>0</v>
      </c>
      <c r="AR194" s="26" t="s">
        <v>263</v>
      </c>
      <c r="AT194" s="26" t="s">
        <v>176</v>
      </c>
      <c r="AU194" s="26" t="s">
        <v>79</v>
      </c>
      <c r="AY194" s="26" t="s">
        <v>173</v>
      </c>
      <c r="BE194" s="225">
        <f>IF(N194="základní",J194,0)</f>
        <v>0</v>
      </c>
      <c r="BF194" s="225">
        <f>IF(N194="snížená",J194,0)</f>
        <v>0</v>
      </c>
      <c r="BG194" s="225">
        <f>IF(N194="zákl. přenesená",J194,0)</f>
        <v>0</v>
      </c>
      <c r="BH194" s="225">
        <f>IF(N194="sníž. přenesená",J194,0)</f>
        <v>0</v>
      </c>
      <c r="BI194" s="225">
        <f>IF(N194="nulová",J194,0)</f>
        <v>0</v>
      </c>
      <c r="BJ194" s="26" t="s">
        <v>79</v>
      </c>
      <c r="BK194" s="225">
        <f>ROUND(I194*H194,2)</f>
        <v>0</v>
      </c>
      <c r="BL194" s="26" t="s">
        <v>263</v>
      </c>
      <c r="BM194" s="26" t="s">
        <v>3532</v>
      </c>
    </row>
    <row r="195" spans="2:47" s="1" customFormat="1" ht="13.5">
      <c r="B195" s="48"/>
      <c r="D195" s="236" t="s">
        <v>1236</v>
      </c>
      <c r="F195" s="280" t="s">
        <v>3530</v>
      </c>
      <c r="I195" s="281"/>
      <c r="L195" s="48"/>
      <c r="M195" s="282"/>
      <c r="N195" s="49"/>
      <c r="O195" s="49"/>
      <c r="P195" s="49"/>
      <c r="Q195" s="49"/>
      <c r="R195" s="49"/>
      <c r="S195" s="49"/>
      <c r="T195" s="87"/>
      <c r="AT195" s="26" t="s">
        <v>1236</v>
      </c>
      <c r="AU195" s="26" t="s">
        <v>79</v>
      </c>
    </row>
    <row r="196" spans="2:65" s="1" customFormat="1" ht="22.5" customHeight="1">
      <c r="B196" s="213"/>
      <c r="C196" s="214" t="s">
        <v>593</v>
      </c>
      <c r="D196" s="214" t="s">
        <v>176</v>
      </c>
      <c r="E196" s="215" t="s">
        <v>688</v>
      </c>
      <c r="F196" s="216" t="s">
        <v>3533</v>
      </c>
      <c r="G196" s="217" t="s">
        <v>260</v>
      </c>
      <c r="H196" s="218">
        <v>35</v>
      </c>
      <c r="I196" s="219"/>
      <c r="J196" s="220">
        <f>ROUND(I196*H196,2)</f>
        <v>0</v>
      </c>
      <c r="K196" s="216" t="s">
        <v>1288</v>
      </c>
      <c r="L196" s="48"/>
      <c r="M196" s="221" t="s">
        <v>5</v>
      </c>
      <c r="N196" s="222" t="s">
        <v>43</v>
      </c>
      <c r="O196" s="49"/>
      <c r="P196" s="223">
        <f>O196*H196</f>
        <v>0</v>
      </c>
      <c r="Q196" s="223">
        <v>0.00035</v>
      </c>
      <c r="R196" s="223">
        <f>Q196*H196</f>
        <v>0</v>
      </c>
      <c r="S196" s="223">
        <v>0</v>
      </c>
      <c r="T196" s="224">
        <f>S196*H196</f>
        <v>0</v>
      </c>
      <c r="AR196" s="26" t="s">
        <v>263</v>
      </c>
      <c r="AT196" s="26" t="s">
        <v>176</v>
      </c>
      <c r="AU196" s="26" t="s">
        <v>79</v>
      </c>
      <c r="AY196" s="26" t="s">
        <v>173</v>
      </c>
      <c r="BE196" s="225">
        <f>IF(N196="základní",J196,0)</f>
        <v>0</v>
      </c>
      <c r="BF196" s="225">
        <f>IF(N196="snížená",J196,0)</f>
        <v>0</v>
      </c>
      <c r="BG196" s="225">
        <f>IF(N196="zákl. přenesená",J196,0)</f>
        <v>0</v>
      </c>
      <c r="BH196" s="225">
        <f>IF(N196="sníž. přenesená",J196,0)</f>
        <v>0</v>
      </c>
      <c r="BI196" s="225">
        <f>IF(N196="nulová",J196,0)</f>
        <v>0</v>
      </c>
      <c r="BJ196" s="26" t="s">
        <v>79</v>
      </c>
      <c r="BK196" s="225">
        <f>ROUND(I196*H196,2)</f>
        <v>0</v>
      </c>
      <c r="BL196" s="26" t="s">
        <v>263</v>
      </c>
      <c r="BM196" s="26" t="s">
        <v>3534</v>
      </c>
    </row>
    <row r="197" spans="2:47" s="1" customFormat="1" ht="13.5">
      <c r="B197" s="48"/>
      <c r="D197" s="236" t="s">
        <v>1236</v>
      </c>
      <c r="F197" s="280" t="s">
        <v>3530</v>
      </c>
      <c r="I197" s="281"/>
      <c r="L197" s="48"/>
      <c r="M197" s="282"/>
      <c r="N197" s="49"/>
      <c r="O197" s="49"/>
      <c r="P197" s="49"/>
      <c r="Q197" s="49"/>
      <c r="R197" s="49"/>
      <c r="S197" s="49"/>
      <c r="T197" s="87"/>
      <c r="AT197" s="26" t="s">
        <v>1236</v>
      </c>
      <c r="AU197" s="26" t="s">
        <v>79</v>
      </c>
    </row>
    <row r="198" spans="2:65" s="1" customFormat="1" ht="22.5" customHeight="1">
      <c r="B198" s="213"/>
      <c r="C198" s="214" t="s">
        <v>597</v>
      </c>
      <c r="D198" s="214" t="s">
        <v>176</v>
      </c>
      <c r="E198" s="215" t="s">
        <v>3535</v>
      </c>
      <c r="F198" s="216" t="s">
        <v>3536</v>
      </c>
      <c r="G198" s="217" t="s">
        <v>260</v>
      </c>
      <c r="H198" s="218">
        <v>55</v>
      </c>
      <c r="I198" s="219"/>
      <c r="J198" s="220">
        <f>ROUND(I198*H198,2)</f>
        <v>0</v>
      </c>
      <c r="K198" s="216" t="s">
        <v>1288</v>
      </c>
      <c r="L198" s="48"/>
      <c r="M198" s="221" t="s">
        <v>5</v>
      </c>
      <c r="N198" s="222" t="s">
        <v>43</v>
      </c>
      <c r="O198" s="49"/>
      <c r="P198" s="223">
        <f>O198*H198</f>
        <v>0</v>
      </c>
      <c r="Q198" s="223">
        <v>0.00029</v>
      </c>
      <c r="R198" s="223">
        <f>Q198*H198</f>
        <v>0</v>
      </c>
      <c r="S198" s="223">
        <v>0</v>
      </c>
      <c r="T198" s="224">
        <f>S198*H198</f>
        <v>0</v>
      </c>
      <c r="AR198" s="26" t="s">
        <v>263</v>
      </c>
      <c r="AT198" s="26" t="s">
        <v>176</v>
      </c>
      <c r="AU198" s="26" t="s">
        <v>79</v>
      </c>
      <c r="AY198" s="26" t="s">
        <v>173</v>
      </c>
      <c r="BE198" s="225">
        <f>IF(N198="základní",J198,0)</f>
        <v>0</v>
      </c>
      <c r="BF198" s="225">
        <f>IF(N198="snížená",J198,0)</f>
        <v>0</v>
      </c>
      <c r="BG198" s="225">
        <f>IF(N198="zákl. přenesená",J198,0)</f>
        <v>0</v>
      </c>
      <c r="BH198" s="225">
        <f>IF(N198="sníž. přenesená",J198,0)</f>
        <v>0</v>
      </c>
      <c r="BI198" s="225">
        <f>IF(N198="nulová",J198,0)</f>
        <v>0</v>
      </c>
      <c r="BJ198" s="26" t="s">
        <v>79</v>
      </c>
      <c r="BK198" s="225">
        <f>ROUND(I198*H198,2)</f>
        <v>0</v>
      </c>
      <c r="BL198" s="26" t="s">
        <v>263</v>
      </c>
      <c r="BM198" s="26" t="s">
        <v>3537</v>
      </c>
    </row>
    <row r="199" spans="2:47" s="1" customFormat="1" ht="13.5">
      <c r="B199" s="48"/>
      <c r="D199" s="236" t="s">
        <v>1236</v>
      </c>
      <c r="F199" s="280" t="s">
        <v>3530</v>
      </c>
      <c r="I199" s="281"/>
      <c r="L199" s="48"/>
      <c r="M199" s="282"/>
      <c r="N199" s="49"/>
      <c r="O199" s="49"/>
      <c r="P199" s="49"/>
      <c r="Q199" s="49"/>
      <c r="R199" s="49"/>
      <c r="S199" s="49"/>
      <c r="T199" s="87"/>
      <c r="AT199" s="26" t="s">
        <v>1236</v>
      </c>
      <c r="AU199" s="26" t="s">
        <v>79</v>
      </c>
    </row>
    <row r="200" spans="2:65" s="1" customFormat="1" ht="22.5" customHeight="1">
      <c r="B200" s="213"/>
      <c r="C200" s="214" t="s">
        <v>602</v>
      </c>
      <c r="D200" s="214" t="s">
        <v>176</v>
      </c>
      <c r="E200" s="215" t="s">
        <v>3538</v>
      </c>
      <c r="F200" s="216" t="s">
        <v>3539</v>
      </c>
      <c r="G200" s="217" t="s">
        <v>260</v>
      </c>
      <c r="H200" s="218">
        <v>100</v>
      </c>
      <c r="I200" s="219"/>
      <c r="J200" s="220">
        <f>ROUND(I200*H200,2)</f>
        <v>0</v>
      </c>
      <c r="K200" s="216" t="s">
        <v>1288</v>
      </c>
      <c r="L200" s="48"/>
      <c r="M200" s="221" t="s">
        <v>5</v>
      </c>
      <c r="N200" s="222" t="s">
        <v>43</v>
      </c>
      <c r="O200" s="49"/>
      <c r="P200" s="223">
        <f>O200*H200</f>
        <v>0</v>
      </c>
      <c r="Q200" s="223">
        <v>0.00126</v>
      </c>
      <c r="R200" s="223">
        <f>Q200*H200</f>
        <v>0</v>
      </c>
      <c r="S200" s="223">
        <v>0</v>
      </c>
      <c r="T200" s="224">
        <f>S200*H200</f>
        <v>0</v>
      </c>
      <c r="AR200" s="26" t="s">
        <v>263</v>
      </c>
      <c r="AT200" s="26" t="s">
        <v>176</v>
      </c>
      <c r="AU200" s="26" t="s">
        <v>79</v>
      </c>
      <c r="AY200" s="26" t="s">
        <v>173</v>
      </c>
      <c r="BE200" s="225">
        <f>IF(N200="základní",J200,0)</f>
        <v>0</v>
      </c>
      <c r="BF200" s="225">
        <f>IF(N200="snížená",J200,0)</f>
        <v>0</v>
      </c>
      <c r="BG200" s="225">
        <f>IF(N200="zákl. přenesená",J200,0)</f>
        <v>0</v>
      </c>
      <c r="BH200" s="225">
        <f>IF(N200="sníž. přenesená",J200,0)</f>
        <v>0</v>
      </c>
      <c r="BI200" s="225">
        <f>IF(N200="nulová",J200,0)</f>
        <v>0</v>
      </c>
      <c r="BJ200" s="26" t="s">
        <v>79</v>
      </c>
      <c r="BK200" s="225">
        <f>ROUND(I200*H200,2)</f>
        <v>0</v>
      </c>
      <c r="BL200" s="26" t="s">
        <v>263</v>
      </c>
      <c r="BM200" s="26" t="s">
        <v>3540</v>
      </c>
    </row>
    <row r="201" spans="2:47" s="1" customFormat="1" ht="13.5">
      <c r="B201" s="48"/>
      <c r="D201" s="236" t="s">
        <v>1236</v>
      </c>
      <c r="F201" s="280" t="s">
        <v>3530</v>
      </c>
      <c r="I201" s="281"/>
      <c r="L201" s="48"/>
      <c r="M201" s="282"/>
      <c r="N201" s="49"/>
      <c r="O201" s="49"/>
      <c r="P201" s="49"/>
      <c r="Q201" s="49"/>
      <c r="R201" s="49"/>
      <c r="S201" s="49"/>
      <c r="T201" s="87"/>
      <c r="AT201" s="26" t="s">
        <v>1236</v>
      </c>
      <c r="AU201" s="26" t="s">
        <v>79</v>
      </c>
    </row>
    <row r="202" spans="2:65" s="1" customFormat="1" ht="22.5" customHeight="1">
      <c r="B202" s="213"/>
      <c r="C202" s="214" t="s">
        <v>611</v>
      </c>
      <c r="D202" s="214" t="s">
        <v>176</v>
      </c>
      <c r="E202" s="215" t="s">
        <v>3538</v>
      </c>
      <c r="F202" s="216" t="s">
        <v>3539</v>
      </c>
      <c r="G202" s="217" t="s">
        <v>260</v>
      </c>
      <c r="H202" s="218">
        <v>15</v>
      </c>
      <c r="I202" s="219"/>
      <c r="J202" s="220">
        <f>ROUND(I202*H202,2)</f>
        <v>0</v>
      </c>
      <c r="K202" s="216" t="s">
        <v>1288</v>
      </c>
      <c r="L202" s="48"/>
      <c r="M202" s="221" t="s">
        <v>5</v>
      </c>
      <c r="N202" s="222" t="s">
        <v>43</v>
      </c>
      <c r="O202" s="49"/>
      <c r="P202" s="223">
        <f>O202*H202</f>
        <v>0</v>
      </c>
      <c r="Q202" s="223">
        <v>0.00126</v>
      </c>
      <c r="R202" s="223">
        <f>Q202*H202</f>
        <v>0</v>
      </c>
      <c r="S202" s="223">
        <v>0</v>
      </c>
      <c r="T202" s="224">
        <f>S202*H202</f>
        <v>0</v>
      </c>
      <c r="AR202" s="26" t="s">
        <v>263</v>
      </c>
      <c r="AT202" s="26" t="s">
        <v>176</v>
      </c>
      <c r="AU202" s="26" t="s">
        <v>79</v>
      </c>
      <c r="AY202" s="26" t="s">
        <v>173</v>
      </c>
      <c r="BE202" s="225">
        <f>IF(N202="základní",J202,0)</f>
        <v>0</v>
      </c>
      <c r="BF202" s="225">
        <f>IF(N202="snížená",J202,0)</f>
        <v>0</v>
      </c>
      <c r="BG202" s="225">
        <f>IF(N202="zákl. přenesená",J202,0)</f>
        <v>0</v>
      </c>
      <c r="BH202" s="225">
        <f>IF(N202="sníž. přenesená",J202,0)</f>
        <v>0</v>
      </c>
      <c r="BI202" s="225">
        <f>IF(N202="nulová",J202,0)</f>
        <v>0</v>
      </c>
      <c r="BJ202" s="26" t="s">
        <v>79</v>
      </c>
      <c r="BK202" s="225">
        <f>ROUND(I202*H202,2)</f>
        <v>0</v>
      </c>
      <c r="BL202" s="26" t="s">
        <v>263</v>
      </c>
      <c r="BM202" s="26" t="s">
        <v>3541</v>
      </c>
    </row>
    <row r="203" spans="2:47" s="1" customFormat="1" ht="13.5">
      <c r="B203" s="48"/>
      <c r="D203" s="236" t="s">
        <v>1236</v>
      </c>
      <c r="F203" s="280" t="s">
        <v>3530</v>
      </c>
      <c r="I203" s="281"/>
      <c r="L203" s="48"/>
      <c r="M203" s="282"/>
      <c r="N203" s="49"/>
      <c r="O203" s="49"/>
      <c r="P203" s="49"/>
      <c r="Q203" s="49"/>
      <c r="R203" s="49"/>
      <c r="S203" s="49"/>
      <c r="T203" s="87"/>
      <c r="AT203" s="26" t="s">
        <v>1236</v>
      </c>
      <c r="AU203" s="26" t="s">
        <v>79</v>
      </c>
    </row>
    <row r="204" spans="2:65" s="1" customFormat="1" ht="22.5" customHeight="1">
      <c r="B204" s="213"/>
      <c r="C204" s="214" t="s">
        <v>617</v>
      </c>
      <c r="D204" s="214" t="s">
        <v>176</v>
      </c>
      <c r="E204" s="215" t="s">
        <v>3542</v>
      </c>
      <c r="F204" s="216" t="s">
        <v>3543</v>
      </c>
      <c r="G204" s="217" t="s">
        <v>260</v>
      </c>
      <c r="H204" s="218">
        <v>18</v>
      </c>
      <c r="I204" s="219"/>
      <c r="J204" s="220">
        <f>ROUND(I204*H204,2)</f>
        <v>0</v>
      </c>
      <c r="K204" s="216" t="s">
        <v>1288</v>
      </c>
      <c r="L204" s="48"/>
      <c r="M204" s="221" t="s">
        <v>5</v>
      </c>
      <c r="N204" s="222" t="s">
        <v>43</v>
      </c>
      <c r="O204" s="49"/>
      <c r="P204" s="223">
        <f>O204*H204</f>
        <v>0</v>
      </c>
      <c r="Q204" s="223">
        <v>0.00177</v>
      </c>
      <c r="R204" s="223">
        <f>Q204*H204</f>
        <v>0</v>
      </c>
      <c r="S204" s="223">
        <v>0</v>
      </c>
      <c r="T204" s="224">
        <f>S204*H204</f>
        <v>0</v>
      </c>
      <c r="AR204" s="26" t="s">
        <v>263</v>
      </c>
      <c r="AT204" s="26" t="s">
        <v>176</v>
      </c>
      <c r="AU204" s="26" t="s">
        <v>79</v>
      </c>
      <c r="AY204" s="26" t="s">
        <v>173</v>
      </c>
      <c r="BE204" s="225">
        <f>IF(N204="základní",J204,0)</f>
        <v>0</v>
      </c>
      <c r="BF204" s="225">
        <f>IF(N204="snížená",J204,0)</f>
        <v>0</v>
      </c>
      <c r="BG204" s="225">
        <f>IF(N204="zákl. přenesená",J204,0)</f>
        <v>0</v>
      </c>
      <c r="BH204" s="225">
        <f>IF(N204="sníž. přenesená",J204,0)</f>
        <v>0</v>
      </c>
      <c r="BI204" s="225">
        <f>IF(N204="nulová",J204,0)</f>
        <v>0</v>
      </c>
      <c r="BJ204" s="26" t="s">
        <v>79</v>
      </c>
      <c r="BK204" s="225">
        <f>ROUND(I204*H204,2)</f>
        <v>0</v>
      </c>
      <c r="BL204" s="26" t="s">
        <v>263</v>
      </c>
      <c r="BM204" s="26" t="s">
        <v>3544</v>
      </c>
    </row>
    <row r="205" spans="2:47" s="1" customFormat="1" ht="13.5">
      <c r="B205" s="48"/>
      <c r="D205" s="236" t="s">
        <v>1236</v>
      </c>
      <c r="F205" s="280" t="s">
        <v>3530</v>
      </c>
      <c r="I205" s="281"/>
      <c r="L205" s="48"/>
      <c r="M205" s="282"/>
      <c r="N205" s="49"/>
      <c r="O205" s="49"/>
      <c r="P205" s="49"/>
      <c r="Q205" s="49"/>
      <c r="R205" s="49"/>
      <c r="S205" s="49"/>
      <c r="T205" s="87"/>
      <c r="AT205" s="26" t="s">
        <v>1236</v>
      </c>
      <c r="AU205" s="26" t="s">
        <v>79</v>
      </c>
    </row>
    <row r="206" spans="2:65" s="1" customFormat="1" ht="22.5" customHeight="1">
      <c r="B206" s="213"/>
      <c r="C206" s="214" t="s">
        <v>628</v>
      </c>
      <c r="D206" s="214" t="s">
        <v>176</v>
      </c>
      <c r="E206" s="215" t="s">
        <v>3545</v>
      </c>
      <c r="F206" s="216" t="s">
        <v>3546</v>
      </c>
      <c r="G206" s="217" t="s">
        <v>260</v>
      </c>
      <c r="H206" s="218">
        <v>30</v>
      </c>
      <c r="I206" s="219"/>
      <c r="J206" s="220">
        <f>ROUND(I206*H206,2)</f>
        <v>0</v>
      </c>
      <c r="K206" s="216" t="s">
        <v>1288</v>
      </c>
      <c r="L206" s="48"/>
      <c r="M206" s="221" t="s">
        <v>5</v>
      </c>
      <c r="N206" s="222" t="s">
        <v>43</v>
      </c>
      <c r="O206" s="49"/>
      <c r="P206" s="223">
        <f>O206*H206</f>
        <v>0</v>
      </c>
      <c r="Q206" s="223">
        <v>0.00208</v>
      </c>
      <c r="R206" s="223">
        <f>Q206*H206</f>
        <v>0</v>
      </c>
      <c r="S206" s="223">
        <v>0</v>
      </c>
      <c r="T206" s="224">
        <f>S206*H206</f>
        <v>0</v>
      </c>
      <c r="AR206" s="26" t="s">
        <v>263</v>
      </c>
      <c r="AT206" s="26" t="s">
        <v>176</v>
      </c>
      <c r="AU206" s="26" t="s">
        <v>79</v>
      </c>
      <c r="AY206" s="26" t="s">
        <v>173</v>
      </c>
      <c r="BE206" s="225">
        <f>IF(N206="základní",J206,0)</f>
        <v>0</v>
      </c>
      <c r="BF206" s="225">
        <f>IF(N206="snížená",J206,0)</f>
        <v>0</v>
      </c>
      <c r="BG206" s="225">
        <f>IF(N206="zákl. přenesená",J206,0)</f>
        <v>0</v>
      </c>
      <c r="BH206" s="225">
        <f>IF(N206="sníž. přenesená",J206,0)</f>
        <v>0</v>
      </c>
      <c r="BI206" s="225">
        <f>IF(N206="nulová",J206,0)</f>
        <v>0</v>
      </c>
      <c r="BJ206" s="26" t="s">
        <v>79</v>
      </c>
      <c r="BK206" s="225">
        <f>ROUND(I206*H206,2)</f>
        <v>0</v>
      </c>
      <c r="BL206" s="26" t="s">
        <v>263</v>
      </c>
      <c r="BM206" s="26" t="s">
        <v>3547</v>
      </c>
    </row>
    <row r="207" spans="2:47" s="1" customFormat="1" ht="13.5">
      <c r="B207" s="48"/>
      <c r="D207" s="236" t="s">
        <v>1236</v>
      </c>
      <c r="F207" s="280" t="s">
        <v>3530</v>
      </c>
      <c r="I207" s="281"/>
      <c r="L207" s="48"/>
      <c r="M207" s="282"/>
      <c r="N207" s="49"/>
      <c r="O207" s="49"/>
      <c r="P207" s="49"/>
      <c r="Q207" s="49"/>
      <c r="R207" s="49"/>
      <c r="S207" s="49"/>
      <c r="T207" s="87"/>
      <c r="AT207" s="26" t="s">
        <v>1236</v>
      </c>
      <c r="AU207" s="26" t="s">
        <v>79</v>
      </c>
    </row>
    <row r="208" spans="2:65" s="1" customFormat="1" ht="22.5" customHeight="1">
      <c r="B208" s="213"/>
      <c r="C208" s="214" t="s">
        <v>639</v>
      </c>
      <c r="D208" s="214" t="s">
        <v>176</v>
      </c>
      <c r="E208" s="215" t="s">
        <v>3548</v>
      </c>
      <c r="F208" s="216" t="s">
        <v>3549</v>
      </c>
      <c r="G208" s="217" t="s">
        <v>260</v>
      </c>
      <c r="H208" s="218">
        <v>22</v>
      </c>
      <c r="I208" s="219"/>
      <c r="J208" s="220">
        <f>ROUND(I208*H208,2)</f>
        <v>0</v>
      </c>
      <c r="K208" s="216" t="s">
        <v>1288</v>
      </c>
      <c r="L208" s="48"/>
      <c r="M208" s="221" t="s">
        <v>5</v>
      </c>
      <c r="N208" s="222" t="s">
        <v>43</v>
      </c>
      <c r="O208" s="49"/>
      <c r="P208" s="223">
        <f>O208*H208</f>
        <v>0</v>
      </c>
      <c r="Q208" s="223">
        <v>0.00185</v>
      </c>
      <c r="R208" s="223">
        <f>Q208*H208</f>
        <v>0</v>
      </c>
      <c r="S208" s="223">
        <v>0</v>
      </c>
      <c r="T208" s="224">
        <f>S208*H208</f>
        <v>0</v>
      </c>
      <c r="AR208" s="26" t="s">
        <v>263</v>
      </c>
      <c r="AT208" s="26" t="s">
        <v>176</v>
      </c>
      <c r="AU208" s="26" t="s">
        <v>79</v>
      </c>
      <c r="AY208" s="26" t="s">
        <v>173</v>
      </c>
      <c r="BE208" s="225">
        <f>IF(N208="základní",J208,0)</f>
        <v>0</v>
      </c>
      <c r="BF208" s="225">
        <f>IF(N208="snížená",J208,0)</f>
        <v>0</v>
      </c>
      <c r="BG208" s="225">
        <f>IF(N208="zákl. přenesená",J208,0)</f>
        <v>0</v>
      </c>
      <c r="BH208" s="225">
        <f>IF(N208="sníž. přenesená",J208,0)</f>
        <v>0</v>
      </c>
      <c r="BI208" s="225">
        <f>IF(N208="nulová",J208,0)</f>
        <v>0</v>
      </c>
      <c r="BJ208" s="26" t="s">
        <v>79</v>
      </c>
      <c r="BK208" s="225">
        <f>ROUND(I208*H208,2)</f>
        <v>0</v>
      </c>
      <c r="BL208" s="26" t="s">
        <v>263</v>
      </c>
      <c r="BM208" s="26" t="s">
        <v>3550</v>
      </c>
    </row>
    <row r="209" spans="2:47" s="1" customFormat="1" ht="13.5">
      <c r="B209" s="48"/>
      <c r="D209" s="236" t="s">
        <v>1236</v>
      </c>
      <c r="F209" s="280" t="s">
        <v>3530</v>
      </c>
      <c r="I209" s="281"/>
      <c r="L209" s="48"/>
      <c r="M209" s="282"/>
      <c r="N209" s="49"/>
      <c r="O209" s="49"/>
      <c r="P209" s="49"/>
      <c r="Q209" s="49"/>
      <c r="R209" s="49"/>
      <c r="S209" s="49"/>
      <c r="T209" s="87"/>
      <c r="AT209" s="26" t="s">
        <v>1236</v>
      </c>
      <c r="AU209" s="26" t="s">
        <v>79</v>
      </c>
    </row>
    <row r="210" spans="2:65" s="1" customFormat="1" ht="22.5" customHeight="1">
      <c r="B210" s="213"/>
      <c r="C210" s="214" t="s">
        <v>1105</v>
      </c>
      <c r="D210" s="214" t="s">
        <v>176</v>
      </c>
      <c r="E210" s="215" t="s">
        <v>3545</v>
      </c>
      <c r="F210" s="216" t="s">
        <v>3546</v>
      </c>
      <c r="G210" s="217" t="s">
        <v>260</v>
      </c>
      <c r="H210" s="218">
        <v>5</v>
      </c>
      <c r="I210" s="219"/>
      <c r="J210" s="220">
        <f>ROUND(I210*H210,2)</f>
        <v>0</v>
      </c>
      <c r="K210" s="216" t="s">
        <v>1288</v>
      </c>
      <c r="L210" s="48"/>
      <c r="M210" s="221" t="s">
        <v>5</v>
      </c>
      <c r="N210" s="222" t="s">
        <v>43</v>
      </c>
      <c r="O210" s="49"/>
      <c r="P210" s="223">
        <f>O210*H210</f>
        <v>0</v>
      </c>
      <c r="Q210" s="223">
        <v>0.00208</v>
      </c>
      <c r="R210" s="223">
        <f>Q210*H210</f>
        <v>0</v>
      </c>
      <c r="S210" s="223">
        <v>0</v>
      </c>
      <c r="T210" s="224">
        <f>S210*H210</f>
        <v>0</v>
      </c>
      <c r="AR210" s="26" t="s">
        <v>263</v>
      </c>
      <c r="AT210" s="26" t="s">
        <v>176</v>
      </c>
      <c r="AU210" s="26" t="s">
        <v>79</v>
      </c>
      <c r="AY210" s="26" t="s">
        <v>173</v>
      </c>
      <c r="BE210" s="225">
        <f>IF(N210="základní",J210,0)</f>
        <v>0</v>
      </c>
      <c r="BF210" s="225">
        <f>IF(N210="snížená",J210,0)</f>
        <v>0</v>
      </c>
      <c r="BG210" s="225">
        <f>IF(N210="zákl. přenesená",J210,0)</f>
        <v>0</v>
      </c>
      <c r="BH210" s="225">
        <f>IF(N210="sníž. přenesená",J210,0)</f>
        <v>0</v>
      </c>
      <c r="BI210" s="225">
        <f>IF(N210="nulová",J210,0)</f>
        <v>0</v>
      </c>
      <c r="BJ210" s="26" t="s">
        <v>79</v>
      </c>
      <c r="BK210" s="225">
        <f>ROUND(I210*H210,2)</f>
        <v>0</v>
      </c>
      <c r="BL210" s="26" t="s">
        <v>263</v>
      </c>
      <c r="BM210" s="26" t="s">
        <v>3551</v>
      </c>
    </row>
    <row r="211" spans="2:47" s="1" customFormat="1" ht="13.5">
      <c r="B211" s="48"/>
      <c r="D211" s="236" t="s">
        <v>1236</v>
      </c>
      <c r="F211" s="280" t="s">
        <v>3530</v>
      </c>
      <c r="I211" s="281"/>
      <c r="L211" s="48"/>
      <c r="M211" s="282"/>
      <c r="N211" s="49"/>
      <c r="O211" s="49"/>
      <c r="P211" s="49"/>
      <c r="Q211" s="49"/>
      <c r="R211" s="49"/>
      <c r="S211" s="49"/>
      <c r="T211" s="87"/>
      <c r="AT211" s="26" t="s">
        <v>1236</v>
      </c>
      <c r="AU211" s="26" t="s">
        <v>79</v>
      </c>
    </row>
    <row r="212" spans="2:65" s="1" customFormat="1" ht="22.5" customHeight="1">
      <c r="B212" s="213"/>
      <c r="C212" s="214" t="s">
        <v>1109</v>
      </c>
      <c r="D212" s="214" t="s">
        <v>176</v>
      </c>
      <c r="E212" s="215" t="s">
        <v>3552</v>
      </c>
      <c r="F212" s="216" t="s">
        <v>3553</v>
      </c>
      <c r="G212" s="217" t="s">
        <v>260</v>
      </c>
      <c r="H212" s="218">
        <v>8</v>
      </c>
      <c r="I212" s="219"/>
      <c r="J212" s="220">
        <f>ROUND(I212*H212,2)</f>
        <v>0</v>
      </c>
      <c r="K212" s="216" t="s">
        <v>1288</v>
      </c>
      <c r="L212" s="48"/>
      <c r="M212" s="221" t="s">
        <v>5</v>
      </c>
      <c r="N212" s="222" t="s">
        <v>43</v>
      </c>
      <c r="O212" s="49"/>
      <c r="P212" s="223">
        <f>O212*H212</f>
        <v>0</v>
      </c>
      <c r="Q212" s="223">
        <v>0.00277</v>
      </c>
      <c r="R212" s="223">
        <f>Q212*H212</f>
        <v>0</v>
      </c>
      <c r="S212" s="223">
        <v>0</v>
      </c>
      <c r="T212" s="224">
        <f>S212*H212</f>
        <v>0</v>
      </c>
      <c r="AR212" s="26" t="s">
        <v>263</v>
      </c>
      <c r="AT212" s="26" t="s">
        <v>176</v>
      </c>
      <c r="AU212" s="26" t="s">
        <v>79</v>
      </c>
      <c r="AY212" s="26" t="s">
        <v>173</v>
      </c>
      <c r="BE212" s="225">
        <f>IF(N212="základní",J212,0)</f>
        <v>0</v>
      </c>
      <c r="BF212" s="225">
        <f>IF(N212="snížená",J212,0)</f>
        <v>0</v>
      </c>
      <c r="BG212" s="225">
        <f>IF(N212="zákl. přenesená",J212,0)</f>
        <v>0</v>
      </c>
      <c r="BH212" s="225">
        <f>IF(N212="sníž. přenesená",J212,0)</f>
        <v>0</v>
      </c>
      <c r="BI212" s="225">
        <f>IF(N212="nulová",J212,0)</f>
        <v>0</v>
      </c>
      <c r="BJ212" s="26" t="s">
        <v>79</v>
      </c>
      <c r="BK212" s="225">
        <f>ROUND(I212*H212,2)</f>
        <v>0</v>
      </c>
      <c r="BL212" s="26" t="s">
        <v>263</v>
      </c>
      <c r="BM212" s="26" t="s">
        <v>3554</v>
      </c>
    </row>
    <row r="213" spans="2:47" s="1" customFormat="1" ht="13.5">
      <c r="B213" s="48"/>
      <c r="D213" s="236" t="s">
        <v>1236</v>
      </c>
      <c r="F213" s="280" t="s">
        <v>3530</v>
      </c>
      <c r="I213" s="281"/>
      <c r="L213" s="48"/>
      <c r="M213" s="282"/>
      <c r="N213" s="49"/>
      <c r="O213" s="49"/>
      <c r="P213" s="49"/>
      <c r="Q213" s="49"/>
      <c r="R213" s="49"/>
      <c r="S213" s="49"/>
      <c r="T213" s="87"/>
      <c r="AT213" s="26" t="s">
        <v>1236</v>
      </c>
      <c r="AU213" s="26" t="s">
        <v>79</v>
      </c>
    </row>
    <row r="214" spans="2:65" s="1" customFormat="1" ht="31.5" customHeight="1">
      <c r="B214" s="213"/>
      <c r="C214" s="214" t="s">
        <v>1113</v>
      </c>
      <c r="D214" s="214" t="s">
        <v>176</v>
      </c>
      <c r="E214" s="215" t="s">
        <v>3555</v>
      </c>
      <c r="F214" s="216" t="s">
        <v>3556</v>
      </c>
      <c r="G214" s="217" t="s">
        <v>711</v>
      </c>
      <c r="H214" s="218">
        <v>2</v>
      </c>
      <c r="I214" s="219"/>
      <c r="J214" s="220">
        <f>ROUND(I214*H214,2)</f>
        <v>0</v>
      </c>
      <c r="K214" s="216" t="s">
        <v>5</v>
      </c>
      <c r="L214" s="48"/>
      <c r="M214" s="221" t="s">
        <v>5</v>
      </c>
      <c r="N214" s="222" t="s">
        <v>43</v>
      </c>
      <c r="O214" s="49"/>
      <c r="P214" s="223">
        <f>O214*H214</f>
        <v>0</v>
      </c>
      <c r="Q214" s="223">
        <v>0</v>
      </c>
      <c r="R214" s="223">
        <f>Q214*H214</f>
        <v>0</v>
      </c>
      <c r="S214" s="223">
        <v>0</v>
      </c>
      <c r="T214" s="224">
        <f>S214*H214</f>
        <v>0</v>
      </c>
      <c r="AR214" s="26" t="s">
        <v>263</v>
      </c>
      <c r="AT214" s="26" t="s">
        <v>176</v>
      </c>
      <c r="AU214" s="26" t="s">
        <v>79</v>
      </c>
      <c r="AY214" s="26" t="s">
        <v>173</v>
      </c>
      <c r="BE214" s="225">
        <f>IF(N214="základní",J214,0)</f>
        <v>0</v>
      </c>
      <c r="BF214" s="225">
        <f>IF(N214="snížená",J214,0)</f>
        <v>0</v>
      </c>
      <c r="BG214" s="225">
        <f>IF(N214="zákl. přenesená",J214,0)</f>
        <v>0</v>
      </c>
      <c r="BH214" s="225">
        <f>IF(N214="sníž. přenesená",J214,0)</f>
        <v>0</v>
      </c>
      <c r="BI214" s="225">
        <f>IF(N214="nulová",J214,0)</f>
        <v>0</v>
      </c>
      <c r="BJ214" s="26" t="s">
        <v>79</v>
      </c>
      <c r="BK214" s="225">
        <f>ROUND(I214*H214,2)</f>
        <v>0</v>
      </c>
      <c r="BL214" s="26" t="s">
        <v>263</v>
      </c>
      <c r="BM214" s="26" t="s">
        <v>3557</v>
      </c>
    </row>
    <row r="215" spans="2:65" s="1" customFormat="1" ht="22.5" customHeight="1">
      <c r="B215" s="213"/>
      <c r="C215" s="214" t="s">
        <v>1117</v>
      </c>
      <c r="D215" s="214" t="s">
        <v>176</v>
      </c>
      <c r="E215" s="215" t="s">
        <v>3558</v>
      </c>
      <c r="F215" s="216" t="s">
        <v>3559</v>
      </c>
      <c r="G215" s="217" t="s">
        <v>245</v>
      </c>
      <c r="H215" s="218">
        <v>3</v>
      </c>
      <c r="I215" s="219"/>
      <c r="J215" s="220">
        <f>ROUND(I215*H215,2)</f>
        <v>0</v>
      </c>
      <c r="K215" s="216" t="s">
        <v>5</v>
      </c>
      <c r="L215" s="48"/>
      <c r="M215" s="221" t="s">
        <v>5</v>
      </c>
      <c r="N215" s="222" t="s">
        <v>43</v>
      </c>
      <c r="O215" s="49"/>
      <c r="P215" s="223">
        <f>O215*H215</f>
        <v>0</v>
      </c>
      <c r="Q215" s="223">
        <v>0.00101</v>
      </c>
      <c r="R215" s="223">
        <f>Q215*H215</f>
        <v>0</v>
      </c>
      <c r="S215" s="223">
        <v>0</v>
      </c>
      <c r="T215" s="224">
        <f>S215*H215</f>
        <v>0</v>
      </c>
      <c r="AR215" s="26" t="s">
        <v>263</v>
      </c>
      <c r="AT215" s="26" t="s">
        <v>176</v>
      </c>
      <c r="AU215" s="26" t="s">
        <v>79</v>
      </c>
      <c r="AY215" s="26" t="s">
        <v>173</v>
      </c>
      <c r="BE215" s="225">
        <f>IF(N215="základní",J215,0)</f>
        <v>0</v>
      </c>
      <c r="BF215" s="225">
        <f>IF(N215="snížená",J215,0)</f>
        <v>0</v>
      </c>
      <c r="BG215" s="225">
        <f>IF(N215="zákl. přenesená",J215,0)</f>
        <v>0</v>
      </c>
      <c r="BH215" s="225">
        <f>IF(N215="sníž. přenesená",J215,0)</f>
        <v>0</v>
      </c>
      <c r="BI215" s="225">
        <f>IF(N215="nulová",J215,0)</f>
        <v>0</v>
      </c>
      <c r="BJ215" s="26" t="s">
        <v>79</v>
      </c>
      <c r="BK215" s="225">
        <f>ROUND(I215*H215,2)</f>
        <v>0</v>
      </c>
      <c r="BL215" s="26" t="s">
        <v>263</v>
      </c>
      <c r="BM215" s="26" t="s">
        <v>3560</v>
      </c>
    </row>
    <row r="216" spans="2:65" s="1" customFormat="1" ht="22.5" customHeight="1">
      <c r="B216" s="213"/>
      <c r="C216" s="214" t="s">
        <v>1121</v>
      </c>
      <c r="D216" s="214" t="s">
        <v>176</v>
      </c>
      <c r="E216" s="215" t="s">
        <v>3561</v>
      </c>
      <c r="F216" s="216" t="s">
        <v>3562</v>
      </c>
      <c r="G216" s="217" t="s">
        <v>245</v>
      </c>
      <c r="H216" s="218">
        <v>12</v>
      </c>
      <c r="I216" s="219"/>
      <c r="J216" s="220">
        <f>ROUND(I216*H216,2)</f>
        <v>0</v>
      </c>
      <c r="K216" s="216" t="s">
        <v>5</v>
      </c>
      <c r="L216" s="48"/>
      <c r="M216" s="221" t="s">
        <v>5</v>
      </c>
      <c r="N216" s="222" t="s">
        <v>43</v>
      </c>
      <c r="O216" s="49"/>
      <c r="P216" s="223">
        <f>O216*H216</f>
        <v>0</v>
      </c>
      <c r="Q216" s="223">
        <v>9E-05</v>
      </c>
      <c r="R216" s="223">
        <f>Q216*H216</f>
        <v>0</v>
      </c>
      <c r="S216" s="223">
        <v>0</v>
      </c>
      <c r="T216" s="224">
        <f>S216*H216</f>
        <v>0</v>
      </c>
      <c r="AR216" s="26" t="s">
        <v>263</v>
      </c>
      <c r="AT216" s="26" t="s">
        <v>176</v>
      </c>
      <c r="AU216" s="26" t="s">
        <v>79</v>
      </c>
      <c r="AY216" s="26" t="s">
        <v>173</v>
      </c>
      <c r="BE216" s="225">
        <f>IF(N216="základní",J216,0)</f>
        <v>0</v>
      </c>
      <c r="BF216" s="225">
        <f>IF(N216="snížená",J216,0)</f>
        <v>0</v>
      </c>
      <c r="BG216" s="225">
        <f>IF(N216="zákl. přenesená",J216,0)</f>
        <v>0</v>
      </c>
      <c r="BH216" s="225">
        <f>IF(N216="sníž. přenesená",J216,0)</f>
        <v>0</v>
      </c>
      <c r="BI216" s="225">
        <f>IF(N216="nulová",J216,0)</f>
        <v>0</v>
      </c>
      <c r="BJ216" s="26" t="s">
        <v>79</v>
      </c>
      <c r="BK216" s="225">
        <f>ROUND(I216*H216,2)</f>
        <v>0</v>
      </c>
      <c r="BL216" s="26" t="s">
        <v>263</v>
      </c>
      <c r="BM216" s="26" t="s">
        <v>3563</v>
      </c>
    </row>
    <row r="217" spans="2:65" s="1" customFormat="1" ht="22.5" customHeight="1">
      <c r="B217" s="213"/>
      <c r="C217" s="214" t="s">
        <v>1125</v>
      </c>
      <c r="D217" s="214" t="s">
        <v>176</v>
      </c>
      <c r="E217" s="215" t="s">
        <v>3564</v>
      </c>
      <c r="F217" s="216" t="s">
        <v>3565</v>
      </c>
      <c r="G217" s="217" t="s">
        <v>220</v>
      </c>
      <c r="H217" s="218">
        <v>36</v>
      </c>
      <c r="I217" s="219"/>
      <c r="J217" s="220">
        <f>ROUND(I217*H217,2)</f>
        <v>0</v>
      </c>
      <c r="K217" s="216" t="s">
        <v>5</v>
      </c>
      <c r="L217" s="48"/>
      <c r="M217" s="221" t="s">
        <v>5</v>
      </c>
      <c r="N217" s="222" t="s">
        <v>43</v>
      </c>
      <c r="O217" s="49"/>
      <c r="P217" s="223">
        <f>O217*H217</f>
        <v>0</v>
      </c>
      <c r="Q217" s="223">
        <v>0.0034</v>
      </c>
      <c r="R217" s="223">
        <f>Q217*H217</f>
        <v>0</v>
      </c>
      <c r="S217" s="223">
        <v>0</v>
      </c>
      <c r="T217" s="224">
        <f>S217*H217</f>
        <v>0</v>
      </c>
      <c r="AR217" s="26" t="s">
        <v>263</v>
      </c>
      <c r="AT217" s="26" t="s">
        <v>176</v>
      </c>
      <c r="AU217" s="26" t="s">
        <v>79</v>
      </c>
      <c r="AY217" s="26" t="s">
        <v>173</v>
      </c>
      <c r="BE217" s="225">
        <f>IF(N217="základní",J217,0)</f>
        <v>0</v>
      </c>
      <c r="BF217" s="225">
        <f>IF(N217="snížená",J217,0)</f>
        <v>0</v>
      </c>
      <c r="BG217" s="225">
        <f>IF(N217="zákl. přenesená",J217,0)</f>
        <v>0</v>
      </c>
      <c r="BH217" s="225">
        <f>IF(N217="sníž. přenesená",J217,0)</f>
        <v>0</v>
      </c>
      <c r="BI217" s="225">
        <f>IF(N217="nulová",J217,0)</f>
        <v>0</v>
      </c>
      <c r="BJ217" s="26" t="s">
        <v>79</v>
      </c>
      <c r="BK217" s="225">
        <f>ROUND(I217*H217,2)</f>
        <v>0</v>
      </c>
      <c r="BL217" s="26" t="s">
        <v>263</v>
      </c>
      <c r="BM217" s="26" t="s">
        <v>3566</v>
      </c>
    </row>
    <row r="218" spans="2:65" s="1" customFormat="1" ht="22.5" customHeight="1">
      <c r="B218" s="213"/>
      <c r="C218" s="214" t="s">
        <v>1129</v>
      </c>
      <c r="D218" s="214" t="s">
        <v>176</v>
      </c>
      <c r="E218" s="215" t="s">
        <v>3567</v>
      </c>
      <c r="F218" s="216" t="s">
        <v>3568</v>
      </c>
      <c r="G218" s="217" t="s">
        <v>245</v>
      </c>
      <c r="H218" s="218">
        <v>27</v>
      </c>
      <c r="I218" s="219"/>
      <c r="J218" s="220">
        <f>ROUND(I218*H218,2)</f>
        <v>0</v>
      </c>
      <c r="K218" s="216" t="s">
        <v>5</v>
      </c>
      <c r="L218" s="48"/>
      <c r="M218" s="221" t="s">
        <v>5</v>
      </c>
      <c r="N218" s="222" t="s">
        <v>43</v>
      </c>
      <c r="O218" s="49"/>
      <c r="P218" s="223">
        <f>O218*H218</f>
        <v>0</v>
      </c>
      <c r="Q218" s="223">
        <v>0.00825</v>
      </c>
      <c r="R218" s="223">
        <f>Q218*H218</f>
        <v>0</v>
      </c>
      <c r="S218" s="223">
        <v>0</v>
      </c>
      <c r="T218" s="224">
        <f>S218*H218</f>
        <v>0</v>
      </c>
      <c r="AR218" s="26" t="s">
        <v>263</v>
      </c>
      <c r="AT218" s="26" t="s">
        <v>176</v>
      </c>
      <c r="AU218" s="26" t="s">
        <v>79</v>
      </c>
      <c r="AY218" s="26" t="s">
        <v>173</v>
      </c>
      <c r="BE218" s="225">
        <f>IF(N218="základní",J218,0)</f>
        <v>0</v>
      </c>
      <c r="BF218" s="225">
        <f>IF(N218="snížená",J218,0)</f>
        <v>0</v>
      </c>
      <c r="BG218" s="225">
        <f>IF(N218="zákl. přenesená",J218,0)</f>
        <v>0</v>
      </c>
      <c r="BH218" s="225">
        <f>IF(N218="sníž. přenesená",J218,0)</f>
        <v>0</v>
      </c>
      <c r="BI218" s="225">
        <f>IF(N218="nulová",J218,0)</f>
        <v>0</v>
      </c>
      <c r="BJ218" s="26" t="s">
        <v>79</v>
      </c>
      <c r="BK218" s="225">
        <f>ROUND(I218*H218,2)</f>
        <v>0</v>
      </c>
      <c r="BL218" s="26" t="s">
        <v>263</v>
      </c>
      <c r="BM218" s="26" t="s">
        <v>3569</v>
      </c>
    </row>
    <row r="219" spans="2:65" s="1" customFormat="1" ht="22.5" customHeight="1">
      <c r="B219" s="213"/>
      <c r="C219" s="214" t="s">
        <v>1752</v>
      </c>
      <c r="D219" s="214" t="s">
        <v>176</v>
      </c>
      <c r="E219" s="215" t="s">
        <v>3570</v>
      </c>
      <c r="F219" s="216" t="s">
        <v>3571</v>
      </c>
      <c r="G219" s="217" t="s">
        <v>220</v>
      </c>
      <c r="H219" s="218">
        <v>3</v>
      </c>
      <c r="I219" s="219"/>
      <c r="J219" s="220">
        <f>ROUND(I219*H219,2)</f>
        <v>0</v>
      </c>
      <c r="K219" s="216" t="s">
        <v>5</v>
      </c>
      <c r="L219" s="48"/>
      <c r="M219" s="221" t="s">
        <v>5</v>
      </c>
      <c r="N219" s="222" t="s">
        <v>43</v>
      </c>
      <c r="O219" s="49"/>
      <c r="P219" s="223">
        <f>O219*H219</f>
        <v>0</v>
      </c>
      <c r="Q219" s="223">
        <v>0.00059</v>
      </c>
      <c r="R219" s="223">
        <f>Q219*H219</f>
        <v>0</v>
      </c>
      <c r="S219" s="223">
        <v>0</v>
      </c>
      <c r="T219" s="224">
        <f>S219*H219</f>
        <v>0</v>
      </c>
      <c r="AR219" s="26" t="s">
        <v>263</v>
      </c>
      <c r="AT219" s="26" t="s">
        <v>176</v>
      </c>
      <c r="AU219" s="26" t="s">
        <v>79</v>
      </c>
      <c r="AY219" s="26" t="s">
        <v>173</v>
      </c>
      <c r="BE219" s="225">
        <f>IF(N219="základní",J219,0)</f>
        <v>0</v>
      </c>
      <c r="BF219" s="225">
        <f>IF(N219="snížená",J219,0)</f>
        <v>0</v>
      </c>
      <c r="BG219" s="225">
        <f>IF(N219="zákl. přenesená",J219,0)</f>
        <v>0</v>
      </c>
      <c r="BH219" s="225">
        <f>IF(N219="sníž. přenesená",J219,0)</f>
        <v>0</v>
      </c>
      <c r="BI219" s="225">
        <f>IF(N219="nulová",J219,0)</f>
        <v>0</v>
      </c>
      <c r="BJ219" s="26" t="s">
        <v>79</v>
      </c>
      <c r="BK219" s="225">
        <f>ROUND(I219*H219,2)</f>
        <v>0</v>
      </c>
      <c r="BL219" s="26" t="s">
        <v>263</v>
      </c>
      <c r="BM219" s="26" t="s">
        <v>3572</v>
      </c>
    </row>
    <row r="220" spans="2:65" s="1" customFormat="1" ht="22.5" customHeight="1">
      <c r="B220" s="213"/>
      <c r="C220" s="214" t="s">
        <v>1758</v>
      </c>
      <c r="D220" s="214" t="s">
        <v>176</v>
      </c>
      <c r="E220" s="215" t="s">
        <v>3573</v>
      </c>
      <c r="F220" s="216" t="s">
        <v>3574</v>
      </c>
      <c r="G220" s="217" t="s">
        <v>245</v>
      </c>
      <c r="H220" s="218">
        <v>15</v>
      </c>
      <c r="I220" s="219"/>
      <c r="J220" s="220">
        <f>ROUND(I220*H220,2)</f>
        <v>0</v>
      </c>
      <c r="K220" s="216" t="s">
        <v>5</v>
      </c>
      <c r="L220" s="48"/>
      <c r="M220" s="221" t="s">
        <v>5</v>
      </c>
      <c r="N220" s="222" t="s">
        <v>43</v>
      </c>
      <c r="O220" s="49"/>
      <c r="P220" s="223">
        <f>O220*H220</f>
        <v>0</v>
      </c>
      <c r="Q220" s="223">
        <v>0.00234</v>
      </c>
      <c r="R220" s="223">
        <f>Q220*H220</f>
        <v>0</v>
      </c>
      <c r="S220" s="223">
        <v>0</v>
      </c>
      <c r="T220" s="224">
        <f>S220*H220</f>
        <v>0</v>
      </c>
      <c r="AR220" s="26" t="s">
        <v>263</v>
      </c>
      <c r="AT220" s="26" t="s">
        <v>176</v>
      </c>
      <c r="AU220" s="26" t="s">
        <v>79</v>
      </c>
      <c r="AY220" s="26" t="s">
        <v>173</v>
      </c>
      <c r="BE220" s="225">
        <f>IF(N220="základní",J220,0)</f>
        <v>0</v>
      </c>
      <c r="BF220" s="225">
        <f>IF(N220="snížená",J220,0)</f>
        <v>0</v>
      </c>
      <c r="BG220" s="225">
        <f>IF(N220="zákl. přenesená",J220,0)</f>
        <v>0</v>
      </c>
      <c r="BH220" s="225">
        <f>IF(N220="sníž. přenesená",J220,0)</f>
        <v>0</v>
      </c>
      <c r="BI220" s="225">
        <f>IF(N220="nulová",J220,0)</f>
        <v>0</v>
      </c>
      <c r="BJ220" s="26" t="s">
        <v>79</v>
      </c>
      <c r="BK220" s="225">
        <f>ROUND(I220*H220,2)</f>
        <v>0</v>
      </c>
      <c r="BL220" s="26" t="s">
        <v>263</v>
      </c>
      <c r="BM220" s="26" t="s">
        <v>3575</v>
      </c>
    </row>
    <row r="221" spans="2:65" s="1" customFormat="1" ht="22.5" customHeight="1">
      <c r="B221" s="213"/>
      <c r="C221" s="214" t="s">
        <v>1764</v>
      </c>
      <c r="D221" s="214" t="s">
        <v>176</v>
      </c>
      <c r="E221" s="215" t="s">
        <v>3576</v>
      </c>
      <c r="F221" s="216" t="s">
        <v>3577</v>
      </c>
      <c r="G221" s="217" t="s">
        <v>245</v>
      </c>
      <c r="H221" s="218">
        <v>3</v>
      </c>
      <c r="I221" s="219"/>
      <c r="J221" s="220">
        <f>ROUND(I221*H221,2)</f>
        <v>0</v>
      </c>
      <c r="K221" s="216" t="s">
        <v>5</v>
      </c>
      <c r="L221" s="48"/>
      <c r="M221" s="221" t="s">
        <v>5</v>
      </c>
      <c r="N221" s="222" t="s">
        <v>43</v>
      </c>
      <c r="O221" s="49"/>
      <c r="P221" s="223">
        <f>O221*H221</f>
        <v>0</v>
      </c>
      <c r="Q221" s="223">
        <v>0.00145</v>
      </c>
      <c r="R221" s="223">
        <f>Q221*H221</f>
        <v>0</v>
      </c>
      <c r="S221" s="223">
        <v>0</v>
      </c>
      <c r="T221" s="224">
        <f>S221*H221</f>
        <v>0</v>
      </c>
      <c r="AR221" s="26" t="s">
        <v>263</v>
      </c>
      <c r="AT221" s="26" t="s">
        <v>176</v>
      </c>
      <c r="AU221" s="26" t="s">
        <v>79</v>
      </c>
      <c r="AY221" s="26" t="s">
        <v>173</v>
      </c>
      <c r="BE221" s="225">
        <f>IF(N221="základní",J221,0)</f>
        <v>0</v>
      </c>
      <c r="BF221" s="225">
        <f>IF(N221="snížená",J221,0)</f>
        <v>0</v>
      </c>
      <c r="BG221" s="225">
        <f>IF(N221="zákl. přenesená",J221,0)</f>
        <v>0</v>
      </c>
      <c r="BH221" s="225">
        <f>IF(N221="sníž. přenesená",J221,0)</f>
        <v>0</v>
      </c>
      <c r="BI221" s="225">
        <f>IF(N221="nulová",J221,0)</f>
        <v>0</v>
      </c>
      <c r="BJ221" s="26" t="s">
        <v>79</v>
      </c>
      <c r="BK221" s="225">
        <f>ROUND(I221*H221,2)</f>
        <v>0</v>
      </c>
      <c r="BL221" s="26" t="s">
        <v>263</v>
      </c>
      <c r="BM221" s="26" t="s">
        <v>3578</v>
      </c>
    </row>
    <row r="222" spans="2:65" s="1" customFormat="1" ht="22.5" customHeight="1">
      <c r="B222" s="213"/>
      <c r="C222" s="214" t="s">
        <v>1772</v>
      </c>
      <c r="D222" s="214" t="s">
        <v>176</v>
      </c>
      <c r="E222" s="215" t="s">
        <v>3579</v>
      </c>
      <c r="F222" s="216" t="s">
        <v>3580</v>
      </c>
      <c r="G222" s="217" t="s">
        <v>179</v>
      </c>
      <c r="H222" s="218">
        <v>4</v>
      </c>
      <c r="I222" s="219"/>
      <c r="J222" s="220">
        <f>ROUND(I222*H222,2)</f>
        <v>0</v>
      </c>
      <c r="K222" s="216" t="s">
        <v>5</v>
      </c>
      <c r="L222" s="48"/>
      <c r="M222" s="221" t="s">
        <v>5</v>
      </c>
      <c r="N222" s="222" t="s">
        <v>43</v>
      </c>
      <c r="O222" s="49"/>
      <c r="P222" s="223">
        <f>O222*H222</f>
        <v>0</v>
      </c>
      <c r="Q222" s="223">
        <v>0</v>
      </c>
      <c r="R222" s="223">
        <f>Q222*H222</f>
        <v>0</v>
      </c>
      <c r="S222" s="223">
        <v>0</v>
      </c>
      <c r="T222" s="224">
        <f>S222*H222</f>
        <v>0</v>
      </c>
      <c r="AR222" s="26" t="s">
        <v>263</v>
      </c>
      <c r="AT222" s="26" t="s">
        <v>176</v>
      </c>
      <c r="AU222" s="26" t="s">
        <v>79</v>
      </c>
      <c r="AY222" s="26" t="s">
        <v>173</v>
      </c>
      <c r="BE222" s="225">
        <f>IF(N222="základní",J222,0)</f>
        <v>0</v>
      </c>
      <c r="BF222" s="225">
        <f>IF(N222="snížená",J222,0)</f>
        <v>0</v>
      </c>
      <c r="BG222" s="225">
        <f>IF(N222="zákl. přenesená",J222,0)</f>
        <v>0</v>
      </c>
      <c r="BH222" s="225">
        <f>IF(N222="sníž. přenesená",J222,0)</f>
        <v>0</v>
      </c>
      <c r="BI222" s="225">
        <f>IF(N222="nulová",J222,0)</f>
        <v>0</v>
      </c>
      <c r="BJ222" s="26" t="s">
        <v>79</v>
      </c>
      <c r="BK222" s="225">
        <f>ROUND(I222*H222,2)</f>
        <v>0</v>
      </c>
      <c r="BL222" s="26" t="s">
        <v>263</v>
      </c>
      <c r="BM222" s="26" t="s">
        <v>3581</v>
      </c>
    </row>
    <row r="223" spans="2:65" s="1" customFormat="1" ht="22.5" customHeight="1">
      <c r="B223" s="213"/>
      <c r="C223" s="214" t="s">
        <v>1599</v>
      </c>
      <c r="D223" s="214" t="s">
        <v>176</v>
      </c>
      <c r="E223" s="215" t="s">
        <v>3582</v>
      </c>
      <c r="F223" s="216" t="s">
        <v>3583</v>
      </c>
      <c r="G223" s="217" t="s">
        <v>711</v>
      </c>
      <c r="H223" s="218">
        <v>30</v>
      </c>
      <c r="I223" s="219"/>
      <c r="J223" s="220">
        <f>ROUND(I223*H223,2)</f>
        <v>0</v>
      </c>
      <c r="K223" s="216" t="s">
        <v>5</v>
      </c>
      <c r="L223" s="48"/>
      <c r="M223" s="221" t="s">
        <v>5</v>
      </c>
      <c r="N223" s="222" t="s">
        <v>43</v>
      </c>
      <c r="O223" s="49"/>
      <c r="P223" s="223">
        <f>O223*H223</f>
        <v>0</v>
      </c>
      <c r="Q223" s="223">
        <v>0</v>
      </c>
      <c r="R223" s="223">
        <f>Q223*H223</f>
        <v>0</v>
      </c>
      <c r="S223" s="223">
        <v>0</v>
      </c>
      <c r="T223" s="224">
        <f>S223*H223</f>
        <v>0</v>
      </c>
      <c r="AR223" s="26" t="s">
        <v>263</v>
      </c>
      <c r="AT223" s="26" t="s">
        <v>176</v>
      </c>
      <c r="AU223" s="26" t="s">
        <v>79</v>
      </c>
      <c r="AY223" s="26" t="s">
        <v>173</v>
      </c>
      <c r="BE223" s="225">
        <f>IF(N223="základní",J223,0)</f>
        <v>0</v>
      </c>
      <c r="BF223" s="225">
        <f>IF(N223="snížená",J223,0)</f>
        <v>0</v>
      </c>
      <c r="BG223" s="225">
        <f>IF(N223="zákl. přenesená",J223,0)</f>
        <v>0</v>
      </c>
      <c r="BH223" s="225">
        <f>IF(N223="sníž. přenesená",J223,0)</f>
        <v>0</v>
      </c>
      <c r="BI223" s="225">
        <f>IF(N223="nulová",J223,0)</f>
        <v>0</v>
      </c>
      <c r="BJ223" s="26" t="s">
        <v>79</v>
      </c>
      <c r="BK223" s="225">
        <f>ROUND(I223*H223,2)</f>
        <v>0</v>
      </c>
      <c r="BL223" s="26" t="s">
        <v>263</v>
      </c>
      <c r="BM223" s="26" t="s">
        <v>3584</v>
      </c>
    </row>
    <row r="224" spans="2:65" s="1" customFormat="1" ht="22.5" customHeight="1">
      <c r="B224" s="213"/>
      <c r="C224" s="214" t="s">
        <v>1780</v>
      </c>
      <c r="D224" s="214" t="s">
        <v>176</v>
      </c>
      <c r="E224" s="215" t="s">
        <v>3585</v>
      </c>
      <c r="F224" s="216" t="s">
        <v>3586</v>
      </c>
      <c r="G224" s="217" t="s">
        <v>711</v>
      </c>
      <c r="H224" s="218">
        <v>15</v>
      </c>
      <c r="I224" s="219"/>
      <c r="J224" s="220">
        <f>ROUND(I224*H224,2)</f>
        <v>0</v>
      </c>
      <c r="K224" s="216" t="s">
        <v>5</v>
      </c>
      <c r="L224" s="48"/>
      <c r="M224" s="221" t="s">
        <v>5</v>
      </c>
      <c r="N224" s="222" t="s">
        <v>43</v>
      </c>
      <c r="O224" s="49"/>
      <c r="P224" s="223">
        <f>O224*H224</f>
        <v>0</v>
      </c>
      <c r="Q224" s="223">
        <v>0</v>
      </c>
      <c r="R224" s="223">
        <f>Q224*H224</f>
        <v>0</v>
      </c>
      <c r="S224" s="223">
        <v>0</v>
      </c>
      <c r="T224" s="224">
        <f>S224*H224</f>
        <v>0</v>
      </c>
      <c r="AR224" s="26" t="s">
        <v>263</v>
      </c>
      <c r="AT224" s="26" t="s">
        <v>176</v>
      </c>
      <c r="AU224" s="26" t="s">
        <v>79</v>
      </c>
      <c r="AY224" s="26" t="s">
        <v>173</v>
      </c>
      <c r="BE224" s="225">
        <f>IF(N224="základní",J224,0)</f>
        <v>0</v>
      </c>
      <c r="BF224" s="225">
        <f>IF(N224="snížená",J224,0)</f>
        <v>0</v>
      </c>
      <c r="BG224" s="225">
        <f>IF(N224="zákl. přenesená",J224,0)</f>
        <v>0</v>
      </c>
      <c r="BH224" s="225">
        <f>IF(N224="sníž. přenesená",J224,0)</f>
        <v>0</v>
      </c>
      <c r="BI224" s="225">
        <f>IF(N224="nulová",J224,0)</f>
        <v>0</v>
      </c>
      <c r="BJ224" s="26" t="s">
        <v>79</v>
      </c>
      <c r="BK224" s="225">
        <f>ROUND(I224*H224,2)</f>
        <v>0</v>
      </c>
      <c r="BL224" s="26" t="s">
        <v>263</v>
      </c>
      <c r="BM224" s="26" t="s">
        <v>3587</v>
      </c>
    </row>
    <row r="225" spans="2:65" s="1" customFormat="1" ht="22.5" customHeight="1">
      <c r="B225" s="213"/>
      <c r="C225" s="214" t="s">
        <v>1788</v>
      </c>
      <c r="D225" s="214" t="s">
        <v>176</v>
      </c>
      <c r="E225" s="215" t="s">
        <v>3588</v>
      </c>
      <c r="F225" s="216" t="s">
        <v>3589</v>
      </c>
      <c r="G225" s="217" t="s">
        <v>260</v>
      </c>
      <c r="H225" s="218">
        <v>400</v>
      </c>
      <c r="I225" s="219"/>
      <c r="J225" s="220">
        <f>ROUND(I225*H225,2)</f>
        <v>0</v>
      </c>
      <c r="K225" s="216" t="s">
        <v>1288</v>
      </c>
      <c r="L225" s="48"/>
      <c r="M225" s="221" t="s">
        <v>5</v>
      </c>
      <c r="N225" s="222" t="s">
        <v>43</v>
      </c>
      <c r="O225" s="49"/>
      <c r="P225" s="223">
        <f>O225*H225</f>
        <v>0</v>
      </c>
      <c r="Q225" s="223">
        <v>0</v>
      </c>
      <c r="R225" s="223">
        <f>Q225*H225</f>
        <v>0</v>
      </c>
      <c r="S225" s="223">
        <v>0</v>
      </c>
      <c r="T225" s="224">
        <f>S225*H225</f>
        <v>0</v>
      </c>
      <c r="AR225" s="26" t="s">
        <v>263</v>
      </c>
      <c r="AT225" s="26" t="s">
        <v>176</v>
      </c>
      <c r="AU225" s="26" t="s">
        <v>79</v>
      </c>
      <c r="AY225" s="26" t="s">
        <v>173</v>
      </c>
      <c r="BE225" s="225">
        <f>IF(N225="základní",J225,0)</f>
        <v>0</v>
      </c>
      <c r="BF225" s="225">
        <f>IF(N225="snížená",J225,0)</f>
        <v>0</v>
      </c>
      <c r="BG225" s="225">
        <f>IF(N225="zákl. přenesená",J225,0)</f>
        <v>0</v>
      </c>
      <c r="BH225" s="225">
        <f>IF(N225="sníž. přenesená",J225,0)</f>
        <v>0</v>
      </c>
      <c r="BI225" s="225">
        <f>IF(N225="nulová",J225,0)</f>
        <v>0</v>
      </c>
      <c r="BJ225" s="26" t="s">
        <v>79</v>
      </c>
      <c r="BK225" s="225">
        <f>ROUND(I225*H225,2)</f>
        <v>0</v>
      </c>
      <c r="BL225" s="26" t="s">
        <v>263</v>
      </c>
      <c r="BM225" s="26" t="s">
        <v>3590</v>
      </c>
    </row>
    <row r="226" spans="2:47" s="1" customFormat="1" ht="13.5">
      <c r="B226" s="48"/>
      <c r="D226" s="236" t="s">
        <v>1236</v>
      </c>
      <c r="F226" s="280" t="s">
        <v>3591</v>
      </c>
      <c r="I226" s="281"/>
      <c r="L226" s="48"/>
      <c r="M226" s="282"/>
      <c r="N226" s="49"/>
      <c r="O226" s="49"/>
      <c r="P226" s="49"/>
      <c r="Q226" s="49"/>
      <c r="R226" s="49"/>
      <c r="S226" s="49"/>
      <c r="T226" s="87"/>
      <c r="AT226" s="26" t="s">
        <v>1236</v>
      </c>
      <c r="AU226" s="26" t="s">
        <v>79</v>
      </c>
    </row>
    <row r="227" spans="2:65" s="1" customFormat="1" ht="22.5" customHeight="1">
      <c r="B227" s="213"/>
      <c r="C227" s="214" t="s">
        <v>1786</v>
      </c>
      <c r="D227" s="214" t="s">
        <v>176</v>
      </c>
      <c r="E227" s="215" t="s">
        <v>3592</v>
      </c>
      <c r="F227" s="216" t="s">
        <v>3593</v>
      </c>
      <c r="G227" s="217" t="s">
        <v>260</v>
      </c>
      <c r="H227" s="218">
        <v>8</v>
      </c>
      <c r="I227" s="219"/>
      <c r="J227" s="220">
        <f>ROUND(I227*H227,2)</f>
        <v>0</v>
      </c>
      <c r="K227" s="216" t="s">
        <v>1288</v>
      </c>
      <c r="L227" s="48"/>
      <c r="M227" s="221" t="s">
        <v>5</v>
      </c>
      <c r="N227" s="222" t="s">
        <v>43</v>
      </c>
      <c r="O227" s="49"/>
      <c r="P227" s="223">
        <f>O227*H227</f>
        <v>0</v>
      </c>
      <c r="Q227" s="223">
        <v>0</v>
      </c>
      <c r="R227" s="223">
        <f>Q227*H227</f>
        <v>0</v>
      </c>
      <c r="S227" s="223">
        <v>0</v>
      </c>
      <c r="T227" s="224">
        <f>S227*H227</f>
        <v>0</v>
      </c>
      <c r="AR227" s="26" t="s">
        <v>263</v>
      </c>
      <c r="AT227" s="26" t="s">
        <v>176</v>
      </c>
      <c r="AU227" s="26" t="s">
        <v>79</v>
      </c>
      <c r="AY227" s="26" t="s">
        <v>173</v>
      </c>
      <c r="BE227" s="225">
        <f>IF(N227="základní",J227,0)</f>
        <v>0</v>
      </c>
      <c r="BF227" s="225">
        <f>IF(N227="snížená",J227,0)</f>
        <v>0</v>
      </c>
      <c r="BG227" s="225">
        <f>IF(N227="zákl. přenesená",J227,0)</f>
        <v>0</v>
      </c>
      <c r="BH227" s="225">
        <f>IF(N227="sníž. přenesená",J227,0)</f>
        <v>0</v>
      </c>
      <c r="BI227" s="225">
        <f>IF(N227="nulová",J227,0)</f>
        <v>0</v>
      </c>
      <c r="BJ227" s="26" t="s">
        <v>79</v>
      </c>
      <c r="BK227" s="225">
        <f>ROUND(I227*H227,2)</f>
        <v>0</v>
      </c>
      <c r="BL227" s="26" t="s">
        <v>263</v>
      </c>
      <c r="BM227" s="26" t="s">
        <v>3594</v>
      </c>
    </row>
    <row r="228" spans="2:47" s="1" customFormat="1" ht="13.5">
      <c r="B228" s="48"/>
      <c r="D228" s="227" t="s">
        <v>1236</v>
      </c>
      <c r="F228" s="285" t="s">
        <v>3591</v>
      </c>
      <c r="I228" s="281"/>
      <c r="L228" s="48"/>
      <c r="M228" s="282"/>
      <c r="N228" s="49"/>
      <c r="O228" s="49"/>
      <c r="P228" s="49"/>
      <c r="Q228" s="49"/>
      <c r="R228" s="49"/>
      <c r="S228" s="49"/>
      <c r="T228" s="87"/>
      <c r="AT228" s="26" t="s">
        <v>1236</v>
      </c>
      <c r="AU228" s="26" t="s">
        <v>79</v>
      </c>
    </row>
    <row r="229" spans="2:63" s="11" customFormat="1" ht="37.4" customHeight="1">
      <c r="B229" s="199"/>
      <c r="D229" s="210" t="s">
        <v>71</v>
      </c>
      <c r="E229" s="277" t="s">
        <v>983</v>
      </c>
      <c r="F229" s="277" t="s">
        <v>3595</v>
      </c>
      <c r="I229" s="202"/>
      <c r="J229" s="278">
        <f>BK229</f>
        <v>0</v>
      </c>
      <c r="L229" s="199"/>
      <c r="M229" s="204"/>
      <c r="N229" s="205"/>
      <c r="O229" s="205"/>
      <c r="P229" s="206">
        <f>SUM(P230:P238)</f>
        <v>0</v>
      </c>
      <c r="Q229" s="205"/>
      <c r="R229" s="206">
        <f>SUM(R230:R238)</f>
        <v>0</v>
      </c>
      <c r="S229" s="205"/>
      <c r="T229" s="207">
        <f>SUM(T230:T238)</f>
        <v>0</v>
      </c>
      <c r="AR229" s="200" t="s">
        <v>79</v>
      </c>
      <c r="AT229" s="208" t="s">
        <v>71</v>
      </c>
      <c r="AU229" s="208" t="s">
        <v>72</v>
      </c>
      <c r="AY229" s="200" t="s">
        <v>173</v>
      </c>
      <c r="BK229" s="209">
        <f>SUM(BK230:BK238)</f>
        <v>0</v>
      </c>
    </row>
    <row r="230" spans="2:65" s="1" customFormat="1" ht="22.5" customHeight="1">
      <c r="B230" s="213"/>
      <c r="C230" s="214" t="s">
        <v>1798</v>
      </c>
      <c r="D230" s="214" t="s">
        <v>176</v>
      </c>
      <c r="E230" s="215" t="s">
        <v>3596</v>
      </c>
      <c r="F230" s="216" t="s">
        <v>3597</v>
      </c>
      <c r="G230" s="217" t="s">
        <v>711</v>
      </c>
      <c r="H230" s="218">
        <v>24</v>
      </c>
      <c r="I230" s="219"/>
      <c r="J230" s="220">
        <f>ROUND(I230*H230,2)</f>
        <v>0</v>
      </c>
      <c r="K230" s="216" t="s">
        <v>5</v>
      </c>
      <c r="L230" s="48"/>
      <c r="M230" s="221" t="s">
        <v>5</v>
      </c>
      <c r="N230" s="222" t="s">
        <v>43</v>
      </c>
      <c r="O230" s="49"/>
      <c r="P230" s="223">
        <f>O230*H230</f>
        <v>0</v>
      </c>
      <c r="Q230" s="223">
        <v>0</v>
      </c>
      <c r="R230" s="223">
        <f>Q230*H230</f>
        <v>0</v>
      </c>
      <c r="S230" s="223">
        <v>0</v>
      </c>
      <c r="T230" s="224">
        <f>S230*H230</f>
        <v>0</v>
      </c>
      <c r="AR230" s="26" t="s">
        <v>263</v>
      </c>
      <c r="AT230" s="26" t="s">
        <v>176</v>
      </c>
      <c r="AU230" s="26" t="s">
        <v>79</v>
      </c>
      <c r="AY230" s="26" t="s">
        <v>173</v>
      </c>
      <c r="BE230" s="225">
        <f>IF(N230="základní",J230,0)</f>
        <v>0</v>
      </c>
      <c r="BF230" s="225">
        <f>IF(N230="snížená",J230,0)</f>
        <v>0</v>
      </c>
      <c r="BG230" s="225">
        <f>IF(N230="zákl. přenesená",J230,0)</f>
        <v>0</v>
      </c>
      <c r="BH230" s="225">
        <f>IF(N230="sníž. přenesená",J230,0)</f>
        <v>0</v>
      </c>
      <c r="BI230" s="225">
        <f>IF(N230="nulová",J230,0)</f>
        <v>0</v>
      </c>
      <c r="BJ230" s="26" t="s">
        <v>79</v>
      </c>
      <c r="BK230" s="225">
        <f>ROUND(I230*H230,2)</f>
        <v>0</v>
      </c>
      <c r="BL230" s="26" t="s">
        <v>263</v>
      </c>
      <c r="BM230" s="26" t="s">
        <v>3598</v>
      </c>
    </row>
    <row r="231" spans="2:65" s="1" customFormat="1" ht="22.5" customHeight="1">
      <c r="B231" s="213"/>
      <c r="C231" s="214" t="s">
        <v>1802</v>
      </c>
      <c r="D231" s="214" t="s">
        <v>176</v>
      </c>
      <c r="E231" s="215" t="s">
        <v>3599</v>
      </c>
      <c r="F231" s="216" t="s">
        <v>3600</v>
      </c>
      <c r="G231" s="217" t="s">
        <v>220</v>
      </c>
      <c r="H231" s="218">
        <v>24</v>
      </c>
      <c r="I231" s="219"/>
      <c r="J231" s="220">
        <f>ROUND(I231*H231,2)</f>
        <v>0</v>
      </c>
      <c r="K231" s="216" t="s">
        <v>5</v>
      </c>
      <c r="L231" s="48"/>
      <c r="M231" s="221" t="s">
        <v>5</v>
      </c>
      <c r="N231" s="222" t="s">
        <v>43</v>
      </c>
      <c r="O231" s="49"/>
      <c r="P231" s="223">
        <f>O231*H231</f>
        <v>0</v>
      </c>
      <c r="Q231" s="223">
        <v>0.01865</v>
      </c>
      <c r="R231" s="223">
        <f>Q231*H231</f>
        <v>0</v>
      </c>
      <c r="S231" s="223">
        <v>0</v>
      </c>
      <c r="T231" s="224">
        <f>S231*H231</f>
        <v>0</v>
      </c>
      <c r="AR231" s="26" t="s">
        <v>263</v>
      </c>
      <c r="AT231" s="26" t="s">
        <v>176</v>
      </c>
      <c r="AU231" s="26" t="s">
        <v>79</v>
      </c>
      <c r="AY231" s="26" t="s">
        <v>173</v>
      </c>
      <c r="BE231" s="225">
        <f>IF(N231="základní",J231,0)</f>
        <v>0</v>
      </c>
      <c r="BF231" s="225">
        <f>IF(N231="snížená",J231,0)</f>
        <v>0</v>
      </c>
      <c r="BG231" s="225">
        <f>IF(N231="zákl. přenesená",J231,0)</f>
        <v>0</v>
      </c>
      <c r="BH231" s="225">
        <f>IF(N231="sníž. přenesená",J231,0)</f>
        <v>0</v>
      </c>
      <c r="BI231" s="225">
        <f>IF(N231="nulová",J231,0)</f>
        <v>0</v>
      </c>
      <c r="BJ231" s="26" t="s">
        <v>79</v>
      </c>
      <c r="BK231" s="225">
        <f>ROUND(I231*H231,2)</f>
        <v>0</v>
      </c>
      <c r="BL231" s="26" t="s">
        <v>263</v>
      </c>
      <c r="BM231" s="26" t="s">
        <v>3601</v>
      </c>
    </row>
    <row r="232" spans="2:65" s="1" customFormat="1" ht="22.5" customHeight="1">
      <c r="B232" s="213"/>
      <c r="C232" s="214" t="s">
        <v>1807</v>
      </c>
      <c r="D232" s="214" t="s">
        <v>176</v>
      </c>
      <c r="E232" s="215" t="s">
        <v>842</v>
      </c>
      <c r="F232" s="216" t="s">
        <v>3602</v>
      </c>
      <c r="G232" s="217" t="s">
        <v>220</v>
      </c>
      <c r="H232" s="218">
        <v>33</v>
      </c>
      <c r="I232" s="219"/>
      <c r="J232" s="220">
        <f>ROUND(I232*H232,2)</f>
        <v>0</v>
      </c>
      <c r="K232" s="216" t="s">
        <v>5</v>
      </c>
      <c r="L232" s="48"/>
      <c r="M232" s="221" t="s">
        <v>5</v>
      </c>
      <c r="N232" s="222" t="s">
        <v>43</v>
      </c>
      <c r="O232" s="49"/>
      <c r="P232" s="223">
        <f>O232*H232</f>
        <v>0</v>
      </c>
      <c r="Q232" s="223">
        <v>0.01726</v>
      </c>
      <c r="R232" s="223">
        <f>Q232*H232</f>
        <v>0</v>
      </c>
      <c r="S232" s="223">
        <v>0</v>
      </c>
      <c r="T232" s="224">
        <f>S232*H232</f>
        <v>0</v>
      </c>
      <c r="AR232" s="26" t="s">
        <v>263</v>
      </c>
      <c r="AT232" s="26" t="s">
        <v>176</v>
      </c>
      <c r="AU232" s="26" t="s">
        <v>79</v>
      </c>
      <c r="AY232" s="26" t="s">
        <v>173</v>
      </c>
      <c r="BE232" s="225">
        <f>IF(N232="základní",J232,0)</f>
        <v>0</v>
      </c>
      <c r="BF232" s="225">
        <f>IF(N232="snížená",J232,0)</f>
        <v>0</v>
      </c>
      <c r="BG232" s="225">
        <f>IF(N232="zákl. přenesená",J232,0)</f>
        <v>0</v>
      </c>
      <c r="BH232" s="225">
        <f>IF(N232="sníž. přenesená",J232,0)</f>
        <v>0</v>
      </c>
      <c r="BI232" s="225">
        <f>IF(N232="nulová",J232,0)</f>
        <v>0</v>
      </c>
      <c r="BJ232" s="26" t="s">
        <v>79</v>
      </c>
      <c r="BK232" s="225">
        <f>ROUND(I232*H232,2)</f>
        <v>0</v>
      </c>
      <c r="BL232" s="26" t="s">
        <v>263</v>
      </c>
      <c r="BM232" s="26" t="s">
        <v>3603</v>
      </c>
    </row>
    <row r="233" spans="2:65" s="1" customFormat="1" ht="31.5" customHeight="1">
      <c r="B233" s="213"/>
      <c r="C233" s="214" t="s">
        <v>1811</v>
      </c>
      <c r="D233" s="214" t="s">
        <v>176</v>
      </c>
      <c r="E233" s="215" t="s">
        <v>3604</v>
      </c>
      <c r="F233" s="216" t="s">
        <v>3605</v>
      </c>
      <c r="G233" s="217" t="s">
        <v>220</v>
      </c>
      <c r="H233" s="218">
        <v>15</v>
      </c>
      <c r="I233" s="219"/>
      <c r="J233" s="220">
        <f>ROUND(I233*H233,2)</f>
        <v>0</v>
      </c>
      <c r="K233" s="216" t="s">
        <v>5</v>
      </c>
      <c r="L233" s="48"/>
      <c r="M233" s="221" t="s">
        <v>5</v>
      </c>
      <c r="N233" s="222" t="s">
        <v>43</v>
      </c>
      <c r="O233" s="49"/>
      <c r="P233" s="223">
        <f>O233*H233</f>
        <v>0</v>
      </c>
      <c r="Q233" s="223">
        <v>0.01908</v>
      </c>
      <c r="R233" s="223">
        <f>Q233*H233</f>
        <v>0</v>
      </c>
      <c r="S233" s="223">
        <v>0</v>
      </c>
      <c r="T233" s="224">
        <f>S233*H233</f>
        <v>0</v>
      </c>
      <c r="AR233" s="26" t="s">
        <v>263</v>
      </c>
      <c r="AT233" s="26" t="s">
        <v>176</v>
      </c>
      <c r="AU233" s="26" t="s">
        <v>79</v>
      </c>
      <c r="AY233" s="26" t="s">
        <v>173</v>
      </c>
      <c r="BE233" s="225">
        <f>IF(N233="základní",J233,0)</f>
        <v>0</v>
      </c>
      <c r="BF233" s="225">
        <f>IF(N233="snížená",J233,0)</f>
        <v>0</v>
      </c>
      <c r="BG233" s="225">
        <f>IF(N233="zákl. přenesená",J233,0)</f>
        <v>0</v>
      </c>
      <c r="BH233" s="225">
        <f>IF(N233="sníž. přenesená",J233,0)</f>
        <v>0</v>
      </c>
      <c r="BI233" s="225">
        <f>IF(N233="nulová",J233,0)</f>
        <v>0</v>
      </c>
      <c r="BJ233" s="26" t="s">
        <v>79</v>
      </c>
      <c r="BK233" s="225">
        <f>ROUND(I233*H233,2)</f>
        <v>0</v>
      </c>
      <c r="BL233" s="26" t="s">
        <v>263</v>
      </c>
      <c r="BM233" s="26" t="s">
        <v>3606</v>
      </c>
    </row>
    <row r="234" spans="2:65" s="1" customFormat="1" ht="22.5" customHeight="1">
      <c r="B234" s="213"/>
      <c r="C234" s="214" t="s">
        <v>416</v>
      </c>
      <c r="D234" s="214" t="s">
        <v>176</v>
      </c>
      <c r="E234" s="215" t="s">
        <v>3607</v>
      </c>
      <c r="F234" s="216" t="s">
        <v>3608</v>
      </c>
      <c r="G234" s="217" t="s">
        <v>220</v>
      </c>
      <c r="H234" s="218">
        <v>15</v>
      </c>
      <c r="I234" s="219"/>
      <c r="J234" s="220">
        <f>ROUND(I234*H234,2)</f>
        <v>0</v>
      </c>
      <c r="K234" s="216" t="s">
        <v>5</v>
      </c>
      <c r="L234" s="48"/>
      <c r="M234" s="221" t="s">
        <v>5</v>
      </c>
      <c r="N234" s="222" t="s">
        <v>43</v>
      </c>
      <c r="O234" s="49"/>
      <c r="P234" s="223">
        <f>O234*H234</f>
        <v>0</v>
      </c>
      <c r="Q234" s="223">
        <v>0.0156</v>
      </c>
      <c r="R234" s="223">
        <f>Q234*H234</f>
        <v>0</v>
      </c>
      <c r="S234" s="223">
        <v>0</v>
      </c>
      <c r="T234" s="224">
        <f>S234*H234</f>
        <v>0</v>
      </c>
      <c r="AR234" s="26" t="s">
        <v>263</v>
      </c>
      <c r="AT234" s="26" t="s">
        <v>176</v>
      </c>
      <c r="AU234" s="26" t="s">
        <v>79</v>
      </c>
      <c r="AY234" s="26" t="s">
        <v>173</v>
      </c>
      <c r="BE234" s="225">
        <f>IF(N234="základní",J234,0)</f>
        <v>0</v>
      </c>
      <c r="BF234" s="225">
        <f>IF(N234="snížená",J234,0)</f>
        <v>0</v>
      </c>
      <c r="BG234" s="225">
        <f>IF(N234="zákl. přenesená",J234,0)</f>
        <v>0</v>
      </c>
      <c r="BH234" s="225">
        <f>IF(N234="sníž. přenesená",J234,0)</f>
        <v>0</v>
      </c>
      <c r="BI234" s="225">
        <f>IF(N234="nulová",J234,0)</f>
        <v>0</v>
      </c>
      <c r="BJ234" s="26" t="s">
        <v>79</v>
      </c>
      <c r="BK234" s="225">
        <f>ROUND(I234*H234,2)</f>
        <v>0</v>
      </c>
      <c r="BL234" s="26" t="s">
        <v>263</v>
      </c>
      <c r="BM234" s="26" t="s">
        <v>3609</v>
      </c>
    </row>
    <row r="235" spans="2:65" s="1" customFormat="1" ht="22.5" customHeight="1">
      <c r="B235" s="213"/>
      <c r="C235" s="214" t="s">
        <v>1816</v>
      </c>
      <c r="D235" s="214" t="s">
        <v>176</v>
      </c>
      <c r="E235" s="215" t="s">
        <v>3610</v>
      </c>
      <c r="F235" s="216" t="s">
        <v>3611</v>
      </c>
      <c r="G235" s="217" t="s">
        <v>220</v>
      </c>
      <c r="H235" s="218">
        <v>3</v>
      </c>
      <c r="I235" s="219"/>
      <c r="J235" s="220">
        <f>ROUND(I235*H235,2)</f>
        <v>0</v>
      </c>
      <c r="K235" s="216" t="s">
        <v>5</v>
      </c>
      <c r="L235" s="48"/>
      <c r="M235" s="221" t="s">
        <v>5</v>
      </c>
      <c r="N235" s="222" t="s">
        <v>43</v>
      </c>
      <c r="O235" s="49"/>
      <c r="P235" s="223">
        <f>O235*H235</f>
        <v>0</v>
      </c>
      <c r="Q235" s="223">
        <v>0.01745</v>
      </c>
      <c r="R235" s="223">
        <f>Q235*H235</f>
        <v>0</v>
      </c>
      <c r="S235" s="223">
        <v>0</v>
      </c>
      <c r="T235" s="224">
        <f>S235*H235</f>
        <v>0</v>
      </c>
      <c r="AR235" s="26" t="s">
        <v>263</v>
      </c>
      <c r="AT235" s="26" t="s">
        <v>176</v>
      </c>
      <c r="AU235" s="26" t="s">
        <v>79</v>
      </c>
      <c r="AY235" s="26" t="s">
        <v>173</v>
      </c>
      <c r="BE235" s="225">
        <f>IF(N235="základní",J235,0)</f>
        <v>0</v>
      </c>
      <c r="BF235" s="225">
        <f>IF(N235="snížená",J235,0)</f>
        <v>0</v>
      </c>
      <c r="BG235" s="225">
        <f>IF(N235="zákl. přenesená",J235,0)</f>
        <v>0</v>
      </c>
      <c r="BH235" s="225">
        <f>IF(N235="sníž. přenesená",J235,0)</f>
        <v>0</v>
      </c>
      <c r="BI235" s="225">
        <f>IF(N235="nulová",J235,0)</f>
        <v>0</v>
      </c>
      <c r="BJ235" s="26" t="s">
        <v>79</v>
      </c>
      <c r="BK235" s="225">
        <f>ROUND(I235*H235,2)</f>
        <v>0</v>
      </c>
      <c r="BL235" s="26" t="s">
        <v>263</v>
      </c>
      <c r="BM235" s="26" t="s">
        <v>3612</v>
      </c>
    </row>
    <row r="236" spans="2:65" s="1" customFormat="1" ht="22.5" customHeight="1">
      <c r="B236" s="213"/>
      <c r="C236" s="214" t="s">
        <v>1820</v>
      </c>
      <c r="D236" s="214" t="s">
        <v>176</v>
      </c>
      <c r="E236" s="215" t="s">
        <v>3613</v>
      </c>
      <c r="F236" s="216" t="s">
        <v>3614</v>
      </c>
      <c r="G236" s="217" t="s">
        <v>220</v>
      </c>
      <c r="H236" s="218">
        <v>3</v>
      </c>
      <c r="I236" s="219"/>
      <c r="J236" s="220">
        <f>ROUND(I236*H236,2)</f>
        <v>0</v>
      </c>
      <c r="K236" s="216" t="s">
        <v>5</v>
      </c>
      <c r="L236" s="48"/>
      <c r="M236" s="221" t="s">
        <v>5</v>
      </c>
      <c r="N236" s="222" t="s">
        <v>43</v>
      </c>
      <c r="O236" s="49"/>
      <c r="P236" s="223">
        <f>O236*H236</f>
        <v>0</v>
      </c>
      <c r="Q236" s="223">
        <v>0.014</v>
      </c>
      <c r="R236" s="223">
        <f>Q236*H236</f>
        <v>0</v>
      </c>
      <c r="S236" s="223">
        <v>0</v>
      </c>
      <c r="T236" s="224">
        <f>S236*H236</f>
        <v>0</v>
      </c>
      <c r="AR236" s="26" t="s">
        <v>263</v>
      </c>
      <c r="AT236" s="26" t="s">
        <v>176</v>
      </c>
      <c r="AU236" s="26" t="s">
        <v>79</v>
      </c>
      <c r="AY236" s="26" t="s">
        <v>173</v>
      </c>
      <c r="BE236" s="225">
        <f>IF(N236="základní",J236,0)</f>
        <v>0</v>
      </c>
      <c r="BF236" s="225">
        <f>IF(N236="snížená",J236,0)</f>
        <v>0</v>
      </c>
      <c r="BG236" s="225">
        <f>IF(N236="zákl. přenesená",J236,0)</f>
        <v>0</v>
      </c>
      <c r="BH236" s="225">
        <f>IF(N236="sníž. přenesená",J236,0)</f>
        <v>0</v>
      </c>
      <c r="BI236" s="225">
        <f>IF(N236="nulová",J236,0)</f>
        <v>0</v>
      </c>
      <c r="BJ236" s="26" t="s">
        <v>79</v>
      </c>
      <c r="BK236" s="225">
        <f>ROUND(I236*H236,2)</f>
        <v>0</v>
      </c>
      <c r="BL236" s="26" t="s">
        <v>263</v>
      </c>
      <c r="BM236" s="26" t="s">
        <v>3615</v>
      </c>
    </row>
    <row r="237" spans="2:65" s="1" customFormat="1" ht="22.5" customHeight="1">
      <c r="B237" s="213"/>
      <c r="C237" s="214" t="s">
        <v>1828</v>
      </c>
      <c r="D237" s="214" t="s">
        <v>176</v>
      </c>
      <c r="E237" s="215" t="s">
        <v>3616</v>
      </c>
      <c r="F237" s="216" t="s">
        <v>3617</v>
      </c>
      <c r="G237" s="217" t="s">
        <v>220</v>
      </c>
      <c r="H237" s="218">
        <v>3</v>
      </c>
      <c r="I237" s="219"/>
      <c r="J237" s="220">
        <f>ROUND(I237*H237,2)</f>
        <v>0</v>
      </c>
      <c r="K237" s="216" t="s">
        <v>5</v>
      </c>
      <c r="L237" s="48"/>
      <c r="M237" s="221" t="s">
        <v>5</v>
      </c>
      <c r="N237" s="222" t="s">
        <v>43</v>
      </c>
      <c r="O237" s="49"/>
      <c r="P237" s="223">
        <f>O237*H237</f>
        <v>0</v>
      </c>
      <c r="Q237" s="223">
        <v>0.0147</v>
      </c>
      <c r="R237" s="223">
        <f>Q237*H237</f>
        <v>0</v>
      </c>
      <c r="S237" s="223">
        <v>0</v>
      </c>
      <c r="T237" s="224">
        <f>S237*H237</f>
        <v>0</v>
      </c>
      <c r="AR237" s="26" t="s">
        <v>263</v>
      </c>
      <c r="AT237" s="26" t="s">
        <v>176</v>
      </c>
      <c r="AU237" s="26" t="s">
        <v>79</v>
      </c>
      <c r="AY237" s="26" t="s">
        <v>173</v>
      </c>
      <c r="BE237" s="225">
        <f>IF(N237="základní",J237,0)</f>
        <v>0</v>
      </c>
      <c r="BF237" s="225">
        <f>IF(N237="snížená",J237,0)</f>
        <v>0</v>
      </c>
      <c r="BG237" s="225">
        <f>IF(N237="zákl. přenesená",J237,0)</f>
        <v>0</v>
      </c>
      <c r="BH237" s="225">
        <f>IF(N237="sníž. přenesená",J237,0)</f>
        <v>0</v>
      </c>
      <c r="BI237" s="225">
        <f>IF(N237="nulová",J237,0)</f>
        <v>0</v>
      </c>
      <c r="BJ237" s="26" t="s">
        <v>79</v>
      </c>
      <c r="BK237" s="225">
        <f>ROUND(I237*H237,2)</f>
        <v>0</v>
      </c>
      <c r="BL237" s="26" t="s">
        <v>263</v>
      </c>
      <c r="BM237" s="26" t="s">
        <v>3618</v>
      </c>
    </row>
    <row r="238" spans="2:65" s="1" customFormat="1" ht="22.5" customHeight="1">
      <c r="B238" s="213"/>
      <c r="C238" s="214" t="s">
        <v>1838</v>
      </c>
      <c r="D238" s="214" t="s">
        <v>176</v>
      </c>
      <c r="E238" s="215" t="s">
        <v>3619</v>
      </c>
      <c r="F238" s="216" t="s">
        <v>3620</v>
      </c>
      <c r="G238" s="217" t="s">
        <v>711</v>
      </c>
      <c r="H238" s="218">
        <v>1</v>
      </c>
      <c r="I238" s="219"/>
      <c r="J238" s="220">
        <f>ROUND(I238*H238,2)</f>
        <v>0</v>
      </c>
      <c r="K238" s="216" t="s">
        <v>5</v>
      </c>
      <c r="L238" s="48"/>
      <c r="M238" s="221" t="s">
        <v>5</v>
      </c>
      <c r="N238" s="222" t="s">
        <v>43</v>
      </c>
      <c r="O238" s="49"/>
      <c r="P238" s="223">
        <f>O238*H238</f>
        <v>0</v>
      </c>
      <c r="Q238" s="223">
        <v>0</v>
      </c>
      <c r="R238" s="223">
        <f>Q238*H238</f>
        <v>0</v>
      </c>
      <c r="S238" s="223">
        <v>0</v>
      </c>
      <c r="T238" s="224">
        <f>S238*H238</f>
        <v>0</v>
      </c>
      <c r="AR238" s="26" t="s">
        <v>263</v>
      </c>
      <c r="AT238" s="26" t="s">
        <v>176</v>
      </c>
      <c r="AU238" s="26" t="s">
        <v>79</v>
      </c>
      <c r="AY238" s="26" t="s">
        <v>173</v>
      </c>
      <c r="BE238" s="225">
        <f>IF(N238="základní",J238,0)</f>
        <v>0</v>
      </c>
      <c r="BF238" s="225">
        <f>IF(N238="snížená",J238,0)</f>
        <v>0</v>
      </c>
      <c r="BG238" s="225">
        <f>IF(N238="zákl. přenesená",J238,0)</f>
        <v>0</v>
      </c>
      <c r="BH238" s="225">
        <f>IF(N238="sníž. přenesená",J238,0)</f>
        <v>0</v>
      </c>
      <c r="BI238" s="225">
        <f>IF(N238="nulová",J238,0)</f>
        <v>0</v>
      </c>
      <c r="BJ238" s="26" t="s">
        <v>79</v>
      </c>
      <c r="BK238" s="225">
        <f>ROUND(I238*H238,2)</f>
        <v>0</v>
      </c>
      <c r="BL238" s="26" t="s">
        <v>263</v>
      </c>
      <c r="BM238" s="26" t="s">
        <v>3621</v>
      </c>
    </row>
    <row r="239" spans="2:63" s="11" customFormat="1" ht="37.4" customHeight="1">
      <c r="B239" s="199"/>
      <c r="D239" s="210" t="s">
        <v>71</v>
      </c>
      <c r="E239" s="277" t="s">
        <v>991</v>
      </c>
      <c r="F239" s="277" t="s">
        <v>3622</v>
      </c>
      <c r="I239" s="202"/>
      <c r="J239" s="278">
        <f>BK239</f>
        <v>0</v>
      </c>
      <c r="L239" s="199"/>
      <c r="M239" s="204"/>
      <c r="N239" s="205"/>
      <c r="O239" s="205"/>
      <c r="P239" s="206">
        <f>SUM(P240:P249)</f>
        <v>0</v>
      </c>
      <c r="Q239" s="205"/>
      <c r="R239" s="206">
        <f>SUM(R240:R249)</f>
        <v>0</v>
      </c>
      <c r="S239" s="205"/>
      <c r="T239" s="207">
        <f>SUM(T240:T249)</f>
        <v>0</v>
      </c>
      <c r="AR239" s="200" t="s">
        <v>79</v>
      </c>
      <c r="AT239" s="208" t="s">
        <v>71</v>
      </c>
      <c r="AU239" s="208" t="s">
        <v>72</v>
      </c>
      <c r="AY239" s="200" t="s">
        <v>173</v>
      </c>
      <c r="BK239" s="209">
        <f>SUM(BK240:BK249)</f>
        <v>0</v>
      </c>
    </row>
    <row r="240" spans="2:65" s="1" customFormat="1" ht="22.5" customHeight="1">
      <c r="B240" s="213"/>
      <c r="C240" s="214" t="s">
        <v>1844</v>
      </c>
      <c r="D240" s="214" t="s">
        <v>176</v>
      </c>
      <c r="E240" s="215" t="s">
        <v>3623</v>
      </c>
      <c r="F240" s="216" t="s">
        <v>3624</v>
      </c>
      <c r="G240" s="217" t="s">
        <v>711</v>
      </c>
      <c r="H240" s="218">
        <v>3</v>
      </c>
      <c r="I240" s="219"/>
      <c r="J240" s="220">
        <f>ROUND(I240*H240,2)</f>
        <v>0</v>
      </c>
      <c r="K240" s="216" t="s">
        <v>5</v>
      </c>
      <c r="L240" s="48"/>
      <c r="M240" s="221" t="s">
        <v>5</v>
      </c>
      <c r="N240" s="222" t="s">
        <v>43</v>
      </c>
      <c r="O240" s="49"/>
      <c r="P240" s="223">
        <f>O240*H240</f>
        <v>0</v>
      </c>
      <c r="Q240" s="223">
        <v>0</v>
      </c>
      <c r="R240" s="223">
        <f>Q240*H240</f>
        <v>0</v>
      </c>
      <c r="S240" s="223">
        <v>0</v>
      </c>
      <c r="T240" s="224">
        <f>S240*H240</f>
        <v>0</v>
      </c>
      <c r="AR240" s="26" t="s">
        <v>263</v>
      </c>
      <c r="AT240" s="26" t="s">
        <v>176</v>
      </c>
      <c r="AU240" s="26" t="s">
        <v>79</v>
      </c>
      <c r="AY240" s="26" t="s">
        <v>173</v>
      </c>
      <c r="BE240" s="225">
        <f>IF(N240="základní",J240,0)</f>
        <v>0</v>
      </c>
      <c r="BF240" s="225">
        <f>IF(N240="snížená",J240,0)</f>
        <v>0</v>
      </c>
      <c r="BG240" s="225">
        <f>IF(N240="zákl. přenesená",J240,0)</f>
        <v>0</v>
      </c>
      <c r="BH240" s="225">
        <f>IF(N240="sníž. přenesená",J240,0)</f>
        <v>0</v>
      </c>
      <c r="BI240" s="225">
        <f>IF(N240="nulová",J240,0)</f>
        <v>0</v>
      </c>
      <c r="BJ240" s="26" t="s">
        <v>79</v>
      </c>
      <c r="BK240" s="225">
        <f>ROUND(I240*H240,2)</f>
        <v>0</v>
      </c>
      <c r="BL240" s="26" t="s">
        <v>263</v>
      </c>
      <c r="BM240" s="26" t="s">
        <v>3625</v>
      </c>
    </row>
    <row r="241" spans="2:65" s="1" customFormat="1" ht="31.5" customHeight="1">
      <c r="B241" s="213"/>
      <c r="C241" s="214" t="s">
        <v>1850</v>
      </c>
      <c r="D241" s="214" t="s">
        <v>176</v>
      </c>
      <c r="E241" s="215" t="s">
        <v>3626</v>
      </c>
      <c r="F241" s="216" t="s">
        <v>3627</v>
      </c>
      <c r="G241" s="217" t="s">
        <v>711</v>
      </c>
      <c r="H241" s="218">
        <v>3</v>
      </c>
      <c r="I241" s="219"/>
      <c r="J241" s="220">
        <f>ROUND(I241*H241,2)</f>
        <v>0</v>
      </c>
      <c r="K241" s="216" t="s">
        <v>5</v>
      </c>
      <c r="L241" s="48"/>
      <c r="M241" s="221" t="s">
        <v>5</v>
      </c>
      <c r="N241" s="222" t="s">
        <v>43</v>
      </c>
      <c r="O241" s="49"/>
      <c r="P241" s="223">
        <f>O241*H241</f>
        <v>0</v>
      </c>
      <c r="Q241" s="223">
        <v>0</v>
      </c>
      <c r="R241" s="223">
        <f>Q241*H241</f>
        <v>0</v>
      </c>
      <c r="S241" s="223">
        <v>0</v>
      </c>
      <c r="T241" s="224">
        <f>S241*H241</f>
        <v>0</v>
      </c>
      <c r="AR241" s="26" t="s">
        <v>263</v>
      </c>
      <c r="AT241" s="26" t="s">
        <v>176</v>
      </c>
      <c r="AU241" s="26" t="s">
        <v>79</v>
      </c>
      <c r="AY241" s="26" t="s">
        <v>173</v>
      </c>
      <c r="BE241" s="225">
        <f>IF(N241="základní",J241,0)</f>
        <v>0</v>
      </c>
      <c r="BF241" s="225">
        <f>IF(N241="snížená",J241,0)</f>
        <v>0</v>
      </c>
      <c r="BG241" s="225">
        <f>IF(N241="zákl. přenesená",J241,0)</f>
        <v>0</v>
      </c>
      <c r="BH241" s="225">
        <f>IF(N241="sníž. přenesená",J241,0)</f>
        <v>0</v>
      </c>
      <c r="BI241" s="225">
        <f>IF(N241="nulová",J241,0)</f>
        <v>0</v>
      </c>
      <c r="BJ241" s="26" t="s">
        <v>79</v>
      </c>
      <c r="BK241" s="225">
        <f>ROUND(I241*H241,2)</f>
        <v>0</v>
      </c>
      <c r="BL241" s="26" t="s">
        <v>263</v>
      </c>
      <c r="BM241" s="26" t="s">
        <v>3628</v>
      </c>
    </row>
    <row r="242" spans="2:65" s="1" customFormat="1" ht="22.5" customHeight="1">
      <c r="B242" s="213"/>
      <c r="C242" s="214" t="s">
        <v>1855</v>
      </c>
      <c r="D242" s="214" t="s">
        <v>176</v>
      </c>
      <c r="E242" s="215" t="s">
        <v>3629</v>
      </c>
      <c r="F242" s="216" t="s">
        <v>3630</v>
      </c>
      <c r="G242" s="217" t="s">
        <v>711</v>
      </c>
      <c r="H242" s="218">
        <v>3</v>
      </c>
      <c r="I242" s="219"/>
      <c r="J242" s="220">
        <f>ROUND(I242*H242,2)</f>
        <v>0</v>
      </c>
      <c r="K242" s="216" t="s">
        <v>5</v>
      </c>
      <c r="L242" s="48"/>
      <c r="M242" s="221" t="s">
        <v>5</v>
      </c>
      <c r="N242" s="222" t="s">
        <v>43</v>
      </c>
      <c r="O242" s="49"/>
      <c r="P242" s="223">
        <f>O242*H242</f>
        <v>0</v>
      </c>
      <c r="Q242" s="223">
        <v>0</v>
      </c>
      <c r="R242" s="223">
        <f>Q242*H242</f>
        <v>0</v>
      </c>
      <c r="S242" s="223">
        <v>0</v>
      </c>
      <c r="T242" s="224">
        <f>S242*H242</f>
        <v>0</v>
      </c>
      <c r="AR242" s="26" t="s">
        <v>263</v>
      </c>
      <c r="AT242" s="26" t="s">
        <v>176</v>
      </c>
      <c r="AU242" s="26" t="s">
        <v>79</v>
      </c>
      <c r="AY242" s="26" t="s">
        <v>173</v>
      </c>
      <c r="BE242" s="225">
        <f>IF(N242="základní",J242,0)</f>
        <v>0</v>
      </c>
      <c r="BF242" s="225">
        <f>IF(N242="snížená",J242,0)</f>
        <v>0</v>
      </c>
      <c r="BG242" s="225">
        <f>IF(N242="zákl. přenesená",J242,0)</f>
        <v>0</v>
      </c>
      <c r="BH242" s="225">
        <f>IF(N242="sníž. přenesená",J242,0)</f>
        <v>0</v>
      </c>
      <c r="BI242" s="225">
        <f>IF(N242="nulová",J242,0)</f>
        <v>0</v>
      </c>
      <c r="BJ242" s="26" t="s">
        <v>79</v>
      </c>
      <c r="BK242" s="225">
        <f>ROUND(I242*H242,2)</f>
        <v>0</v>
      </c>
      <c r="BL242" s="26" t="s">
        <v>263</v>
      </c>
      <c r="BM242" s="26" t="s">
        <v>3631</v>
      </c>
    </row>
    <row r="243" spans="2:65" s="1" customFormat="1" ht="22.5" customHeight="1">
      <c r="B243" s="213"/>
      <c r="C243" s="214" t="s">
        <v>461</v>
      </c>
      <c r="D243" s="214" t="s">
        <v>176</v>
      </c>
      <c r="E243" s="215" t="s">
        <v>3632</v>
      </c>
      <c r="F243" s="216" t="s">
        <v>3633</v>
      </c>
      <c r="G243" s="217" t="s">
        <v>711</v>
      </c>
      <c r="H243" s="218">
        <v>3</v>
      </c>
      <c r="I243" s="219"/>
      <c r="J243" s="220">
        <f>ROUND(I243*H243,2)</f>
        <v>0</v>
      </c>
      <c r="K243" s="216" t="s">
        <v>5</v>
      </c>
      <c r="L243" s="48"/>
      <c r="M243" s="221" t="s">
        <v>5</v>
      </c>
      <c r="N243" s="222" t="s">
        <v>43</v>
      </c>
      <c r="O243" s="49"/>
      <c r="P243" s="223">
        <f>O243*H243</f>
        <v>0</v>
      </c>
      <c r="Q243" s="223">
        <v>0</v>
      </c>
      <c r="R243" s="223">
        <f>Q243*H243</f>
        <v>0</v>
      </c>
      <c r="S243" s="223">
        <v>0</v>
      </c>
      <c r="T243" s="224">
        <f>S243*H243</f>
        <v>0</v>
      </c>
      <c r="AR243" s="26" t="s">
        <v>263</v>
      </c>
      <c r="AT243" s="26" t="s">
        <v>176</v>
      </c>
      <c r="AU243" s="26" t="s">
        <v>79</v>
      </c>
      <c r="AY243" s="26" t="s">
        <v>173</v>
      </c>
      <c r="BE243" s="225">
        <f>IF(N243="základní",J243,0)</f>
        <v>0</v>
      </c>
      <c r="BF243" s="225">
        <f>IF(N243="snížená",J243,0)</f>
        <v>0</v>
      </c>
      <c r="BG243" s="225">
        <f>IF(N243="zákl. přenesená",J243,0)</f>
        <v>0</v>
      </c>
      <c r="BH243" s="225">
        <f>IF(N243="sníž. přenesená",J243,0)</f>
        <v>0</v>
      </c>
      <c r="BI243" s="225">
        <f>IF(N243="nulová",J243,0)</f>
        <v>0</v>
      </c>
      <c r="BJ243" s="26" t="s">
        <v>79</v>
      </c>
      <c r="BK243" s="225">
        <f>ROUND(I243*H243,2)</f>
        <v>0</v>
      </c>
      <c r="BL243" s="26" t="s">
        <v>263</v>
      </c>
      <c r="BM243" s="26" t="s">
        <v>3634</v>
      </c>
    </row>
    <row r="244" spans="2:65" s="1" customFormat="1" ht="22.5" customHeight="1">
      <c r="B244" s="213"/>
      <c r="C244" s="214" t="s">
        <v>1864</v>
      </c>
      <c r="D244" s="214" t="s">
        <v>176</v>
      </c>
      <c r="E244" s="215" t="s">
        <v>3635</v>
      </c>
      <c r="F244" s="216" t="s">
        <v>3636</v>
      </c>
      <c r="G244" s="217" t="s">
        <v>220</v>
      </c>
      <c r="H244" s="218">
        <v>3</v>
      </c>
      <c r="I244" s="219"/>
      <c r="J244" s="220">
        <f>ROUND(I244*H244,2)</f>
        <v>0</v>
      </c>
      <c r="K244" s="216" t="s">
        <v>5</v>
      </c>
      <c r="L244" s="48"/>
      <c r="M244" s="221" t="s">
        <v>5</v>
      </c>
      <c r="N244" s="222" t="s">
        <v>43</v>
      </c>
      <c r="O244" s="49"/>
      <c r="P244" s="223">
        <f>O244*H244</f>
        <v>0</v>
      </c>
      <c r="Q244" s="223">
        <v>0.01076</v>
      </c>
      <c r="R244" s="223">
        <f>Q244*H244</f>
        <v>0</v>
      </c>
      <c r="S244" s="223">
        <v>0</v>
      </c>
      <c r="T244" s="224">
        <f>S244*H244</f>
        <v>0</v>
      </c>
      <c r="AR244" s="26" t="s">
        <v>263</v>
      </c>
      <c r="AT244" s="26" t="s">
        <v>176</v>
      </c>
      <c r="AU244" s="26" t="s">
        <v>79</v>
      </c>
      <c r="AY244" s="26" t="s">
        <v>173</v>
      </c>
      <c r="BE244" s="225">
        <f>IF(N244="základní",J244,0)</f>
        <v>0</v>
      </c>
      <c r="BF244" s="225">
        <f>IF(N244="snížená",J244,0)</f>
        <v>0</v>
      </c>
      <c r="BG244" s="225">
        <f>IF(N244="zákl. přenesená",J244,0)</f>
        <v>0</v>
      </c>
      <c r="BH244" s="225">
        <f>IF(N244="sníž. přenesená",J244,0)</f>
        <v>0</v>
      </c>
      <c r="BI244" s="225">
        <f>IF(N244="nulová",J244,0)</f>
        <v>0</v>
      </c>
      <c r="BJ244" s="26" t="s">
        <v>79</v>
      </c>
      <c r="BK244" s="225">
        <f>ROUND(I244*H244,2)</f>
        <v>0</v>
      </c>
      <c r="BL244" s="26" t="s">
        <v>263</v>
      </c>
      <c r="BM244" s="26" t="s">
        <v>3637</v>
      </c>
    </row>
    <row r="245" spans="2:65" s="1" customFormat="1" ht="22.5" customHeight="1">
      <c r="B245" s="213"/>
      <c r="C245" s="214" t="s">
        <v>1868</v>
      </c>
      <c r="D245" s="214" t="s">
        <v>176</v>
      </c>
      <c r="E245" s="215" t="s">
        <v>3638</v>
      </c>
      <c r="F245" s="216" t="s">
        <v>3639</v>
      </c>
      <c r="G245" s="217" t="s">
        <v>711</v>
      </c>
      <c r="H245" s="218">
        <v>3</v>
      </c>
      <c r="I245" s="219"/>
      <c r="J245" s="220">
        <f>ROUND(I245*H245,2)</f>
        <v>0</v>
      </c>
      <c r="K245" s="216" t="s">
        <v>5</v>
      </c>
      <c r="L245" s="48"/>
      <c r="M245" s="221" t="s">
        <v>5</v>
      </c>
      <c r="N245" s="222" t="s">
        <v>43</v>
      </c>
      <c r="O245" s="49"/>
      <c r="P245" s="223">
        <f>O245*H245</f>
        <v>0</v>
      </c>
      <c r="Q245" s="223">
        <v>0</v>
      </c>
      <c r="R245" s="223">
        <f>Q245*H245</f>
        <v>0</v>
      </c>
      <c r="S245" s="223">
        <v>0</v>
      </c>
      <c r="T245" s="224">
        <f>S245*H245</f>
        <v>0</v>
      </c>
      <c r="AR245" s="26" t="s">
        <v>263</v>
      </c>
      <c r="AT245" s="26" t="s">
        <v>176</v>
      </c>
      <c r="AU245" s="26" t="s">
        <v>79</v>
      </c>
      <c r="AY245" s="26" t="s">
        <v>173</v>
      </c>
      <c r="BE245" s="225">
        <f>IF(N245="základní",J245,0)</f>
        <v>0</v>
      </c>
      <c r="BF245" s="225">
        <f>IF(N245="snížená",J245,0)</f>
        <v>0</v>
      </c>
      <c r="BG245" s="225">
        <f>IF(N245="zákl. přenesená",J245,0)</f>
        <v>0</v>
      </c>
      <c r="BH245" s="225">
        <f>IF(N245="sníž. přenesená",J245,0)</f>
        <v>0</v>
      </c>
      <c r="BI245" s="225">
        <f>IF(N245="nulová",J245,0)</f>
        <v>0</v>
      </c>
      <c r="BJ245" s="26" t="s">
        <v>79</v>
      </c>
      <c r="BK245" s="225">
        <f>ROUND(I245*H245,2)</f>
        <v>0</v>
      </c>
      <c r="BL245" s="26" t="s">
        <v>263</v>
      </c>
      <c r="BM245" s="26" t="s">
        <v>3640</v>
      </c>
    </row>
    <row r="246" spans="2:65" s="1" customFormat="1" ht="22.5" customHeight="1">
      <c r="B246" s="213"/>
      <c r="C246" s="214" t="s">
        <v>1873</v>
      </c>
      <c r="D246" s="214" t="s">
        <v>176</v>
      </c>
      <c r="E246" s="215" t="s">
        <v>3641</v>
      </c>
      <c r="F246" s="216" t="s">
        <v>3642</v>
      </c>
      <c r="G246" s="217" t="s">
        <v>711</v>
      </c>
      <c r="H246" s="218">
        <v>3</v>
      </c>
      <c r="I246" s="219"/>
      <c r="J246" s="220">
        <f>ROUND(I246*H246,2)</f>
        <v>0</v>
      </c>
      <c r="K246" s="216" t="s">
        <v>5</v>
      </c>
      <c r="L246" s="48"/>
      <c r="M246" s="221" t="s">
        <v>5</v>
      </c>
      <c r="N246" s="222" t="s">
        <v>43</v>
      </c>
      <c r="O246" s="49"/>
      <c r="P246" s="223">
        <f>O246*H246</f>
        <v>0</v>
      </c>
      <c r="Q246" s="223">
        <v>0</v>
      </c>
      <c r="R246" s="223">
        <f>Q246*H246</f>
        <v>0</v>
      </c>
      <c r="S246" s="223">
        <v>0</v>
      </c>
      <c r="T246" s="224">
        <f>S246*H246</f>
        <v>0</v>
      </c>
      <c r="AR246" s="26" t="s">
        <v>263</v>
      </c>
      <c r="AT246" s="26" t="s">
        <v>176</v>
      </c>
      <c r="AU246" s="26" t="s">
        <v>79</v>
      </c>
      <c r="AY246" s="26" t="s">
        <v>173</v>
      </c>
      <c r="BE246" s="225">
        <f>IF(N246="základní",J246,0)</f>
        <v>0</v>
      </c>
      <c r="BF246" s="225">
        <f>IF(N246="snížená",J246,0)</f>
        <v>0</v>
      </c>
      <c r="BG246" s="225">
        <f>IF(N246="zákl. přenesená",J246,0)</f>
        <v>0</v>
      </c>
      <c r="BH246" s="225">
        <f>IF(N246="sníž. přenesená",J246,0)</f>
        <v>0</v>
      </c>
      <c r="BI246" s="225">
        <f>IF(N246="nulová",J246,0)</f>
        <v>0</v>
      </c>
      <c r="BJ246" s="26" t="s">
        <v>79</v>
      </c>
      <c r="BK246" s="225">
        <f>ROUND(I246*H246,2)</f>
        <v>0</v>
      </c>
      <c r="BL246" s="26" t="s">
        <v>263</v>
      </c>
      <c r="BM246" s="26" t="s">
        <v>3643</v>
      </c>
    </row>
    <row r="247" spans="2:65" s="1" customFormat="1" ht="22.5" customHeight="1">
      <c r="B247" s="213"/>
      <c r="C247" s="214" t="s">
        <v>1877</v>
      </c>
      <c r="D247" s="214" t="s">
        <v>176</v>
      </c>
      <c r="E247" s="215" t="s">
        <v>3644</v>
      </c>
      <c r="F247" s="216" t="s">
        <v>3645</v>
      </c>
      <c r="G247" s="217" t="s">
        <v>711</v>
      </c>
      <c r="H247" s="218">
        <v>3</v>
      </c>
      <c r="I247" s="219"/>
      <c r="J247" s="220">
        <f>ROUND(I247*H247,2)</f>
        <v>0</v>
      </c>
      <c r="K247" s="216" t="s">
        <v>5</v>
      </c>
      <c r="L247" s="48"/>
      <c r="M247" s="221" t="s">
        <v>5</v>
      </c>
      <c r="N247" s="222" t="s">
        <v>43</v>
      </c>
      <c r="O247" s="49"/>
      <c r="P247" s="223">
        <f>O247*H247</f>
        <v>0</v>
      </c>
      <c r="Q247" s="223">
        <v>0</v>
      </c>
      <c r="R247" s="223">
        <f>Q247*H247</f>
        <v>0</v>
      </c>
      <c r="S247" s="223">
        <v>0</v>
      </c>
      <c r="T247" s="224">
        <f>S247*H247</f>
        <v>0</v>
      </c>
      <c r="AR247" s="26" t="s">
        <v>263</v>
      </c>
      <c r="AT247" s="26" t="s">
        <v>176</v>
      </c>
      <c r="AU247" s="26" t="s">
        <v>79</v>
      </c>
      <c r="AY247" s="26" t="s">
        <v>173</v>
      </c>
      <c r="BE247" s="225">
        <f>IF(N247="základní",J247,0)</f>
        <v>0</v>
      </c>
      <c r="BF247" s="225">
        <f>IF(N247="snížená",J247,0)</f>
        <v>0</v>
      </c>
      <c r="BG247" s="225">
        <f>IF(N247="zákl. přenesená",J247,0)</f>
        <v>0</v>
      </c>
      <c r="BH247" s="225">
        <f>IF(N247="sníž. přenesená",J247,0)</f>
        <v>0</v>
      </c>
      <c r="BI247" s="225">
        <f>IF(N247="nulová",J247,0)</f>
        <v>0</v>
      </c>
      <c r="BJ247" s="26" t="s">
        <v>79</v>
      </c>
      <c r="BK247" s="225">
        <f>ROUND(I247*H247,2)</f>
        <v>0</v>
      </c>
      <c r="BL247" s="26" t="s">
        <v>263</v>
      </c>
      <c r="BM247" s="26" t="s">
        <v>3646</v>
      </c>
    </row>
    <row r="248" spans="2:65" s="1" customFormat="1" ht="22.5" customHeight="1">
      <c r="B248" s="213"/>
      <c r="C248" s="214" t="s">
        <v>1884</v>
      </c>
      <c r="D248" s="214" t="s">
        <v>176</v>
      </c>
      <c r="E248" s="215" t="s">
        <v>3647</v>
      </c>
      <c r="F248" s="216" t="s">
        <v>3648</v>
      </c>
      <c r="G248" s="217" t="s">
        <v>711</v>
      </c>
      <c r="H248" s="218">
        <v>3</v>
      </c>
      <c r="I248" s="219"/>
      <c r="J248" s="220">
        <f>ROUND(I248*H248,2)</f>
        <v>0</v>
      </c>
      <c r="K248" s="216" t="s">
        <v>5</v>
      </c>
      <c r="L248" s="48"/>
      <c r="M248" s="221" t="s">
        <v>5</v>
      </c>
      <c r="N248" s="222" t="s">
        <v>43</v>
      </c>
      <c r="O248" s="49"/>
      <c r="P248" s="223">
        <f>O248*H248</f>
        <v>0</v>
      </c>
      <c r="Q248" s="223">
        <v>0</v>
      </c>
      <c r="R248" s="223">
        <f>Q248*H248</f>
        <v>0</v>
      </c>
      <c r="S248" s="223">
        <v>0</v>
      </c>
      <c r="T248" s="224">
        <f>S248*H248</f>
        <v>0</v>
      </c>
      <c r="AR248" s="26" t="s">
        <v>263</v>
      </c>
      <c r="AT248" s="26" t="s">
        <v>176</v>
      </c>
      <c r="AU248" s="26" t="s">
        <v>79</v>
      </c>
      <c r="AY248" s="26" t="s">
        <v>173</v>
      </c>
      <c r="BE248" s="225">
        <f>IF(N248="základní",J248,0)</f>
        <v>0</v>
      </c>
      <c r="BF248" s="225">
        <f>IF(N248="snížená",J248,0)</f>
        <v>0</v>
      </c>
      <c r="BG248" s="225">
        <f>IF(N248="zákl. přenesená",J248,0)</f>
        <v>0</v>
      </c>
      <c r="BH248" s="225">
        <f>IF(N248="sníž. přenesená",J248,0)</f>
        <v>0</v>
      </c>
      <c r="BI248" s="225">
        <f>IF(N248="nulová",J248,0)</f>
        <v>0</v>
      </c>
      <c r="BJ248" s="26" t="s">
        <v>79</v>
      </c>
      <c r="BK248" s="225">
        <f>ROUND(I248*H248,2)</f>
        <v>0</v>
      </c>
      <c r="BL248" s="26" t="s">
        <v>263</v>
      </c>
      <c r="BM248" s="26" t="s">
        <v>3649</v>
      </c>
    </row>
    <row r="249" spans="2:65" s="1" customFormat="1" ht="22.5" customHeight="1">
      <c r="B249" s="213"/>
      <c r="C249" s="214" t="s">
        <v>1892</v>
      </c>
      <c r="D249" s="214" t="s">
        <v>176</v>
      </c>
      <c r="E249" s="215" t="s">
        <v>3650</v>
      </c>
      <c r="F249" s="216" t="s">
        <v>3651</v>
      </c>
      <c r="G249" s="217" t="s">
        <v>711</v>
      </c>
      <c r="H249" s="218">
        <v>3</v>
      </c>
      <c r="I249" s="219"/>
      <c r="J249" s="220">
        <f>ROUND(I249*H249,2)</f>
        <v>0</v>
      </c>
      <c r="K249" s="216" t="s">
        <v>5</v>
      </c>
      <c r="L249" s="48"/>
      <c r="M249" s="221" t="s">
        <v>5</v>
      </c>
      <c r="N249" s="222" t="s">
        <v>43</v>
      </c>
      <c r="O249" s="49"/>
      <c r="P249" s="223">
        <f>O249*H249</f>
        <v>0</v>
      </c>
      <c r="Q249" s="223">
        <v>0</v>
      </c>
      <c r="R249" s="223">
        <f>Q249*H249</f>
        <v>0</v>
      </c>
      <c r="S249" s="223">
        <v>0</v>
      </c>
      <c r="T249" s="224">
        <f>S249*H249</f>
        <v>0</v>
      </c>
      <c r="AR249" s="26" t="s">
        <v>263</v>
      </c>
      <c r="AT249" s="26" t="s">
        <v>176</v>
      </c>
      <c r="AU249" s="26" t="s">
        <v>79</v>
      </c>
      <c r="AY249" s="26" t="s">
        <v>173</v>
      </c>
      <c r="BE249" s="225">
        <f>IF(N249="základní",J249,0)</f>
        <v>0</v>
      </c>
      <c r="BF249" s="225">
        <f>IF(N249="snížená",J249,0)</f>
        <v>0</v>
      </c>
      <c r="BG249" s="225">
        <f>IF(N249="zákl. přenesená",J249,0)</f>
        <v>0</v>
      </c>
      <c r="BH249" s="225">
        <f>IF(N249="sníž. přenesená",J249,0)</f>
        <v>0</v>
      </c>
      <c r="BI249" s="225">
        <f>IF(N249="nulová",J249,0)</f>
        <v>0</v>
      </c>
      <c r="BJ249" s="26" t="s">
        <v>79</v>
      </c>
      <c r="BK249" s="225">
        <f>ROUND(I249*H249,2)</f>
        <v>0</v>
      </c>
      <c r="BL249" s="26" t="s">
        <v>263</v>
      </c>
      <c r="BM249" s="26" t="s">
        <v>3652</v>
      </c>
    </row>
    <row r="250" spans="2:63" s="11" customFormat="1" ht="37.4" customHeight="1">
      <c r="B250" s="199"/>
      <c r="D250" s="210" t="s">
        <v>71</v>
      </c>
      <c r="E250" s="277" t="s">
        <v>1005</v>
      </c>
      <c r="F250" s="277" t="s">
        <v>3653</v>
      </c>
      <c r="I250" s="202"/>
      <c r="J250" s="278">
        <f>BK250</f>
        <v>0</v>
      </c>
      <c r="L250" s="199"/>
      <c r="M250" s="204"/>
      <c r="N250" s="205"/>
      <c r="O250" s="205"/>
      <c r="P250" s="206">
        <f>SUM(P251:P260)</f>
        <v>0</v>
      </c>
      <c r="Q250" s="205"/>
      <c r="R250" s="206">
        <f>SUM(R251:R260)</f>
        <v>0</v>
      </c>
      <c r="S250" s="205"/>
      <c r="T250" s="207">
        <f>SUM(T251:T260)</f>
        <v>0</v>
      </c>
      <c r="AR250" s="200" t="s">
        <v>79</v>
      </c>
      <c r="AT250" s="208" t="s">
        <v>71</v>
      </c>
      <c r="AU250" s="208" t="s">
        <v>72</v>
      </c>
      <c r="AY250" s="200" t="s">
        <v>173</v>
      </c>
      <c r="BK250" s="209">
        <f>SUM(BK251:BK260)</f>
        <v>0</v>
      </c>
    </row>
    <row r="251" spans="2:65" s="1" customFormat="1" ht="31.5" customHeight="1">
      <c r="B251" s="213"/>
      <c r="C251" s="214" t="s">
        <v>1900</v>
      </c>
      <c r="D251" s="214" t="s">
        <v>176</v>
      </c>
      <c r="E251" s="215" t="s">
        <v>3654</v>
      </c>
      <c r="F251" s="216" t="s">
        <v>3655</v>
      </c>
      <c r="G251" s="217" t="s">
        <v>711</v>
      </c>
      <c r="H251" s="218">
        <v>2</v>
      </c>
      <c r="I251" s="219"/>
      <c r="J251" s="220">
        <f>ROUND(I251*H251,2)</f>
        <v>0</v>
      </c>
      <c r="K251" s="216" t="s">
        <v>5</v>
      </c>
      <c r="L251" s="48"/>
      <c r="M251" s="221" t="s">
        <v>5</v>
      </c>
      <c r="N251" s="222" t="s">
        <v>43</v>
      </c>
      <c r="O251" s="49"/>
      <c r="P251" s="223">
        <f>O251*H251</f>
        <v>0</v>
      </c>
      <c r="Q251" s="223">
        <v>0</v>
      </c>
      <c r="R251" s="223">
        <f>Q251*H251</f>
        <v>0</v>
      </c>
      <c r="S251" s="223">
        <v>0</v>
      </c>
      <c r="T251" s="224">
        <f>S251*H251</f>
        <v>0</v>
      </c>
      <c r="AR251" s="26" t="s">
        <v>263</v>
      </c>
      <c r="AT251" s="26" t="s">
        <v>176</v>
      </c>
      <c r="AU251" s="26" t="s">
        <v>79</v>
      </c>
      <c r="AY251" s="26" t="s">
        <v>173</v>
      </c>
      <c r="BE251" s="225">
        <f>IF(N251="základní",J251,0)</f>
        <v>0</v>
      </c>
      <c r="BF251" s="225">
        <f>IF(N251="snížená",J251,0)</f>
        <v>0</v>
      </c>
      <c r="BG251" s="225">
        <f>IF(N251="zákl. přenesená",J251,0)</f>
        <v>0</v>
      </c>
      <c r="BH251" s="225">
        <f>IF(N251="sníž. přenesená",J251,0)</f>
        <v>0</v>
      </c>
      <c r="BI251" s="225">
        <f>IF(N251="nulová",J251,0)</f>
        <v>0</v>
      </c>
      <c r="BJ251" s="26" t="s">
        <v>79</v>
      </c>
      <c r="BK251" s="225">
        <f>ROUND(I251*H251,2)</f>
        <v>0</v>
      </c>
      <c r="BL251" s="26" t="s">
        <v>263</v>
      </c>
      <c r="BM251" s="26" t="s">
        <v>3656</v>
      </c>
    </row>
    <row r="252" spans="2:65" s="1" customFormat="1" ht="31.5" customHeight="1">
      <c r="B252" s="213"/>
      <c r="C252" s="214" t="s">
        <v>1904</v>
      </c>
      <c r="D252" s="214" t="s">
        <v>176</v>
      </c>
      <c r="E252" s="215" t="s">
        <v>3657</v>
      </c>
      <c r="F252" s="216" t="s">
        <v>3658</v>
      </c>
      <c r="G252" s="217" t="s">
        <v>711</v>
      </c>
      <c r="H252" s="218">
        <v>5</v>
      </c>
      <c r="I252" s="219"/>
      <c r="J252" s="220">
        <f>ROUND(I252*H252,2)</f>
        <v>0</v>
      </c>
      <c r="K252" s="216" t="s">
        <v>5</v>
      </c>
      <c r="L252" s="48"/>
      <c r="M252" s="221" t="s">
        <v>5</v>
      </c>
      <c r="N252" s="222" t="s">
        <v>43</v>
      </c>
      <c r="O252" s="49"/>
      <c r="P252" s="223">
        <f>O252*H252</f>
        <v>0</v>
      </c>
      <c r="Q252" s="223">
        <v>0</v>
      </c>
      <c r="R252" s="223">
        <f>Q252*H252</f>
        <v>0</v>
      </c>
      <c r="S252" s="223">
        <v>0</v>
      </c>
      <c r="T252" s="224">
        <f>S252*H252</f>
        <v>0</v>
      </c>
      <c r="AR252" s="26" t="s">
        <v>263</v>
      </c>
      <c r="AT252" s="26" t="s">
        <v>176</v>
      </c>
      <c r="AU252" s="26" t="s">
        <v>79</v>
      </c>
      <c r="AY252" s="26" t="s">
        <v>173</v>
      </c>
      <c r="BE252" s="225">
        <f>IF(N252="základní",J252,0)</f>
        <v>0</v>
      </c>
      <c r="BF252" s="225">
        <f>IF(N252="snížená",J252,0)</f>
        <v>0</v>
      </c>
      <c r="BG252" s="225">
        <f>IF(N252="zákl. přenesená",J252,0)</f>
        <v>0</v>
      </c>
      <c r="BH252" s="225">
        <f>IF(N252="sníž. přenesená",J252,0)</f>
        <v>0</v>
      </c>
      <c r="BI252" s="225">
        <f>IF(N252="nulová",J252,0)</f>
        <v>0</v>
      </c>
      <c r="BJ252" s="26" t="s">
        <v>79</v>
      </c>
      <c r="BK252" s="225">
        <f>ROUND(I252*H252,2)</f>
        <v>0</v>
      </c>
      <c r="BL252" s="26" t="s">
        <v>263</v>
      </c>
      <c r="BM252" s="26" t="s">
        <v>3659</v>
      </c>
    </row>
    <row r="253" spans="2:65" s="1" customFormat="1" ht="22.5" customHeight="1">
      <c r="B253" s="213"/>
      <c r="C253" s="214" t="s">
        <v>1908</v>
      </c>
      <c r="D253" s="214" t="s">
        <v>176</v>
      </c>
      <c r="E253" s="215" t="s">
        <v>3660</v>
      </c>
      <c r="F253" s="216" t="s">
        <v>3661</v>
      </c>
      <c r="G253" s="217" t="s">
        <v>260</v>
      </c>
      <c r="H253" s="218">
        <v>27</v>
      </c>
      <c r="I253" s="219"/>
      <c r="J253" s="220">
        <f>ROUND(I253*H253,2)</f>
        <v>0</v>
      </c>
      <c r="K253" s="216" t="s">
        <v>1288</v>
      </c>
      <c r="L253" s="48"/>
      <c r="M253" s="221" t="s">
        <v>5</v>
      </c>
      <c r="N253" s="222" t="s">
        <v>43</v>
      </c>
      <c r="O253" s="49"/>
      <c r="P253" s="223">
        <f>O253*H253</f>
        <v>0</v>
      </c>
      <c r="Q253" s="223">
        <v>0.00189</v>
      </c>
      <c r="R253" s="223">
        <f>Q253*H253</f>
        <v>0</v>
      </c>
      <c r="S253" s="223">
        <v>0</v>
      </c>
      <c r="T253" s="224">
        <f>S253*H253</f>
        <v>0</v>
      </c>
      <c r="AR253" s="26" t="s">
        <v>263</v>
      </c>
      <c r="AT253" s="26" t="s">
        <v>176</v>
      </c>
      <c r="AU253" s="26" t="s">
        <v>79</v>
      </c>
      <c r="AY253" s="26" t="s">
        <v>173</v>
      </c>
      <c r="BE253" s="225">
        <f>IF(N253="základní",J253,0)</f>
        <v>0</v>
      </c>
      <c r="BF253" s="225">
        <f>IF(N253="snížená",J253,0)</f>
        <v>0</v>
      </c>
      <c r="BG253" s="225">
        <f>IF(N253="zákl. přenesená",J253,0)</f>
        <v>0</v>
      </c>
      <c r="BH253" s="225">
        <f>IF(N253="sníž. přenesená",J253,0)</f>
        <v>0</v>
      </c>
      <c r="BI253" s="225">
        <f>IF(N253="nulová",J253,0)</f>
        <v>0</v>
      </c>
      <c r="BJ253" s="26" t="s">
        <v>79</v>
      </c>
      <c r="BK253" s="225">
        <f>ROUND(I253*H253,2)</f>
        <v>0</v>
      </c>
      <c r="BL253" s="26" t="s">
        <v>263</v>
      </c>
      <c r="BM253" s="26" t="s">
        <v>3662</v>
      </c>
    </row>
    <row r="254" spans="2:47" s="1" customFormat="1" ht="13.5">
      <c r="B254" s="48"/>
      <c r="D254" s="236" t="s">
        <v>1236</v>
      </c>
      <c r="F254" s="280" t="s">
        <v>3530</v>
      </c>
      <c r="I254" s="281"/>
      <c r="L254" s="48"/>
      <c r="M254" s="282"/>
      <c r="N254" s="49"/>
      <c r="O254" s="49"/>
      <c r="P254" s="49"/>
      <c r="Q254" s="49"/>
      <c r="R254" s="49"/>
      <c r="S254" s="49"/>
      <c r="T254" s="87"/>
      <c r="AT254" s="26" t="s">
        <v>1236</v>
      </c>
      <c r="AU254" s="26" t="s">
        <v>79</v>
      </c>
    </row>
    <row r="255" spans="2:65" s="1" customFormat="1" ht="22.5" customHeight="1">
      <c r="B255" s="213"/>
      <c r="C255" s="214" t="s">
        <v>1912</v>
      </c>
      <c r="D255" s="214" t="s">
        <v>176</v>
      </c>
      <c r="E255" s="215" t="s">
        <v>3663</v>
      </c>
      <c r="F255" s="216" t="s">
        <v>3664</v>
      </c>
      <c r="G255" s="217" t="s">
        <v>260</v>
      </c>
      <c r="H255" s="218">
        <v>5</v>
      </c>
      <c r="I255" s="219"/>
      <c r="J255" s="220">
        <f>ROUND(I255*H255,2)</f>
        <v>0</v>
      </c>
      <c r="K255" s="216" t="s">
        <v>1288</v>
      </c>
      <c r="L255" s="48"/>
      <c r="M255" s="221" t="s">
        <v>5</v>
      </c>
      <c r="N255" s="222" t="s">
        <v>43</v>
      </c>
      <c r="O255" s="49"/>
      <c r="P255" s="223">
        <f>O255*H255</f>
        <v>0</v>
      </c>
      <c r="Q255" s="223">
        <v>0.00227</v>
      </c>
      <c r="R255" s="223">
        <f>Q255*H255</f>
        <v>0</v>
      </c>
      <c r="S255" s="223">
        <v>0</v>
      </c>
      <c r="T255" s="224">
        <f>S255*H255</f>
        <v>0</v>
      </c>
      <c r="AR255" s="26" t="s">
        <v>263</v>
      </c>
      <c r="AT255" s="26" t="s">
        <v>176</v>
      </c>
      <c r="AU255" s="26" t="s">
        <v>79</v>
      </c>
      <c r="AY255" s="26" t="s">
        <v>173</v>
      </c>
      <c r="BE255" s="225">
        <f>IF(N255="základní",J255,0)</f>
        <v>0</v>
      </c>
      <c r="BF255" s="225">
        <f>IF(N255="snížená",J255,0)</f>
        <v>0</v>
      </c>
      <c r="BG255" s="225">
        <f>IF(N255="zákl. přenesená",J255,0)</f>
        <v>0</v>
      </c>
      <c r="BH255" s="225">
        <f>IF(N255="sníž. přenesená",J255,0)</f>
        <v>0</v>
      </c>
      <c r="BI255" s="225">
        <f>IF(N255="nulová",J255,0)</f>
        <v>0</v>
      </c>
      <c r="BJ255" s="26" t="s">
        <v>79</v>
      </c>
      <c r="BK255" s="225">
        <f>ROUND(I255*H255,2)</f>
        <v>0</v>
      </c>
      <c r="BL255" s="26" t="s">
        <v>263</v>
      </c>
      <c r="BM255" s="26" t="s">
        <v>3665</v>
      </c>
    </row>
    <row r="256" spans="2:47" s="1" customFormat="1" ht="13.5">
      <c r="B256" s="48"/>
      <c r="D256" s="236" t="s">
        <v>1236</v>
      </c>
      <c r="F256" s="280" t="s">
        <v>3530</v>
      </c>
      <c r="I256" s="281"/>
      <c r="L256" s="48"/>
      <c r="M256" s="282"/>
      <c r="N256" s="49"/>
      <c r="O256" s="49"/>
      <c r="P256" s="49"/>
      <c r="Q256" s="49"/>
      <c r="R256" s="49"/>
      <c r="S256" s="49"/>
      <c r="T256" s="87"/>
      <c r="AT256" s="26" t="s">
        <v>1236</v>
      </c>
      <c r="AU256" s="26" t="s">
        <v>79</v>
      </c>
    </row>
    <row r="257" spans="2:65" s="1" customFormat="1" ht="22.5" customHeight="1">
      <c r="B257" s="213"/>
      <c r="C257" s="214" t="s">
        <v>1916</v>
      </c>
      <c r="D257" s="214" t="s">
        <v>176</v>
      </c>
      <c r="E257" s="215" t="s">
        <v>3666</v>
      </c>
      <c r="F257" s="216" t="s">
        <v>3667</v>
      </c>
      <c r="G257" s="217" t="s">
        <v>260</v>
      </c>
      <c r="H257" s="218">
        <v>3</v>
      </c>
      <c r="I257" s="219"/>
      <c r="J257" s="220">
        <f>ROUND(I257*H257,2)</f>
        <v>0</v>
      </c>
      <c r="K257" s="216" t="s">
        <v>1288</v>
      </c>
      <c r="L257" s="48"/>
      <c r="M257" s="221" t="s">
        <v>5</v>
      </c>
      <c r="N257" s="222" t="s">
        <v>43</v>
      </c>
      <c r="O257" s="49"/>
      <c r="P257" s="223">
        <f>O257*H257</f>
        <v>0</v>
      </c>
      <c r="Q257" s="223">
        <v>0.0035</v>
      </c>
      <c r="R257" s="223">
        <f>Q257*H257</f>
        <v>0</v>
      </c>
      <c r="S257" s="223">
        <v>0</v>
      </c>
      <c r="T257" s="224">
        <f>S257*H257</f>
        <v>0</v>
      </c>
      <c r="AR257" s="26" t="s">
        <v>263</v>
      </c>
      <c r="AT257" s="26" t="s">
        <v>176</v>
      </c>
      <c r="AU257" s="26" t="s">
        <v>79</v>
      </c>
      <c r="AY257" s="26" t="s">
        <v>173</v>
      </c>
      <c r="BE257" s="225">
        <f>IF(N257="základní",J257,0)</f>
        <v>0</v>
      </c>
      <c r="BF257" s="225">
        <f>IF(N257="snížená",J257,0)</f>
        <v>0</v>
      </c>
      <c r="BG257" s="225">
        <f>IF(N257="zákl. přenesená",J257,0)</f>
        <v>0</v>
      </c>
      <c r="BH257" s="225">
        <f>IF(N257="sníž. přenesená",J257,0)</f>
        <v>0</v>
      </c>
      <c r="BI257" s="225">
        <f>IF(N257="nulová",J257,0)</f>
        <v>0</v>
      </c>
      <c r="BJ257" s="26" t="s">
        <v>79</v>
      </c>
      <c r="BK257" s="225">
        <f>ROUND(I257*H257,2)</f>
        <v>0</v>
      </c>
      <c r="BL257" s="26" t="s">
        <v>263</v>
      </c>
      <c r="BM257" s="26" t="s">
        <v>3668</v>
      </c>
    </row>
    <row r="258" spans="2:47" s="1" customFormat="1" ht="13.5">
      <c r="B258" s="48"/>
      <c r="D258" s="236" t="s">
        <v>1236</v>
      </c>
      <c r="F258" s="280" t="s">
        <v>3530</v>
      </c>
      <c r="I258" s="281"/>
      <c r="L258" s="48"/>
      <c r="M258" s="282"/>
      <c r="N258" s="49"/>
      <c r="O258" s="49"/>
      <c r="P258" s="49"/>
      <c r="Q258" s="49"/>
      <c r="R258" s="49"/>
      <c r="S258" s="49"/>
      <c r="T258" s="87"/>
      <c r="AT258" s="26" t="s">
        <v>1236</v>
      </c>
      <c r="AU258" s="26" t="s">
        <v>79</v>
      </c>
    </row>
    <row r="259" spans="2:65" s="1" customFormat="1" ht="22.5" customHeight="1">
      <c r="B259" s="213"/>
      <c r="C259" s="214" t="s">
        <v>1920</v>
      </c>
      <c r="D259" s="214" t="s">
        <v>176</v>
      </c>
      <c r="E259" s="215" t="s">
        <v>3660</v>
      </c>
      <c r="F259" s="216" t="s">
        <v>3661</v>
      </c>
      <c r="G259" s="217" t="s">
        <v>260</v>
      </c>
      <c r="H259" s="218">
        <v>2</v>
      </c>
      <c r="I259" s="219"/>
      <c r="J259" s="220">
        <f>ROUND(I259*H259,2)</f>
        <v>0</v>
      </c>
      <c r="K259" s="216" t="s">
        <v>1288</v>
      </c>
      <c r="L259" s="48"/>
      <c r="M259" s="221" t="s">
        <v>5</v>
      </c>
      <c r="N259" s="222" t="s">
        <v>43</v>
      </c>
      <c r="O259" s="49"/>
      <c r="P259" s="223">
        <f>O259*H259</f>
        <v>0</v>
      </c>
      <c r="Q259" s="223">
        <v>0.00189</v>
      </c>
      <c r="R259" s="223">
        <f>Q259*H259</f>
        <v>0</v>
      </c>
      <c r="S259" s="223">
        <v>0</v>
      </c>
      <c r="T259" s="224">
        <f>S259*H259</f>
        <v>0</v>
      </c>
      <c r="AR259" s="26" t="s">
        <v>263</v>
      </c>
      <c r="AT259" s="26" t="s">
        <v>176</v>
      </c>
      <c r="AU259" s="26" t="s">
        <v>79</v>
      </c>
      <c r="AY259" s="26" t="s">
        <v>173</v>
      </c>
      <c r="BE259" s="225">
        <f>IF(N259="základní",J259,0)</f>
        <v>0</v>
      </c>
      <c r="BF259" s="225">
        <f>IF(N259="snížená",J259,0)</f>
        <v>0</v>
      </c>
      <c r="BG259" s="225">
        <f>IF(N259="zákl. přenesená",J259,0)</f>
        <v>0</v>
      </c>
      <c r="BH259" s="225">
        <f>IF(N259="sníž. přenesená",J259,0)</f>
        <v>0</v>
      </c>
      <c r="BI259" s="225">
        <f>IF(N259="nulová",J259,0)</f>
        <v>0</v>
      </c>
      <c r="BJ259" s="26" t="s">
        <v>79</v>
      </c>
      <c r="BK259" s="225">
        <f>ROUND(I259*H259,2)</f>
        <v>0</v>
      </c>
      <c r="BL259" s="26" t="s">
        <v>263</v>
      </c>
      <c r="BM259" s="26" t="s">
        <v>3669</v>
      </c>
    </row>
    <row r="260" spans="2:47" s="1" customFormat="1" ht="13.5">
      <c r="B260" s="48"/>
      <c r="D260" s="227" t="s">
        <v>1236</v>
      </c>
      <c r="F260" s="285" t="s">
        <v>3530</v>
      </c>
      <c r="I260" s="281"/>
      <c r="L260" s="48"/>
      <c r="M260" s="282"/>
      <c r="N260" s="49"/>
      <c r="O260" s="49"/>
      <c r="P260" s="49"/>
      <c r="Q260" s="49"/>
      <c r="R260" s="49"/>
      <c r="S260" s="49"/>
      <c r="T260" s="87"/>
      <c r="AT260" s="26" t="s">
        <v>1236</v>
      </c>
      <c r="AU260" s="26" t="s">
        <v>79</v>
      </c>
    </row>
    <row r="261" spans="2:63" s="11" customFormat="1" ht="37.4" customHeight="1">
      <c r="B261" s="199"/>
      <c r="D261" s="210" t="s">
        <v>71</v>
      </c>
      <c r="E261" s="277" t="s">
        <v>1100</v>
      </c>
      <c r="F261" s="277" t="s">
        <v>3670</v>
      </c>
      <c r="I261" s="202"/>
      <c r="J261" s="278">
        <f>BK261</f>
        <v>0</v>
      </c>
      <c r="L261" s="199"/>
      <c r="M261" s="204"/>
      <c r="N261" s="205"/>
      <c r="O261" s="205"/>
      <c r="P261" s="206">
        <f>SUM(P262:P268)</f>
        <v>0</v>
      </c>
      <c r="Q261" s="205"/>
      <c r="R261" s="206">
        <f>SUM(R262:R268)</f>
        <v>0</v>
      </c>
      <c r="S261" s="205"/>
      <c r="T261" s="207">
        <f>SUM(T262:T268)</f>
        <v>0</v>
      </c>
      <c r="AR261" s="200" t="s">
        <v>79</v>
      </c>
      <c r="AT261" s="208" t="s">
        <v>71</v>
      </c>
      <c r="AU261" s="208" t="s">
        <v>72</v>
      </c>
      <c r="AY261" s="200" t="s">
        <v>173</v>
      </c>
      <c r="BK261" s="209">
        <f>SUM(BK262:BK268)</f>
        <v>0</v>
      </c>
    </row>
    <row r="262" spans="2:65" s="1" customFormat="1" ht="31.5" customHeight="1">
      <c r="B262" s="213"/>
      <c r="C262" s="214" t="s">
        <v>1924</v>
      </c>
      <c r="D262" s="214" t="s">
        <v>176</v>
      </c>
      <c r="E262" s="215" t="s">
        <v>3671</v>
      </c>
      <c r="F262" s="216" t="s">
        <v>3672</v>
      </c>
      <c r="G262" s="217" t="s">
        <v>711</v>
      </c>
      <c r="H262" s="218">
        <v>1</v>
      </c>
      <c r="I262" s="219"/>
      <c r="J262" s="220">
        <f>ROUND(I262*H262,2)</f>
        <v>0</v>
      </c>
      <c r="K262" s="216" t="s">
        <v>5</v>
      </c>
      <c r="L262" s="48"/>
      <c r="M262" s="221" t="s">
        <v>5</v>
      </c>
      <c r="N262" s="222" t="s">
        <v>43</v>
      </c>
      <c r="O262" s="49"/>
      <c r="P262" s="223">
        <f>O262*H262</f>
        <v>0</v>
      </c>
      <c r="Q262" s="223">
        <v>0</v>
      </c>
      <c r="R262" s="223">
        <f>Q262*H262</f>
        <v>0</v>
      </c>
      <c r="S262" s="223">
        <v>0</v>
      </c>
      <c r="T262" s="224">
        <f>S262*H262</f>
        <v>0</v>
      </c>
      <c r="AR262" s="26" t="s">
        <v>263</v>
      </c>
      <c r="AT262" s="26" t="s">
        <v>176</v>
      </c>
      <c r="AU262" s="26" t="s">
        <v>79</v>
      </c>
      <c r="AY262" s="26" t="s">
        <v>173</v>
      </c>
      <c r="BE262" s="225">
        <f>IF(N262="základní",J262,0)</f>
        <v>0</v>
      </c>
      <c r="BF262" s="225">
        <f>IF(N262="snížená",J262,0)</f>
        <v>0</v>
      </c>
      <c r="BG262" s="225">
        <f>IF(N262="zákl. přenesená",J262,0)</f>
        <v>0</v>
      </c>
      <c r="BH262" s="225">
        <f>IF(N262="sníž. přenesená",J262,0)</f>
        <v>0</v>
      </c>
      <c r="BI262" s="225">
        <f>IF(N262="nulová",J262,0)</f>
        <v>0</v>
      </c>
      <c r="BJ262" s="26" t="s">
        <v>79</v>
      </c>
      <c r="BK262" s="225">
        <f>ROUND(I262*H262,2)</f>
        <v>0</v>
      </c>
      <c r="BL262" s="26" t="s">
        <v>263</v>
      </c>
      <c r="BM262" s="26" t="s">
        <v>3673</v>
      </c>
    </row>
    <row r="263" spans="2:65" s="1" customFormat="1" ht="44.25" customHeight="1">
      <c r="B263" s="213"/>
      <c r="C263" s="214" t="s">
        <v>1928</v>
      </c>
      <c r="D263" s="214" t="s">
        <v>176</v>
      </c>
      <c r="E263" s="215" t="s">
        <v>3674</v>
      </c>
      <c r="F263" s="216" t="s">
        <v>3675</v>
      </c>
      <c r="G263" s="217" t="s">
        <v>711</v>
      </c>
      <c r="H263" s="218">
        <v>1</v>
      </c>
      <c r="I263" s="219"/>
      <c r="J263" s="220">
        <f>ROUND(I263*H263,2)</f>
        <v>0</v>
      </c>
      <c r="K263" s="216" t="s">
        <v>5</v>
      </c>
      <c r="L263" s="48"/>
      <c r="M263" s="221" t="s">
        <v>5</v>
      </c>
      <c r="N263" s="222" t="s">
        <v>43</v>
      </c>
      <c r="O263" s="49"/>
      <c r="P263" s="223">
        <f>O263*H263</f>
        <v>0</v>
      </c>
      <c r="Q263" s="223">
        <v>0</v>
      </c>
      <c r="R263" s="223">
        <f>Q263*H263</f>
        <v>0</v>
      </c>
      <c r="S263" s="223">
        <v>0</v>
      </c>
      <c r="T263" s="224">
        <f>S263*H263</f>
        <v>0</v>
      </c>
      <c r="AR263" s="26" t="s">
        <v>263</v>
      </c>
      <c r="AT263" s="26" t="s">
        <v>176</v>
      </c>
      <c r="AU263" s="26" t="s">
        <v>79</v>
      </c>
      <c r="AY263" s="26" t="s">
        <v>173</v>
      </c>
      <c r="BE263" s="225">
        <f>IF(N263="základní",J263,0)</f>
        <v>0</v>
      </c>
      <c r="BF263" s="225">
        <f>IF(N263="snížená",J263,0)</f>
        <v>0</v>
      </c>
      <c r="BG263" s="225">
        <f>IF(N263="zákl. přenesená",J263,0)</f>
        <v>0</v>
      </c>
      <c r="BH263" s="225">
        <f>IF(N263="sníž. přenesená",J263,0)</f>
        <v>0</v>
      </c>
      <c r="BI263" s="225">
        <f>IF(N263="nulová",J263,0)</f>
        <v>0</v>
      </c>
      <c r="BJ263" s="26" t="s">
        <v>79</v>
      </c>
      <c r="BK263" s="225">
        <f>ROUND(I263*H263,2)</f>
        <v>0</v>
      </c>
      <c r="BL263" s="26" t="s">
        <v>263</v>
      </c>
      <c r="BM263" s="26" t="s">
        <v>3676</v>
      </c>
    </row>
    <row r="264" spans="2:65" s="1" customFormat="1" ht="22.5" customHeight="1">
      <c r="B264" s="213"/>
      <c r="C264" s="214" t="s">
        <v>1932</v>
      </c>
      <c r="D264" s="214" t="s">
        <v>176</v>
      </c>
      <c r="E264" s="215" t="s">
        <v>3552</v>
      </c>
      <c r="F264" s="216" t="s">
        <v>3553</v>
      </c>
      <c r="G264" s="217" t="s">
        <v>260</v>
      </c>
      <c r="H264" s="218">
        <v>1.5</v>
      </c>
      <c r="I264" s="219"/>
      <c r="J264" s="220">
        <f>ROUND(I264*H264,2)</f>
        <v>0</v>
      </c>
      <c r="K264" s="216" t="s">
        <v>1288</v>
      </c>
      <c r="L264" s="48"/>
      <c r="M264" s="221" t="s">
        <v>5</v>
      </c>
      <c r="N264" s="222" t="s">
        <v>43</v>
      </c>
      <c r="O264" s="49"/>
      <c r="P264" s="223">
        <f>O264*H264</f>
        <v>0</v>
      </c>
      <c r="Q264" s="223">
        <v>0.00277</v>
      </c>
      <c r="R264" s="223">
        <f>Q264*H264</f>
        <v>0</v>
      </c>
      <c r="S264" s="223">
        <v>0</v>
      </c>
      <c r="T264" s="224">
        <f>S264*H264</f>
        <v>0</v>
      </c>
      <c r="AR264" s="26" t="s">
        <v>263</v>
      </c>
      <c r="AT264" s="26" t="s">
        <v>176</v>
      </c>
      <c r="AU264" s="26" t="s">
        <v>79</v>
      </c>
      <c r="AY264" s="26" t="s">
        <v>173</v>
      </c>
      <c r="BE264" s="225">
        <f>IF(N264="základní",J264,0)</f>
        <v>0</v>
      </c>
      <c r="BF264" s="225">
        <f>IF(N264="snížená",J264,0)</f>
        <v>0</v>
      </c>
      <c r="BG264" s="225">
        <f>IF(N264="zákl. přenesená",J264,0)</f>
        <v>0</v>
      </c>
      <c r="BH264" s="225">
        <f>IF(N264="sníž. přenesená",J264,0)</f>
        <v>0</v>
      </c>
      <c r="BI264" s="225">
        <f>IF(N264="nulová",J264,0)</f>
        <v>0</v>
      </c>
      <c r="BJ264" s="26" t="s">
        <v>79</v>
      </c>
      <c r="BK264" s="225">
        <f>ROUND(I264*H264,2)</f>
        <v>0</v>
      </c>
      <c r="BL264" s="26" t="s">
        <v>263</v>
      </c>
      <c r="BM264" s="26" t="s">
        <v>3677</v>
      </c>
    </row>
    <row r="265" spans="2:47" s="1" customFormat="1" ht="13.5">
      <c r="B265" s="48"/>
      <c r="D265" s="236" t="s">
        <v>1236</v>
      </c>
      <c r="F265" s="280" t="s">
        <v>3530</v>
      </c>
      <c r="I265" s="281"/>
      <c r="L265" s="48"/>
      <c r="M265" s="282"/>
      <c r="N265" s="49"/>
      <c r="O265" s="49"/>
      <c r="P265" s="49"/>
      <c r="Q265" s="49"/>
      <c r="R265" s="49"/>
      <c r="S265" s="49"/>
      <c r="T265" s="87"/>
      <c r="AT265" s="26" t="s">
        <v>1236</v>
      </c>
      <c r="AU265" s="26" t="s">
        <v>79</v>
      </c>
    </row>
    <row r="266" spans="2:65" s="1" customFormat="1" ht="22.5" customHeight="1">
      <c r="B266" s="213"/>
      <c r="C266" s="214" t="s">
        <v>1936</v>
      </c>
      <c r="D266" s="214" t="s">
        <v>176</v>
      </c>
      <c r="E266" s="215" t="s">
        <v>3678</v>
      </c>
      <c r="F266" s="216" t="s">
        <v>3679</v>
      </c>
      <c r="G266" s="217" t="s">
        <v>711</v>
      </c>
      <c r="H266" s="218">
        <v>1</v>
      </c>
      <c r="I266" s="219"/>
      <c r="J266" s="220">
        <f>ROUND(I266*H266,2)</f>
        <v>0</v>
      </c>
      <c r="K266" s="216" t="s">
        <v>5</v>
      </c>
      <c r="L266" s="48"/>
      <c r="M266" s="221" t="s">
        <v>5</v>
      </c>
      <c r="N266" s="222" t="s">
        <v>43</v>
      </c>
      <c r="O266" s="49"/>
      <c r="P266" s="223">
        <f>O266*H266</f>
        <v>0</v>
      </c>
      <c r="Q266" s="223">
        <v>0</v>
      </c>
      <c r="R266" s="223">
        <f>Q266*H266</f>
        <v>0</v>
      </c>
      <c r="S266" s="223">
        <v>0</v>
      </c>
      <c r="T266" s="224">
        <f>S266*H266</f>
        <v>0</v>
      </c>
      <c r="AR266" s="26" t="s">
        <v>263</v>
      </c>
      <c r="AT266" s="26" t="s">
        <v>176</v>
      </c>
      <c r="AU266" s="26" t="s">
        <v>79</v>
      </c>
      <c r="AY266" s="26" t="s">
        <v>173</v>
      </c>
      <c r="BE266" s="225">
        <f>IF(N266="základní",J266,0)</f>
        <v>0</v>
      </c>
      <c r="BF266" s="225">
        <f>IF(N266="snížená",J266,0)</f>
        <v>0</v>
      </c>
      <c r="BG266" s="225">
        <f>IF(N266="zákl. přenesená",J266,0)</f>
        <v>0</v>
      </c>
      <c r="BH266" s="225">
        <f>IF(N266="sníž. přenesená",J266,0)</f>
        <v>0</v>
      </c>
      <c r="BI266" s="225">
        <f>IF(N266="nulová",J266,0)</f>
        <v>0</v>
      </c>
      <c r="BJ266" s="26" t="s">
        <v>79</v>
      </c>
      <c r="BK266" s="225">
        <f>ROUND(I266*H266,2)</f>
        <v>0</v>
      </c>
      <c r="BL266" s="26" t="s">
        <v>263</v>
      </c>
      <c r="BM266" s="26" t="s">
        <v>3680</v>
      </c>
    </row>
    <row r="267" spans="2:65" s="1" customFormat="1" ht="22.5" customHeight="1">
      <c r="B267" s="213"/>
      <c r="C267" s="214" t="s">
        <v>1940</v>
      </c>
      <c r="D267" s="214" t="s">
        <v>176</v>
      </c>
      <c r="E267" s="215" t="s">
        <v>3681</v>
      </c>
      <c r="F267" s="216" t="s">
        <v>3682</v>
      </c>
      <c r="G267" s="217" t="s">
        <v>711</v>
      </c>
      <c r="H267" s="218">
        <v>2</v>
      </c>
      <c r="I267" s="219"/>
      <c r="J267" s="220">
        <f>ROUND(I267*H267,2)</f>
        <v>0</v>
      </c>
      <c r="K267" s="216" t="s">
        <v>5</v>
      </c>
      <c r="L267" s="48"/>
      <c r="M267" s="221" t="s">
        <v>5</v>
      </c>
      <c r="N267" s="222" t="s">
        <v>43</v>
      </c>
      <c r="O267" s="49"/>
      <c r="P267" s="223">
        <f>O267*H267</f>
        <v>0</v>
      </c>
      <c r="Q267" s="223">
        <v>0</v>
      </c>
      <c r="R267" s="223">
        <f>Q267*H267</f>
        <v>0</v>
      </c>
      <c r="S267" s="223">
        <v>0</v>
      </c>
      <c r="T267" s="224">
        <f>S267*H267</f>
        <v>0</v>
      </c>
      <c r="AR267" s="26" t="s">
        <v>263</v>
      </c>
      <c r="AT267" s="26" t="s">
        <v>176</v>
      </c>
      <c r="AU267" s="26" t="s">
        <v>79</v>
      </c>
      <c r="AY267" s="26" t="s">
        <v>173</v>
      </c>
      <c r="BE267" s="225">
        <f>IF(N267="základní",J267,0)</f>
        <v>0</v>
      </c>
      <c r="BF267" s="225">
        <f>IF(N267="snížená",J267,0)</f>
        <v>0</v>
      </c>
      <c r="BG267" s="225">
        <f>IF(N267="zákl. přenesená",J267,0)</f>
        <v>0</v>
      </c>
      <c r="BH267" s="225">
        <f>IF(N267="sníž. přenesená",J267,0)</f>
        <v>0</v>
      </c>
      <c r="BI267" s="225">
        <f>IF(N267="nulová",J267,0)</f>
        <v>0</v>
      </c>
      <c r="BJ267" s="26" t="s">
        <v>79</v>
      </c>
      <c r="BK267" s="225">
        <f>ROUND(I267*H267,2)</f>
        <v>0</v>
      </c>
      <c r="BL267" s="26" t="s">
        <v>263</v>
      </c>
      <c r="BM267" s="26" t="s">
        <v>3683</v>
      </c>
    </row>
    <row r="268" spans="2:65" s="1" customFormat="1" ht="22.5" customHeight="1">
      <c r="B268" s="213"/>
      <c r="C268" s="214" t="s">
        <v>1944</v>
      </c>
      <c r="D268" s="214" t="s">
        <v>176</v>
      </c>
      <c r="E268" s="215" t="s">
        <v>3684</v>
      </c>
      <c r="F268" s="216" t="s">
        <v>3685</v>
      </c>
      <c r="G268" s="217" t="s">
        <v>711</v>
      </c>
      <c r="H268" s="218">
        <v>1</v>
      </c>
      <c r="I268" s="219"/>
      <c r="J268" s="220">
        <f>ROUND(I268*H268,2)</f>
        <v>0</v>
      </c>
      <c r="K268" s="216" t="s">
        <v>5</v>
      </c>
      <c r="L268" s="48"/>
      <c r="M268" s="221" t="s">
        <v>5</v>
      </c>
      <c r="N268" s="222" t="s">
        <v>43</v>
      </c>
      <c r="O268" s="49"/>
      <c r="P268" s="223">
        <f>O268*H268</f>
        <v>0</v>
      </c>
      <c r="Q268" s="223">
        <v>0</v>
      </c>
      <c r="R268" s="223">
        <f>Q268*H268</f>
        <v>0</v>
      </c>
      <c r="S268" s="223">
        <v>0</v>
      </c>
      <c r="T268" s="224">
        <f>S268*H268</f>
        <v>0</v>
      </c>
      <c r="AR268" s="26" t="s">
        <v>263</v>
      </c>
      <c r="AT268" s="26" t="s">
        <v>176</v>
      </c>
      <c r="AU268" s="26" t="s">
        <v>79</v>
      </c>
      <c r="AY268" s="26" t="s">
        <v>173</v>
      </c>
      <c r="BE268" s="225">
        <f>IF(N268="základní",J268,0)</f>
        <v>0</v>
      </c>
      <c r="BF268" s="225">
        <f>IF(N268="snížená",J268,0)</f>
        <v>0</v>
      </c>
      <c r="BG268" s="225">
        <f>IF(N268="zákl. přenesená",J268,0)</f>
        <v>0</v>
      </c>
      <c r="BH268" s="225">
        <f>IF(N268="sníž. přenesená",J268,0)</f>
        <v>0</v>
      </c>
      <c r="BI268" s="225">
        <f>IF(N268="nulová",J268,0)</f>
        <v>0</v>
      </c>
      <c r="BJ268" s="26" t="s">
        <v>79</v>
      </c>
      <c r="BK268" s="225">
        <f>ROUND(I268*H268,2)</f>
        <v>0</v>
      </c>
      <c r="BL268" s="26" t="s">
        <v>263</v>
      </c>
      <c r="BM268" s="26" t="s">
        <v>3686</v>
      </c>
    </row>
    <row r="269" spans="2:63" s="11" customFormat="1" ht="37.4" customHeight="1">
      <c r="B269" s="199"/>
      <c r="D269" s="210" t="s">
        <v>71</v>
      </c>
      <c r="E269" s="277" t="s">
        <v>905</v>
      </c>
      <c r="F269" s="277" t="s">
        <v>3450</v>
      </c>
      <c r="I269" s="202"/>
      <c r="J269" s="278">
        <f>BK269</f>
        <v>0</v>
      </c>
      <c r="L269" s="199"/>
      <c r="M269" s="204"/>
      <c r="N269" s="205"/>
      <c r="O269" s="205"/>
      <c r="P269" s="206">
        <f>SUM(P270:P277)</f>
        <v>0</v>
      </c>
      <c r="Q269" s="205"/>
      <c r="R269" s="206">
        <f>SUM(R270:R277)</f>
        <v>0</v>
      </c>
      <c r="S269" s="205"/>
      <c r="T269" s="207">
        <f>SUM(T270:T277)</f>
        <v>0</v>
      </c>
      <c r="AR269" s="200" t="s">
        <v>79</v>
      </c>
      <c r="AT269" s="208" t="s">
        <v>71</v>
      </c>
      <c r="AU269" s="208" t="s">
        <v>72</v>
      </c>
      <c r="AY269" s="200" t="s">
        <v>173</v>
      </c>
      <c r="BK269" s="209">
        <f>SUM(BK270:BK277)</f>
        <v>0</v>
      </c>
    </row>
    <row r="270" spans="2:65" s="1" customFormat="1" ht="44.25" customHeight="1">
      <c r="B270" s="213"/>
      <c r="C270" s="214" t="s">
        <v>1949</v>
      </c>
      <c r="D270" s="214" t="s">
        <v>176</v>
      </c>
      <c r="E270" s="215" t="s">
        <v>3687</v>
      </c>
      <c r="F270" s="216" t="s">
        <v>3688</v>
      </c>
      <c r="G270" s="217" t="s">
        <v>711</v>
      </c>
      <c r="H270" s="218">
        <v>1</v>
      </c>
      <c r="I270" s="219"/>
      <c r="J270" s="220">
        <f>ROUND(I270*H270,2)</f>
        <v>0</v>
      </c>
      <c r="K270" s="216" t="s">
        <v>5</v>
      </c>
      <c r="L270" s="48"/>
      <c r="M270" s="221" t="s">
        <v>5</v>
      </c>
      <c r="N270" s="222" t="s">
        <v>43</v>
      </c>
      <c r="O270" s="49"/>
      <c r="P270" s="223">
        <f>O270*H270</f>
        <v>0</v>
      </c>
      <c r="Q270" s="223">
        <v>0</v>
      </c>
      <c r="R270" s="223">
        <f>Q270*H270</f>
        <v>0</v>
      </c>
      <c r="S270" s="223">
        <v>0</v>
      </c>
      <c r="T270" s="224">
        <f>S270*H270</f>
        <v>0</v>
      </c>
      <c r="AR270" s="26" t="s">
        <v>263</v>
      </c>
      <c r="AT270" s="26" t="s">
        <v>176</v>
      </c>
      <c r="AU270" s="26" t="s">
        <v>79</v>
      </c>
      <c r="AY270" s="26" t="s">
        <v>173</v>
      </c>
      <c r="BE270" s="225">
        <f>IF(N270="základní",J270,0)</f>
        <v>0</v>
      </c>
      <c r="BF270" s="225">
        <f>IF(N270="snížená",J270,0)</f>
        <v>0</v>
      </c>
      <c r="BG270" s="225">
        <f>IF(N270="zákl. přenesená",J270,0)</f>
        <v>0</v>
      </c>
      <c r="BH270" s="225">
        <f>IF(N270="sníž. přenesená",J270,0)</f>
        <v>0</v>
      </c>
      <c r="BI270" s="225">
        <f>IF(N270="nulová",J270,0)</f>
        <v>0</v>
      </c>
      <c r="BJ270" s="26" t="s">
        <v>79</v>
      </c>
      <c r="BK270" s="225">
        <f>ROUND(I270*H270,2)</f>
        <v>0</v>
      </c>
      <c r="BL270" s="26" t="s">
        <v>263</v>
      </c>
      <c r="BM270" s="26" t="s">
        <v>3689</v>
      </c>
    </row>
    <row r="271" spans="2:65" s="1" customFormat="1" ht="22.5" customHeight="1">
      <c r="B271" s="213"/>
      <c r="C271" s="214" t="s">
        <v>1951</v>
      </c>
      <c r="D271" s="214" t="s">
        <v>176</v>
      </c>
      <c r="E271" s="215" t="s">
        <v>3454</v>
      </c>
      <c r="F271" s="216" t="s">
        <v>3455</v>
      </c>
      <c r="G271" s="217" t="s">
        <v>711</v>
      </c>
      <c r="H271" s="218">
        <v>1</v>
      </c>
      <c r="I271" s="219"/>
      <c r="J271" s="220">
        <f>ROUND(I271*H271,2)</f>
        <v>0</v>
      </c>
      <c r="K271" s="216" t="s">
        <v>5</v>
      </c>
      <c r="L271" s="48"/>
      <c r="M271" s="221" t="s">
        <v>5</v>
      </c>
      <c r="N271" s="222" t="s">
        <v>43</v>
      </c>
      <c r="O271" s="49"/>
      <c r="P271" s="223">
        <f>O271*H271</f>
        <v>0</v>
      </c>
      <c r="Q271" s="223">
        <v>0</v>
      </c>
      <c r="R271" s="223">
        <f>Q271*H271</f>
        <v>0</v>
      </c>
      <c r="S271" s="223">
        <v>0</v>
      </c>
      <c r="T271" s="224">
        <f>S271*H271</f>
        <v>0</v>
      </c>
      <c r="AR271" s="26" t="s">
        <v>263</v>
      </c>
      <c r="AT271" s="26" t="s">
        <v>176</v>
      </c>
      <c r="AU271" s="26" t="s">
        <v>79</v>
      </c>
      <c r="AY271" s="26" t="s">
        <v>173</v>
      </c>
      <c r="BE271" s="225">
        <f>IF(N271="základní",J271,0)</f>
        <v>0</v>
      </c>
      <c r="BF271" s="225">
        <f>IF(N271="snížená",J271,0)</f>
        <v>0</v>
      </c>
      <c r="BG271" s="225">
        <f>IF(N271="zákl. přenesená",J271,0)</f>
        <v>0</v>
      </c>
      <c r="BH271" s="225">
        <f>IF(N271="sníž. přenesená",J271,0)</f>
        <v>0</v>
      </c>
      <c r="BI271" s="225">
        <f>IF(N271="nulová",J271,0)</f>
        <v>0</v>
      </c>
      <c r="BJ271" s="26" t="s">
        <v>79</v>
      </c>
      <c r="BK271" s="225">
        <f>ROUND(I271*H271,2)</f>
        <v>0</v>
      </c>
      <c r="BL271" s="26" t="s">
        <v>263</v>
      </c>
      <c r="BM271" s="26" t="s">
        <v>3690</v>
      </c>
    </row>
    <row r="272" spans="2:65" s="1" customFormat="1" ht="44.25" customHeight="1">
      <c r="B272" s="213"/>
      <c r="C272" s="214" t="s">
        <v>1955</v>
      </c>
      <c r="D272" s="214" t="s">
        <v>176</v>
      </c>
      <c r="E272" s="215" t="s">
        <v>3691</v>
      </c>
      <c r="F272" s="216" t="s">
        <v>3692</v>
      </c>
      <c r="G272" s="217" t="s">
        <v>260</v>
      </c>
      <c r="H272" s="218">
        <v>8</v>
      </c>
      <c r="I272" s="219"/>
      <c r="J272" s="220">
        <f>ROUND(I272*H272,2)</f>
        <v>0</v>
      </c>
      <c r="K272" s="216" t="s">
        <v>5</v>
      </c>
      <c r="L272" s="48"/>
      <c r="M272" s="221" t="s">
        <v>5</v>
      </c>
      <c r="N272" s="222" t="s">
        <v>43</v>
      </c>
      <c r="O272" s="49"/>
      <c r="P272" s="223">
        <f>O272*H272</f>
        <v>0</v>
      </c>
      <c r="Q272" s="223">
        <v>0</v>
      </c>
      <c r="R272" s="223">
        <f>Q272*H272</f>
        <v>0</v>
      </c>
      <c r="S272" s="223">
        <v>0</v>
      </c>
      <c r="T272" s="224">
        <f>S272*H272</f>
        <v>0</v>
      </c>
      <c r="AR272" s="26" t="s">
        <v>263</v>
      </c>
      <c r="AT272" s="26" t="s">
        <v>176</v>
      </c>
      <c r="AU272" s="26" t="s">
        <v>79</v>
      </c>
      <c r="AY272" s="26" t="s">
        <v>173</v>
      </c>
      <c r="BE272" s="225">
        <f>IF(N272="základní",J272,0)</f>
        <v>0</v>
      </c>
      <c r="BF272" s="225">
        <f>IF(N272="snížená",J272,0)</f>
        <v>0</v>
      </c>
      <c r="BG272" s="225">
        <f>IF(N272="zákl. přenesená",J272,0)</f>
        <v>0</v>
      </c>
      <c r="BH272" s="225">
        <f>IF(N272="sníž. přenesená",J272,0)</f>
        <v>0</v>
      </c>
      <c r="BI272" s="225">
        <f>IF(N272="nulová",J272,0)</f>
        <v>0</v>
      </c>
      <c r="BJ272" s="26" t="s">
        <v>79</v>
      </c>
      <c r="BK272" s="225">
        <f>ROUND(I272*H272,2)</f>
        <v>0</v>
      </c>
      <c r="BL272" s="26" t="s">
        <v>263</v>
      </c>
      <c r="BM272" s="26" t="s">
        <v>3693</v>
      </c>
    </row>
    <row r="273" spans="2:65" s="1" customFormat="1" ht="44.25" customHeight="1">
      <c r="B273" s="213"/>
      <c r="C273" s="214" t="s">
        <v>1959</v>
      </c>
      <c r="D273" s="214" t="s">
        <v>176</v>
      </c>
      <c r="E273" s="215" t="s">
        <v>3694</v>
      </c>
      <c r="F273" s="216" t="s">
        <v>3695</v>
      </c>
      <c r="G273" s="217" t="s">
        <v>260</v>
      </c>
      <c r="H273" s="218">
        <v>15</v>
      </c>
      <c r="I273" s="219"/>
      <c r="J273" s="220">
        <f>ROUND(I273*H273,2)</f>
        <v>0</v>
      </c>
      <c r="K273" s="216" t="s">
        <v>5</v>
      </c>
      <c r="L273" s="48"/>
      <c r="M273" s="221" t="s">
        <v>5</v>
      </c>
      <c r="N273" s="222" t="s">
        <v>43</v>
      </c>
      <c r="O273" s="49"/>
      <c r="P273" s="223">
        <f>O273*H273</f>
        <v>0</v>
      </c>
      <c r="Q273" s="223">
        <v>0</v>
      </c>
      <c r="R273" s="223">
        <f>Q273*H273</f>
        <v>0</v>
      </c>
      <c r="S273" s="223">
        <v>0</v>
      </c>
      <c r="T273" s="224">
        <f>S273*H273</f>
        <v>0</v>
      </c>
      <c r="AR273" s="26" t="s">
        <v>263</v>
      </c>
      <c r="AT273" s="26" t="s">
        <v>176</v>
      </c>
      <c r="AU273" s="26" t="s">
        <v>79</v>
      </c>
      <c r="AY273" s="26" t="s">
        <v>173</v>
      </c>
      <c r="BE273" s="225">
        <f>IF(N273="základní",J273,0)</f>
        <v>0</v>
      </c>
      <c r="BF273" s="225">
        <f>IF(N273="snížená",J273,0)</f>
        <v>0</v>
      </c>
      <c r="BG273" s="225">
        <f>IF(N273="zákl. přenesená",J273,0)</f>
        <v>0</v>
      </c>
      <c r="BH273" s="225">
        <f>IF(N273="sníž. přenesená",J273,0)</f>
        <v>0</v>
      </c>
      <c r="BI273" s="225">
        <f>IF(N273="nulová",J273,0)</f>
        <v>0</v>
      </c>
      <c r="BJ273" s="26" t="s">
        <v>79</v>
      </c>
      <c r="BK273" s="225">
        <f>ROUND(I273*H273,2)</f>
        <v>0</v>
      </c>
      <c r="BL273" s="26" t="s">
        <v>263</v>
      </c>
      <c r="BM273" s="26" t="s">
        <v>3696</v>
      </c>
    </row>
    <row r="274" spans="2:65" s="1" customFormat="1" ht="44.25" customHeight="1">
      <c r="B274" s="213"/>
      <c r="C274" s="214" t="s">
        <v>1964</v>
      </c>
      <c r="D274" s="214" t="s">
        <v>176</v>
      </c>
      <c r="E274" s="215" t="s">
        <v>3697</v>
      </c>
      <c r="F274" s="216" t="s">
        <v>3698</v>
      </c>
      <c r="G274" s="217" t="s">
        <v>260</v>
      </c>
      <c r="H274" s="218">
        <v>3</v>
      </c>
      <c r="I274" s="219"/>
      <c r="J274" s="220">
        <f>ROUND(I274*H274,2)</f>
        <v>0</v>
      </c>
      <c r="K274" s="216" t="s">
        <v>5</v>
      </c>
      <c r="L274" s="48"/>
      <c r="M274" s="221" t="s">
        <v>5</v>
      </c>
      <c r="N274" s="222" t="s">
        <v>43</v>
      </c>
      <c r="O274" s="49"/>
      <c r="P274" s="223">
        <f>O274*H274</f>
        <v>0</v>
      </c>
      <c r="Q274" s="223">
        <v>0</v>
      </c>
      <c r="R274" s="223">
        <f>Q274*H274</f>
        <v>0</v>
      </c>
      <c r="S274" s="223">
        <v>0</v>
      </c>
      <c r="T274" s="224">
        <f>S274*H274</f>
        <v>0</v>
      </c>
      <c r="AR274" s="26" t="s">
        <v>263</v>
      </c>
      <c r="AT274" s="26" t="s">
        <v>176</v>
      </c>
      <c r="AU274" s="26" t="s">
        <v>79</v>
      </c>
      <c r="AY274" s="26" t="s">
        <v>173</v>
      </c>
      <c r="BE274" s="225">
        <f>IF(N274="základní",J274,0)</f>
        <v>0</v>
      </c>
      <c r="BF274" s="225">
        <f>IF(N274="snížená",J274,0)</f>
        <v>0</v>
      </c>
      <c r="BG274" s="225">
        <f>IF(N274="zákl. přenesená",J274,0)</f>
        <v>0</v>
      </c>
      <c r="BH274" s="225">
        <f>IF(N274="sníž. přenesená",J274,0)</f>
        <v>0</v>
      </c>
      <c r="BI274" s="225">
        <f>IF(N274="nulová",J274,0)</f>
        <v>0</v>
      </c>
      <c r="BJ274" s="26" t="s">
        <v>79</v>
      </c>
      <c r="BK274" s="225">
        <f>ROUND(I274*H274,2)</f>
        <v>0</v>
      </c>
      <c r="BL274" s="26" t="s">
        <v>263</v>
      </c>
      <c r="BM274" s="26" t="s">
        <v>3699</v>
      </c>
    </row>
    <row r="275" spans="2:65" s="1" customFormat="1" ht="44.25" customHeight="1">
      <c r="B275" s="213"/>
      <c r="C275" s="214" t="s">
        <v>1968</v>
      </c>
      <c r="D275" s="214" t="s">
        <v>176</v>
      </c>
      <c r="E275" s="215" t="s">
        <v>3700</v>
      </c>
      <c r="F275" s="216" t="s">
        <v>3701</v>
      </c>
      <c r="G275" s="217" t="s">
        <v>260</v>
      </c>
      <c r="H275" s="218">
        <v>2</v>
      </c>
      <c r="I275" s="219"/>
      <c r="J275" s="220">
        <f>ROUND(I275*H275,2)</f>
        <v>0</v>
      </c>
      <c r="K275" s="216" t="s">
        <v>5</v>
      </c>
      <c r="L275" s="48"/>
      <c r="M275" s="221" t="s">
        <v>5</v>
      </c>
      <c r="N275" s="222" t="s">
        <v>43</v>
      </c>
      <c r="O275" s="49"/>
      <c r="P275" s="223">
        <f>O275*H275</f>
        <v>0</v>
      </c>
      <c r="Q275" s="223">
        <v>0</v>
      </c>
      <c r="R275" s="223">
        <f>Q275*H275</f>
        <v>0</v>
      </c>
      <c r="S275" s="223">
        <v>0</v>
      </c>
      <c r="T275" s="224">
        <f>S275*H275</f>
        <v>0</v>
      </c>
      <c r="AR275" s="26" t="s">
        <v>263</v>
      </c>
      <c r="AT275" s="26" t="s">
        <v>176</v>
      </c>
      <c r="AU275" s="26" t="s">
        <v>79</v>
      </c>
      <c r="AY275" s="26" t="s">
        <v>173</v>
      </c>
      <c r="BE275" s="225">
        <f>IF(N275="základní",J275,0)</f>
        <v>0</v>
      </c>
      <c r="BF275" s="225">
        <f>IF(N275="snížená",J275,0)</f>
        <v>0</v>
      </c>
      <c r="BG275" s="225">
        <f>IF(N275="zákl. přenesená",J275,0)</f>
        <v>0</v>
      </c>
      <c r="BH275" s="225">
        <f>IF(N275="sníž. přenesená",J275,0)</f>
        <v>0</v>
      </c>
      <c r="BI275" s="225">
        <f>IF(N275="nulová",J275,0)</f>
        <v>0</v>
      </c>
      <c r="BJ275" s="26" t="s">
        <v>79</v>
      </c>
      <c r="BK275" s="225">
        <f>ROUND(I275*H275,2)</f>
        <v>0</v>
      </c>
      <c r="BL275" s="26" t="s">
        <v>263</v>
      </c>
      <c r="BM275" s="26" t="s">
        <v>3702</v>
      </c>
    </row>
    <row r="276" spans="2:65" s="1" customFormat="1" ht="44.25" customHeight="1">
      <c r="B276" s="213"/>
      <c r="C276" s="214" t="s">
        <v>1977</v>
      </c>
      <c r="D276" s="214" t="s">
        <v>176</v>
      </c>
      <c r="E276" s="215" t="s">
        <v>3703</v>
      </c>
      <c r="F276" s="216" t="s">
        <v>3704</v>
      </c>
      <c r="G276" s="217" t="s">
        <v>711</v>
      </c>
      <c r="H276" s="218">
        <v>1</v>
      </c>
      <c r="I276" s="219"/>
      <c r="J276" s="220">
        <f>ROUND(I276*H276,2)</f>
        <v>0</v>
      </c>
      <c r="K276" s="216" t="s">
        <v>5</v>
      </c>
      <c r="L276" s="48"/>
      <c r="M276" s="221" t="s">
        <v>5</v>
      </c>
      <c r="N276" s="222" t="s">
        <v>43</v>
      </c>
      <c r="O276" s="49"/>
      <c r="P276" s="223">
        <f>O276*H276</f>
        <v>0</v>
      </c>
      <c r="Q276" s="223">
        <v>0</v>
      </c>
      <c r="R276" s="223">
        <f>Q276*H276</f>
        <v>0</v>
      </c>
      <c r="S276" s="223">
        <v>0</v>
      </c>
      <c r="T276" s="224">
        <f>S276*H276</f>
        <v>0</v>
      </c>
      <c r="AR276" s="26" t="s">
        <v>263</v>
      </c>
      <c r="AT276" s="26" t="s">
        <v>176</v>
      </c>
      <c r="AU276" s="26" t="s">
        <v>79</v>
      </c>
      <c r="AY276" s="26" t="s">
        <v>173</v>
      </c>
      <c r="BE276" s="225">
        <f>IF(N276="základní",J276,0)</f>
        <v>0</v>
      </c>
      <c r="BF276" s="225">
        <f>IF(N276="snížená",J276,0)</f>
        <v>0</v>
      </c>
      <c r="BG276" s="225">
        <f>IF(N276="zákl. přenesená",J276,0)</f>
        <v>0</v>
      </c>
      <c r="BH276" s="225">
        <f>IF(N276="sníž. přenesená",J276,0)</f>
        <v>0</v>
      </c>
      <c r="BI276" s="225">
        <f>IF(N276="nulová",J276,0)</f>
        <v>0</v>
      </c>
      <c r="BJ276" s="26" t="s">
        <v>79</v>
      </c>
      <c r="BK276" s="225">
        <f>ROUND(I276*H276,2)</f>
        <v>0</v>
      </c>
      <c r="BL276" s="26" t="s">
        <v>263</v>
      </c>
      <c r="BM276" s="26" t="s">
        <v>3705</v>
      </c>
    </row>
    <row r="277" spans="2:65" s="1" customFormat="1" ht="31.5" customHeight="1">
      <c r="B277" s="213"/>
      <c r="C277" s="214" t="s">
        <v>1984</v>
      </c>
      <c r="D277" s="214" t="s">
        <v>176</v>
      </c>
      <c r="E277" s="215" t="s">
        <v>3706</v>
      </c>
      <c r="F277" s="216" t="s">
        <v>3707</v>
      </c>
      <c r="G277" s="217" t="s">
        <v>711</v>
      </c>
      <c r="H277" s="218">
        <v>1</v>
      </c>
      <c r="I277" s="219"/>
      <c r="J277" s="220">
        <f>ROUND(I277*H277,2)</f>
        <v>0</v>
      </c>
      <c r="K277" s="216" t="s">
        <v>5</v>
      </c>
      <c r="L277" s="48"/>
      <c r="M277" s="221" t="s">
        <v>5</v>
      </c>
      <c r="N277" s="222" t="s">
        <v>43</v>
      </c>
      <c r="O277" s="49"/>
      <c r="P277" s="223">
        <f>O277*H277</f>
        <v>0</v>
      </c>
      <c r="Q277" s="223">
        <v>0</v>
      </c>
      <c r="R277" s="223">
        <f>Q277*H277</f>
        <v>0</v>
      </c>
      <c r="S277" s="223">
        <v>0</v>
      </c>
      <c r="T277" s="224">
        <f>S277*H277</f>
        <v>0</v>
      </c>
      <c r="AR277" s="26" t="s">
        <v>263</v>
      </c>
      <c r="AT277" s="26" t="s">
        <v>176</v>
      </c>
      <c r="AU277" s="26" t="s">
        <v>79</v>
      </c>
      <c r="AY277" s="26" t="s">
        <v>173</v>
      </c>
      <c r="BE277" s="225">
        <f>IF(N277="základní",J277,0)</f>
        <v>0</v>
      </c>
      <c r="BF277" s="225">
        <f>IF(N277="snížená",J277,0)</f>
        <v>0</v>
      </c>
      <c r="BG277" s="225">
        <f>IF(N277="zákl. přenesená",J277,0)</f>
        <v>0</v>
      </c>
      <c r="BH277" s="225">
        <f>IF(N277="sníž. přenesená",J277,0)</f>
        <v>0</v>
      </c>
      <c r="BI277" s="225">
        <f>IF(N277="nulová",J277,0)</f>
        <v>0</v>
      </c>
      <c r="BJ277" s="26" t="s">
        <v>79</v>
      </c>
      <c r="BK277" s="225">
        <f>ROUND(I277*H277,2)</f>
        <v>0</v>
      </c>
      <c r="BL277" s="26" t="s">
        <v>263</v>
      </c>
      <c r="BM277" s="26" t="s">
        <v>3708</v>
      </c>
    </row>
    <row r="278" spans="2:63" s="11" customFormat="1" ht="37.4" customHeight="1">
      <c r="B278" s="199"/>
      <c r="D278" s="210" t="s">
        <v>71</v>
      </c>
      <c r="E278" s="277" t="s">
        <v>916</v>
      </c>
      <c r="F278" s="277" t="s">
        <v>3457</v>
      </c>
      <c r="I278" s="202"/>
      <c r="J278" s="278">
        <f>BK278</f>
        <v>0</v>
      </c>
      <c r="L278" s="199"/>
      <c r="M278" s="204"/>
      <c r="N278" s="205"/>
      <c r="O278" s="205"/>
      <c r="P278" s="206">
        <f>SUM(P279:P285)</f>
        <v>0</v>
      </c>
      <c r="Q278" s="205"/>
      <c r="R278" s="206">
        <f>SUM(R279:R285)</f>
        <v>0</v>
      </c>
      <c r="S278" s="205"/>
      <c r="T278" s="207">
        <f>SUM(T279:T285)</f>
        <v>0</v>
      </c>
      <c r="AR278" s="200" t="s">
        <v>79</v>
      </c>
      <c r="AT278" s="208" t="s">
        <v>71</v>
      </c>
      <c r="AU278" s="208" t="s">
        <v>72</v>
      </c>
      <c r="AY278" s="200" t="s">
        <v>173</v>
      </c>
      <c r="BK278" s="209">
        <f>SUM(BK279:BK285)</f>
        <v>0</v>
      </c>
    </row>
    <row r="279" spans="2:65" s="1" customFormat="1" ht="22.5" customHeight="1">
      <c r="B279" s="213"/>
      <c r="C279" s="214" t="s">
        <v>1988</v>
      </c>
      <c r="D279" s="214" t="s">
        <v>176</v>
      </c>
      <c r="E279" s="215" t="s">
        <v>3709</v>
      </c>
      <c r="F279" s="216" t="s">
        <v>3459</v>
      </c>
      <c r="G279" s="217" t="s">
        <v>1166</v>
      </c>
      <c r="H279" s="218">
        <v>1</v>
      </c>
      <c r="I279" s="219"/>
      <c r="J279" s="220">
        <f>ROUND(I279*H279,2)</f>
        <v>0</v>
      </c>
      <c r="K279" s="216" t="s">
        <v>5</v>
      </c>
      <c r="L279" s="48"/>
      <c r="M279" s="221" t="s">
        <v>5</v>
      </c>
      <c r="N279" s="222" t="s">
        <v>43</v>
      </c>
      <c r="O279" s="49"/>
      <c r="P279" s="223">
        <f>O279*H279</f>
        <v>0</v>
      </c>
      <c r="Q279" s="223">
        <v>0</v>
      </c>
      <c r="R279" s="223">
        <f>Q279*H279</f>
        <v>0</v>
      </c>
      <c r="S279" s="223">
        <v>0</v>
      </c>
      <c r="T279" s="224">
        <f>S279*H279</f>
        <v>0</v>
      </c>
      <c r="AR279" s="26" t="s">
        <v>263</v>
      </c>
      <c r="AT279" s="26" t="s">
        <v>176</v>
      </c>
      <c r="AU279" s="26" t="s">
        <v>79</v>
      </c>
      <c r="AY279" s="26" t="s">
        <v>173</v>
      </c>
      <c r="BE279" s="225">
        <f>IF(N279="základní",J279,0)</f>
        <v>0</v>
      </c>
      <c r="BF279" s="225">
        <f>IF(N279="snížená",J279,0)</f>
        <v>0</v>
      </c>
      <c r="BG279" s="225">
        <f>IF(N279="zákl. přenesená",J279,0)</f>
        <v>0</v>
      </c>
      <c r="BH279" s="225">
        <f>IF(N279="sníž. přenesená",J279,0)</f>
        <v>0</v>
      </c>
      <c r="BI279" s="225">
        <f>IF(N279="nulová",J279,0)</f>
        <v>0</v>
      </c>
      <c r="BJ279" s="26" t="s">
        <v>79</v>
      </c>
      <c r="BK279" s="225">
        <f>ROUND(I279*H279,2)</f>
        <v>0</v>
      </c>
      <c r="BL279" s="26" t="s">
        <v>263</v>
      </c>
      <c r="BM279" s="26" t="s">
        <v>3710</v>
      </c>
    </row>
    <row r="280" spans="2:65" s="1" customFormat="1" ht="44.25" customHeight="1">
      <c r="B280" s="213"/>
      <c r="C280" s="214" t="s">
        <v>1993</v>
      </c>
      <c r="D280" s="214" t="s">
        <v>176</v>
      </c>
      <c r="E280" s="215" t="s">
        <v>3711</v>
      </c>
      <c r="F280" s="216" t="s">
        <v>3462</v>
      </c>
      <c r="G280" s="217" t="s">
        <v>179</v>
      </c>
      <c r="H280" s="218">
        <v>438</v>
      </c>
      <c r="I280" s="219"/>
      <c r="J280" s="220">
        <f>ROUND(I280*H280,2)</f>
        <v>0</v>
      </c>
      <c r="K280" s="216" t="s">
        <v>5</v>
      </c>
      <c r="L280" s="48"/>
      <c r="M280" s="221" t="s">
        <v>5</v>
      </c>
      <c r="N280" s="222" t="s">
        <v>43</v>
      </c>
      <c r="O280" s="49"/>
      <c r="P280" s="223">
        <f>O280*H280</f>
        <v>0</v>
      </c>
      <c r="Q280" s="223">
        <v>0</v>
      </c>
      <c r="R280" s="223">
        <f>Q280*H280</f>
        <v>0</v>
      </c>
      <c r="S280" s="223">
        <v>0</v>
      </c>
      <c r="T280" s="224">
        <f>S280*H280</f>
        <v>0</v>
      </c>
      <c r="AR280" s="26" t="s">
        <v>263</v>
      </c>
      <c r="AT280" s="26" t="s">
        <v>176</v>
      </c>
      <c r="AU280" s="26" t="s">
        <v>79</v>
      </c>
      <c r="AY280" s="26" t="s">
        <v>173</v>
      </c>
      <c r="BE280" s="225">
        <f>IF(N280="základní",J280,0)</f>
        <v>0</v>
      </c>
      <c r="BF280" s="225">
        <f>IF(N280="snížená",J280,0)</f>
        <v>0</v>
      </c>
      <c r="BG280" s="225">
        <f>IF(N280="zákl. přenesená",J280,0)</f>
        <v>0</v>
      </c>
      <c r="BH280" s="225">
        <f>IF(N280="sníž. přenesená",J280,0)</f>
        <v>0</v>
      </c>
      <c r="BI280" s="225">
        <f>IF(N280="nulová",J280,0)</f>
        <v>0</v>
      </c>
      <c r="BJ280" s="26" t="s">
        <v>79</v>
      </c>
      <c r="BK280" s="225">
        <f>ROUND(I280*H280,2)</f>
        <v>0</v>
      </c>
      <c r="BL280" s="26" t="s">
        <v>263</v>
      </c>
      <c r="BM280" s="26" t="s">
        <v>3712</v>
      </c>
    </row>
    <row r="281" spans="2:65" s="1" customFormat="1" ht="22.5" customHeight="1">
      <c r="B281" s="213"/>
      <c r="C281" s="214" t="s">
        <v>1998</v>
      </c>
      <c r="D281" s="214" t="s">
        <v>176</v>
      </c>
      <c r="E281" s="215" t="s">
        <v>3713</v>
      </c>
      <c r="F281" s="216" t="s">
        <v>3465</v>
      </c>
      <c r="G281" s="217" t="s">
        <v>1166</v>
      </c>
      <c r="H281" s="218">
        <v>1</v>
      </c>
      <c r="I281" s="219"/>
      <c r="J281" s="220">
        <f>ROUND(I281*H281,2)</f>
        <v>0</v>
      </c>
      <c r="K281" s="216" t="s">
        <v>5</v>
      </c>
      <c r="L281" s="48"/>
      <c r="M281" s="221" t="s">
        <v>5</v>
      </c>
      <c r="N281" s="222" t="s">
        <v>43</v>
      </c>
      <c r="O281" s="49"/>
      <c r="P281" s="223">
        <f>O281*H281</f>
        <v>0</v>
      </c>
      <c r="Q281" s="223">
        <v>0</v>
      </c>
      <c r="R281" s="223">
        <f>Q281*H281</f>
        <v>0</v>
      </c>
      <c r="S281" s="223">
        <v>0</v>
      </c>
      <c r="T281" s="224">
        <f>S281*H281</f>
        <v>0</v>
      </c>
      <c r="AR281" s="26" t="s">
        <v>263</v>
      </c>
      <c r="AT281" s="26" t="s">
        <v>176</v>
      </c>
      <c r="AU281" s="26" t="s">
        <v>79</v>
      </c>
      <c r="AY281" s="26" t="s">
        <v>173</v>
      </c>
      <c r="BE281" s="225">
        <f>IF(N281="základní",J281,0)</f>
        <v>0</v>
      </c>
      <c r="BF281" s="225">
        <f>IF(N281="snížená",J281,0)</f>
        <v>0</v>
      </c>
      <c r="BG281" s="225">
        <f>IF(N281="zákl. přenesená",J281,0)</f>
        <v>0</v>
      </c>
      <c r="BH281" s="225">
        <f>IF(N281="sníž. přenesená",J281,0)</f>
        <v>0</v>
      </c>
      <c r="BI281" s="225">
        <f>IF(N281="nulová",J281,0)</f>
        <v>0</v>
      </c>
      <c r="BJ281" s="26" t="s">
        <v>79</v>
      </c>
      <c r="BK281" s="225">
        <f>ROUND(I281*H281,2)</f>
        <v>0</v>
      </c>
      <c r="BL281" s="26" t="s">
        <v>263</v>
      </c>
      <c r="BM281" s="26" t="s">
        <v>3714</v>
      </c>
    </row>
    <row r="282" spans="2:65" s="1" customFormat="1" ht="22.5" customHeight="1">
      <c r="B282" s="213"/>
      <c r="C282" s="214" t="s">
        <v>2002</v>
      </c>
      <c r="D282" s="214" t="s">
        <v>176</v>
      </c>
      <c r="E282" s="215" t="s">
        <v>3467</v>
      </c>
      <c r="F282" s="216" t="s">
        <v>3468</v>
      </c>
      <c r="G282" s="217" t="s">
        <v>814</v>
      </c>
      <c r="H282" s="218">
        <v>1</v>
      </c>
      <c r="I282" s="219"/>
      <c r="J282" s="220">
        <f>ROUND(I282*H282,2)</f>
        <v>0</v>
      </c>
      <c r="K282" s="216" t="s">
        <v>5</v>
      </c>
      <c r="L282" s="48"/>
      <c r="M282" s="221" t="s">
        <v>5</v>
      </c>
      <c r="N282" s="222" t="s">
        <v>43</v>
      </c>
      <c r="O282" s="49"/>
      <c r="P282" s="223">
        <f>O282*H282</f>
        <v>0</v>
      </c>
      <c r="Q282" s="223">
        <v>0</v>
      </c>
      <c r="R282" s="223">
        <f>Q282*H282</f>
        <v>0</v>
      </c>
      <c r="S282" s="223">
        <v>0</v>
      </c>
      <c r="T282" s="224">
        <f>S282*H282</f>
        <v>0</v>
      </c>
      <c r="AR282" s="26" t="s">
        <v>263</v>
      </c>
      <c r="AT282" s="26" t="s">
        <v>176</v>
      </c>
      <c r="AU282" s="26" t="s">
        <v>79</v>
      </c>
      <c r="AY282" s="26" t="s">
        <v>173</v>
      </c>
      <c r="BE282" s="225">
        <f>IF(N282="základní",J282,0)</f>
        <v>0</v>
      </c>
      <c r="BF282" s="225">
        <f>IF(N282="snížená",J282,0)</f>
        <v>0</v>
      </c>
      <c r="BG282" s="225">
        <f>IF(N282="zákl. přenesená",J282,0)</f>
        <v>0</v>
      </c>
      <c r="BH282" s="225">
        <f>IF(N282="sníž. přenesená",J282,0)</f>
        <v>0</v>
      </c>
      <c r="BI282" s="225">
        <f>IF(N282="nulová",J282,0)</f>
        <v>0</v>
      </c>
      <c r="BJ282" s="26" t="s">
        <v>79</v>
      </c>
      <c r="BK282" s="225">
        <f>ROUND(I282*H282,2)</f>
        <v>0</v>
      </c>
      <c r="BL282" s="26" t="s">
        <v>263</v>
      </c>
      <c r="BM282" s="26" t="s">
        <v>3715</v>
      </c>
    </row>
    <row r="283" spans="2:65" s="1" customFormat="1" ht="22.5" customHeight="1">
      <c r="B283" s="213"/>
      <c r="C283" s="214" t="s">
        <v>2021</v>
      </c>
      <c r="D283" s="214" t="s">
        <v>176</v>
      </c>
      <c r="E283" s="215" t="s">
        <v>3470</v>
      </c>
      <c r="F283" s="216" t="s">
        <v>3471</v>
      </c>
      <c r="G283" s="217" t="s">
        <v>814</v>
      </c>
      <c r="H283" s="218">
        <v>1</v>
      </c>
      <c r="I283" s="219"/>
      <c r="J283" s="220">
        <f>ROUND(I283*H283,2)</f>
        <v>0</v>
      </c>
      <c r="K283" s="216" t="s">
        <v>5</v>
      </c>
      <c r="L283" s="48"/>
      <c r="M283" s="221" t="s">
        <v>5</v>
      </c>
      <c r="N283" s="222" t="s">
        <v>43</v>
      </c>
      <c r="O283" s="49"/>
      <c r="P283" s="223">
        <f>O283*H283</f>
        <v>0</v>
      </c>
      <c r="Q283" s="223">
        <v>0</v>
      </c>
      <c r="R283" s="223">
        <f>Q283*H283</f>
        <v>0</v>
      </c>
      <c r="S283" s="223">
        <v>0</v>
      </c>
      <c r="T283" s="224">
        <f>S283*H283</f>
        <v>0</v>
      </c>
      <c r="AR283" s="26" t="s">
        <v>263</v>
      </c>
      <c r="AT283" s="26" t="s">
        <v>176</v>
      </c>
      <c r="AU283" s="26" t="s">
        <v>79</v>
      </c>
      <c r="AY283" s="26" t="s">
        <v>173</v>
      </c>
      <c r="BE283" s="225">
        <f>IF(N283="základní",J283,0)</f>
        <v>0</v>
      </c>
      <c r="BF283" s="225">
        <f>IF(N283="snížená",J283,0)</f>
        <v>0</v>
      </c>
      <c r="BG283" s="225">
        <f>IF(N283="zákl. přenesená",J283,0)</f>
        <v>0</v>
      </c>
      <c r="BH283" s="225">
        <f>IF(N283="sníž. přenesená",J283,0)</f>
        <v>0</v>
      </c>
      <c r="BI283" s="225">
        <f>IF(N283="nulová",J283,0)</f>
        <v>0</v>
      </c>
      <c r="BJ283" s="26" t="s">
        <v>79</v>
      </c>
      <c r="BK283" s="225">
        <f>ROUND(I283*H283,2)</f>
        <v>0</v>
      </c>
      <c r="BL283" s="26" t="s">
        <v>263</v>
      </c>
      <c r="BM283" s="26" t="s">
        <v>3716</v>
      </c>
    </row>
    <row r="284" spans="2:65" s="1" customFormat="1" ht="22.5" customHeight="1">
      <c r="B284" s="213"/>
      <c r="C284" s="214" t="s">
        <v>2026</v>
      </c>
      <c r="D284" s="214" t="s">
        <v>176</v>
      </c>
      <c r="E284" s="215" t="s">
        <v>3473</v>
      </c>
      <c r="F284" s="216" t="s">
        <v>3474</v>
      </c>
      <c r="G284" s="217" t="s">
        <v>814</v>
      </c>
      <c r="H284" s="218">
        <v>1</v>
      </c>
      <c r="I284" s="219"/>
      <c r="J284" s="220">
        <f>ROUND(I284*H284,2)</f>
        <v>0</v>
      </c>
      <c r="K284" s="216" t="s">
        <v>5</v>
      </c>
      <c r="L284" s="48"/>
      <c r="M284" s="221" t="s">
        <v>5</v>
      </c>
      <c r="N284" s="222" t="s">
        <v>43</v>
      </c>
      <c r="O284" s="49"/>
      <c r="P284" s="223">
        <f>O284*H284</f>
        <v>0</v>
      </c>
      <c r="Q284" s="223">
        <v>0</v>
      </c>
      <c r="R284" s="223">
        <f>Q284*H284</f>
        <v>0</v>
      </c>
      <c r="S284" s="223">
        <v>0</v>
      </c>
      <c r="T284" s="224">
        <f>S284*H284</f>
        <v>0</v>
      </c>
      <c r="AR284" s="26" t="s">
        <v>263</v>
      </c>
      <c r="AT284" s="26" t="s">
        <v>176</v>
      </c>
      <c r="AU284" s="26" t="s">
        <v>79</v>
      </c>
      <c r="AY284" s="26" t="s">
        <v>173</v>
      </c>
      <c r="BE284" s="225">
        <f>IF(N284="základní",J284,0)</f>
        <v>0</v>
      </c>
      <c r="BF284" s="225">
        <f>IF(N284="snížená",J284,0)</f>
        <v>0</v>
      </c>
      <c r="BG284" s="225">
        <f>IF(N284="zákl. přenesená",J284,0)</f>
        <v>0</v>
      </c>
      <c r="BH284" s="225">
        <f>IF(N284="sníž. přenesená",J284,0)</f>
        <v>0</v>
      </c>
      <c r="BI284" s="225">
        <f>IF(N284="nulová",J284,0)</f>
        <v>0</v>
      </c>
      <c r="BJ284" s="26" t="s">
        <v>79</v>
      </c>
      <c r="BK284" s="225">
        <f>ROUND(I284*H284,2)</f>
        <v>0</v>
      </c>
      <c r="BL284" s="26" t="s">
        <v>263</v>
      </c>
      <c r="BM284" s="26" t="s">
        <v>3717</v>
      </c>
    </row>
    <row r="285" spans="2:65" s="1" customFormat="1" ht="22.5" customHeight="1">
      <c r="B285" s="213"/>
      <c r="C285" s="214" t="s">
        <v>2031</v>
      </c>
      <c r="D285" s="214" t="s">
        <v>176</v>
      </c>
      <c r="E285" s="215" t="s">
        <v>3476</v>
      </c>
      <c r="F285" s="216" t="s">
        <v>3477</v>
      </c>
      <c r="G285" s="217" t="s">
        <v>814</v>
      </c>
      <c r="H285" s="218">
        <v>1</v>
      </c>
      <c r="I285" s="219"/>
      <c r="J285" s="220">
        <f>ROUND(I285*H285,2)</f>
        <v>0</v>
      </c>
      <c r="K285" s="216" t="s">
        <v>5</v>
      </c>
      <c r="L285" s="48"/>
      <c r="M285" s="221" t="s">
        <v>5</v>
      </c>
      <c r="N285" s="222" t="s">
        <v>43</v>
      </c>
      <c r="O285" s="49"/>
      <c r="P285" s="223">
        <f>O285*H285</f>
        <v>0</v>
      </c>
      <c r="Q285" s="223">
        <v>0</v>
      </c>
      <c r="R285" s="223">
        <f>Q285*H285</f>
        <v>0</v>
      </c>
      <c r="S285" s="223">
        <v>0</v>
      </c>
      <c r="T285" s="224">
        <f>S285*H285</f>
        <v>0</v>
      </c>
      <c r="AR285" s="26" t="s">
        <v>263</v>
      </c>
      <c r="AT285" s="26" t="s">
        <v>176</v>
      </c>
      <c r="AU285" s="26" t="s">
        <v>79</v>
      </c>
      <c r="AY285" s="26" t="s">
        <v>173</v>
      </c>
      <c r="BE285" s="225">
        <f>IF(N285="základní",J285,0)</f>
        <v>0</v>
      </c>
      <c r="BF285" s="225">
        <f>IF(N285="snížená",J285,0)</f>
        <v>0</v>
      </c>
      <c r="BG285" s="225">
        <f>IF(N285="zákl. přenesená",J285,0)</f>
        <v>0</v>
      </c>
      <c r="BH285" s="225">
        <f>IF(N285="sníž. přenesená",J285,0)</f>
        <v>0</v>
      </c>
      <c r="BI285" s="225">
        <f>IF(N285="nulová",J285,0)</f>
        <v>0</v>
      </c>
      <c r="BJ285" s="26" t="s">
        <v>79</v>
      </c>
      <c r="BK285" s="225">
        <f>ROUND(I285*H285,2)</f>
        <v>0</v>
      </c>
      <c r="BL285" s="26" t="s">
        <v>263</v>
      </c>
      <c r="BM285" s="26" t="s">
        <v>3718</v>
      </c>
    </row>
    <row r="286" spans="2:63" s="11" customFormat="1" ht="37.4" customHeight="1">
      <c r="B286" s="199"/>
      <c r="D286" s="210" t="s">
        <v>71</v>
      </c>
      <c r="E286" s="277" t="s">
        <v>3719</v>
      </c>
      <c r="F286" s="277" t="s">
        <v>3720</v>
      </c>
      <c r="I286" s="202"/>
      <c r="J286" s="278">
        <f>BK286</f>
        <v>0</v>
      </c>
      <c r="L286" s="199"/>
      <c r="M286" s="204"/>
      <c r="N286" s="205"/>
      <c r="O286" s="205"/>
      <c r="P286" s="206">
        <f>SUM(P287:P291)</f>
        <v>0</v>
      </c>
      <c r="Q286" s="205"/>
      <c r="R286" s="206">
        <f>SUM(R287:R291)</f>
        <v>0</v>
      </c>
      <c r="S286" s="205"/>
      <c r="T286" s="207">
        <f>SUM(T287:T291)</f>
        <v>0</v>
      </c>
      <c r="AR286" s="200" t="s">
        <v>79</v>
      </c>
      <c r="AT286" s="208" t="s">
        <v>71</v>
      </c>
      <c r="AU286" s="208" t="s">
        <v>72</v>
      </c>
      <c r="AY286" s="200" t="s">
        <v>173</v>
      </c>
      <c r="BK286" s="209">
        <f>SUM(BK287:BK291)</f>
        <v>0</v>
      </c>
    </row>
    <row r="287" spans="2:65" s="1" customFormat="1" ht="22.5" customHeight="1">
      <c r="B287" s="213"/>
      <c r="C287" s="214" t="s">
        <v>2035</v>
      </c>
      <c r="D287" s="214" t="s">
        <v>176</v>
      </c>
      <c r="E287" s="215" t="s">
        <v>3721</v>
      </c>
      <c r="F287" s="216" t="s">
        <v>3722</v>
      </c>
      <c r="G287" s="217" t="s">
        <v>260</v>
      </c>
      <c r="H287" s="218">
        <v>20</v>
      </c>
      <c r="I287" s="219"/>
      <c r="J287" s="220">
        <f>ROUND(I287*H287,2)</f>
        <v>0</v>
      </c>
      <c r="K287" s="216" t="s">
        <v>1288</v>
      </c>
      <c r="L287" s="48"/>
      <c r="M287" s="221" t="s">
        <v>5</v>
      </c>
      <c r="N287" s="222" t="s">
        <v>43</v>
      </c>
      <c r="O287" s="49"/>
      <c r="P287" s="223">
        <f>O287*H287</f>
        <v>0</v>
      </c>
      <c r="Q287" s="223">
        <v>0.00024</v>
      </c>
      <c r="R287" s="223">
        <f>Q287*H287</f>
        <v>0</v>
      </c>
      <c r="S287" s="223">
        <v>0.00473</v>
      </c>
      <c r="T287" s="224">
        <f>S287*H287</f>
        <v>0</v>
      </c>
      <c r="AR287" s="26" t="s">
        <v>263</v>
      </c>
      <c r="AT287" s="26" t="s">
        <v>176</v>
      </c>
      <c r="AU287" s="26" t="s">
        <v>79</v>
      </c>
      <c r="AY287" s="26" t="s">
        <v>173</v>
      </c>
      <c r="BE287" s="225">
        <f>IF(N287="základní",J287,0)</f>
        <v>0</v>
      </c>
      <c r="BF287" s="225">
        <f>IF(N287="snížená",J287,0)</f>
        <v>0</v>
      </c>
      <c r="BG287" s="225">
        <f>IF(N287="zákl. přenesená",J287,0)</f>
        <v>0</v>
      </c>
      <c r="BH287" s="225">
        <f>IF(N287="sníž. přenesená",J287,0)</f>
        <v>0</v>
      </c>
      <c r="BI287" s="225">
        <f>IF(N287="nulová",J287,0)</f>
        <v>0</v>
      </c>
      <c r="BJ287" s="26" t="s">
        <v>79</v>
      </c>
      <c r="BK287" s="225">
        <f>ROUND(I287*H287,2)</f>
        <v>0</v>
      </c>
      <c r="BL287" s="26" t="s">
        <v>263</v>
      </c>
      <c r="BM287" s="26" t="s">
        <v>3723</v>
      </c>
    </row>
    <row r="288" spans="2:65" s="1" customFormat="1" ht="22.5" customHeight="1">
      <c r="B288" s="213"/>
      <c r="C288" s="214" t="s">
        <v>2037</v>
      </c>
      <c r="D288" s="214" t="s">
        <v>176</v>
      </c>
      <c r="E288" s="215" t="s">
        <v>828</v>
      </c>
      <c r="F288" s="216" t="s">
        <v>3724</v>
      </c>
      <c r="G288" s="217" t="s">
        <v>276</v>
      </c>
      <c r="H288" s="218">
        <v>0.05</v>
      </c>
      <c r="I288" s="219"/>
      <c r="J288" s="220">
        <f>ROUND(I288*H288,2)</f>
        <v>0</v>
      </c>
      <c r="K288" s="216" t="s">
        <v>1288</v>
      </c>
      <c r="L288" s="48"/>
      <c r="M288" s="221" t="s">
        <v>5</v>
      </c>
      <c r="N288" s="222" t="s">
        <v>43</v>
      </c>
      <c r="O288" s="49"/>
      <c r="P288" s="223">
        <f>O288*H288</f>
        <v>0</v>
      </c>
      <c r="Q288" s="223">
        <v>0</v>
      </c>
      <c r="R288" s="223">
        <f>Q288*H288</f>
        <v>0</v>
      </c>
      <c r="S288" s="223">
        <v>0</v>
      </c>
      <c r="T288" s="224">
        <f>S288*H288</f>
        <v>0</v>
      </c>
      <c r="AR288" s="26" t="s">
        <v>263</v>
      </c>
      <c r="AT288" s="26" t="s">
        <v>176</v>
      </c>
      <c r="AU288" s="26" t="s">
        <v>79</v>
      </c>
      <c r="AY288" s="26" t="s">
        <v>173</v>
      </c>
      <c r="BE288" s="225">
        <f>IF(N288="základní",J288,0)</f>
        <v>0</v>
      </c>
      <c r="BF288" s="225">
        <f>IF(N288="snížená",J288,0)</f>
        <v>0</v>
      </c>
      <c r="BG288" s="225">
        <f>IF(N288="zákl. přenesená",J288,0)</f>
        <v>0</v>
      </c>
      <c r="BH288" s="225">
        <f>IF(N288="sníž. přenesená",J288,0)</f>
        <v>0</v>
      </c>
      <c r="BI288" s="225">
        <f>IF(N288="nulová",J288,0)</f>
        <v>0</v>
      </c>
      <c r="BJ288" s="26" t="s">
        <v>79</v>
      </c>
      <c r="BK288" s="225">
        <f>ROUND(I288*H288,2)</f>
        <v>0</v>
      </c>
      <c r="BL288" s="26" t="s">
        <v>263</v>
      </c>
      <c r="BM288" s="26" t="s">
        <v>3725</v>
      </c>
    </row>
    <row r="289" spans="2:65" s="1" customFormat="1" ht="22.5" customHeight="1">
      <c r="B289" s="213"/>
      <c r="C289" s="214" t="s">
        <v>2042</v>
      </c>
      <c r="D289" s="214" t="s">
        <v>176</v>
      </c>
      <c r="E289" s="215" t="s">
        <v>3726</v>
      </c>
      <c r="F289" s="216" t="s">
        <v>3727</v>
      </c>
      <c r="G289" s="217" t="s">
        <v>814</v>
      </c>
      <c r="H289" s="218">
        <v>5</v>
      </c>
      <c r="I289" s="219"/>
      <c r="J289" s="220">
        <f>ROUND(I289*H289,2)</f>
        <v>0</v>
      </c>
      <c r="K289" s="216" t="s">
        <v>5</v>
      </c>
      <c r="L289" s="48"/>
      <c r="M289" s="221" t="s">
        <v>5</v>
      </c>
      <c r="N289" s="222" t="s">
        <v>43</v>
      </c>
      <c r="O289" s="49"/>
      <c r="P289" s="223">
        <f>O289*H289</f>
        <v>0</v>
      </c>
      <c r="Q289" s="223">
        <v>0</v>
      </c>
      <c r="R289" s="223">
        <f>Q289*H289</f>
        <v>0</v>
      </c>
      <c r="S289" s="223">
        <v>0</v>
      </c>
      <c r="T289" s="224">
        <f>S289*H289</f>
        <v>0</v>
      </c>
      <c r="AR289" s="26" t="s">
        <v>263</v>
      </c>
      <c r="AT289" s="26" t="s">
        <v>176</v>
      </c>
      <c r="AU289" s="26" t="s">
        <v>79</v>
      </c>
      <c r="AY289" s="26" t="s">
        <v>173</v>
      </c>
      <c r="BE289" s="225">
        <f>IF(N289="základní",J289,0)</f>
        <v>0</v>
      </c>
      <c r="BF289" s="225">
        <f>IF(N289="snížená",J289,0)</f>
        <v>0</v>
      </c>
      <c r="BG289" s="225">
        <f>IF(N289="zákl. přenesená",J289,0)</f>
        <v>0</v>
      </c>
      <c r="BH289" s="225">
        <f>IF(N289="sníž. přenesená",J289,0)</f>
        <v>0</v>
      </c>
      <c r="BI289" s="225">
        <f>IF(N289="nulová",J289,0)</f>
        <v>0</v>
      </c>
      <c r="BJ289" s="26" t="s">
        <v>79</v>
      </c>
      <c r="BK289" s="225">
        <f>ROUND(I289*H289,2)</f>
        <v>0</v>
      </c>
      <c r="BL289" s="26" t="s">
        <v>263</v>
      </c>
      <c r="BM289" s="26" t="s">
        <v>3728</v>
      </c>
    </row>
    <row r="290" spans="2:65" s="1" customFormat="1" ht="22.5" customHeight="1">
      <c r="B290" s="213"/>
      <c r="C290" s="214" t="s">
        <v>2049</v>
      </c>
      <c r="D290" s="214" t="s">
        <v>176</v>
      </c>
      <c r="E290" s="215" t="s">
        <v>3729</v>
      </c>
      <c r="F290" s="216" t="s">
        <v>3730</v>
      </c>
      <c r="G290" s="217" t="s">
        <v>814</v>
      </c>
      <c r="H290" s="218">
        <v>3</v>
      </c>
      <c r="I290" s="219"/>
      <c r="J290" s="220">
        <f>ROUND(I290*H290,2)</f>
        <v>0</v>
      </c>
      <c r="K290" s="216" t="s">
        <v>5</v>
      </c>
      <c r="L290" s="48"/>
      <c r="M290" s="221" t="s">
        <v>5</v>
      </c>
      <c r="N290" s="222" t="s">
        <v>43</v>
      </c>
      <c r="O290" s="49"/>
      <c r="P290" s="223">
        <f>O290*H290</f>
        <v>0</v>
      </c>
      <c r="Q290" s="223">
        <v>0</v>
      </c>
      <c r="R290" s="223">
        <f>Q290*H290</f>
        <v>0</v>
      </c>
      <c r="S290" s="223">
        <v>0</v>
      </c>
      <c r="T290" s="224">
        <f>S290*H290</f>
        <v>0</v>
      </c>
      <c r="AR290" s="26" t="s">
        <v>263</v>
      </c>
      <c r="AT290" s="26" t="s">
        <v>176</v>
      </c>
      <c r="AU290" s="26" t="s">
        <v>79</v>
      </c>
      <c r="AY290" s="26" t="s">
        <v>173</v>
      </c>
      <c r="BE290" s="225">
        <f>IF(N290="základní",J290,0)</f>
        <v>0</v>
      </c>
      <c r="BF290" s="225">
        <f>IF(N290="snížená",J290,0)</f>
        <v>0</v>
      </c>
      <c r="BG290" s="225">
        <f>IF(N290="zákl. přenesená",J290,0)</f>
        <v>0</v>
      </c>
      <c r="BH290" s="225">
        <f>IF(N290="sníž. přenesená",J290,0)</f>
        <v>0</v>
      </c>
      <c r="BI290" s="225">
        <f>IF(N290="nulová",J290,0)</f>
        <v>0</v>
      </c>
      <c r="BJ290" s="26" t="s">
        <v>79</v>
      </c>
      <c r="BK290" s="225">
        <f>ROUND(I290*H290,2)</f>
        <v>0</v>
      </c>
      <c r="BL290" s="26" t="s">
        <v>263</v>
      </c>
      <c r="BM290" s="26" t="s">
        <v>3731</v>
      </c>
    </row>
    <row r="291" spans="2:65" s="1" customFormat="1" ht="22.5" customHeight="1">
      <c r="B291" s="213"/>
      <c r="C291" s="214" t="s">
        <v>2053</v>
      </c>
      <c r="D291" s="214" t="s">
        <v>176</v>
      </c>
      <c r="E291" s="215" t="s">
        <v>3330</v>
      </c>
      <c r="F291" s="216" t="s">
        <v>2791</v>
      </c>
      <c r="G291" s="217" t="s">
        <v>276</v>
      </c>
      <c r="H291" s="218">
        <v>0.05</v>
      </c>
      <c r="I291" s="219"/>
      <c r="J291" s="220">
        <f>ROUND(I291*H291,2)</f>
        <v>0</v>
      </c>
      <c r="K291" s="216" t="s">
        <v>5</v>
      </c>
      <c r="L291" s="48"/>
      <c r="M291" s="221" t="s">
        <v>5</v>
      </c>
      <c r="N291" s="273" t="s">
        <v>43</v>
      </c>
      <c r="O291" s="274"/>
      <c r="P291" s="275">
        <f>O291*H291</f>
        <v>0</v>
      </c>
      <c r="Q291" s="275">
        <v>0</v>
      </c>
      <c r="R291" s="275">
        <f>Q291*H291</f>
        <v>0</v>
      </c>
      <c r="S291" s="275">
        <v>0</v>
      </c>
      <c r="T291" s="276">
        <f>S291*H291</f>
        <v>0</v>
      </c>
      <c r="AR291" s="26" t="s">
        <v>263</v>
      </c>
      <c r="AT291" s="26" t="s">
        <v>176</v>
      </c>
      <c r="AU291" s="26" t="s">
        <v>79</v>
      </c>
      <c r="AY291" s="26" t="s">
        <v>173</v>
      </c>
      <c r="BE291" s="225">
        <f>IF(N291="základní",J291,0)</f>
        <v>0</v>
      </c>
      <c r="BF291" s="225">
        <f>IF(N291="snížená",J291,0)</f>
        <v>0</v>
      </c>
      <c r="BG291" s="225">
        <f>IF(N291="zákl. přenesená",J291,0)</f>
        <v>0</v>
      </c>
      <c r="BH291" s="225">
        <f>IF(N291="sníž. přenesená",J291,0)</f>
        <v>0</v>
      </c>
      <c r="BI291" s="225">
        <f>IF(N291="nulová",J291,0)</f>
        <v>0</v>
      </c>
      <c r="BJ291" s="26" t="s">
        <v>79</v>
      </c>
      <c r="BK291" s="225">
        <f>ROUND(I291*H291,2)</f>
        <v>0</v>
      </c>
      <c r="BL291" s="26" t="s">
        <v>263</v>
      </c>
      <c r="BM291" s="26" t="s">
        <v>3732</v>
      </c>
    </row>
    <row r="292" spans="2:12" s="1" customFormat="1" ht="6.95" customHeight="1">
      <c r="B292" s="69"/>
      <c r="C292" s="70"/>
      <c r="D292" s="70"/>
      <c r="E292" s="70"/>
      <c r="F292" s="70"/>
      <c r="G292" s="70"/>
      <c r="H292" s="70"/>
      <c r="I292" s="165"/>
      <c r="J292" s="70"/>
      <c r="K292" s="70"/>
      <c r="L292" s="48"/>
    </row>
  </sheetData>
  <autoFilter ref="C94:K291"/>
  <mergeCells count="12">
    <mergeCell ref="E7:H7"/>
    <mergeCell ref="E9:H9"/>
    <mergeCell ref="E11:H11"/>
    <mergeCell ref="E26:H26"/>
    <mergeCell ref="E47:H47"/>
    <mergeCell ref="E49:H49"/>
    <mergeCell ref="E51:H51"/>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3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127</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s="1" customFormat="1" ht="22.5" customHeight="1">
      <c r="B9" s="48"/>
      <c r="C9" s="49"/>
      <c r="D9" s="49"/>
      <c r="E9" s="142" t="s">
        <v>1149</v>
      </c>
      <c r="F9" s="49"/>
      <c r="G9" s="49"/>
      <c r="H9" s="49"/>
      <c r="I9" s="143"/>
      <c r="J9" s="49"/>
      <c r="K9" s="53"/>
    </row>
    <row r="10" spans="2:11" s="1" customFormat="1" ht="13.5">
      <c r="B10" s="48"/>
      <c r="C10" s="49"/>
      <c r="D10" s="42" t="s">
        <v>136</v>
      </c>
      <c r="E10" s="49"/>
      <c r="F10" s="49"/>
      <c r="G10" s="49"/>
      <c r="H10" s="49"/>
      <c r="I10" s="143"/>
      <c r="J10" s="49"/>
      <c r="K10" s="53"/>
    </row>
    <row r="11" spans="2:11" s="1" customFormat="1" ht="36.95" customHeight="1">
      <c r="B11" s="48"/>
      <c r="C11" s="49"/>
      <c r="D11" s="49"/>
      <c r="E11" s="144" t="s">
        <v>3733</v>
      </c>
      <c r="F11" s="49"/>
      <c r="G11" s="49"/>
      <c r="H11" s="49"/>
      <c r="I11" s="143"/>
      <c r="J11" s="49"/>
      <c r="K11" s="53"/>
    </row>
    <row r="12" spans="2:11" s="1" customFormat="1" ht="13.5">
      <c r="B12" s="48"/>
      <c r="C12" s="49"/>
      <c r="D12" s="49"/>
      <c r="E12" s="49"/>
      <c r="F12" s="49"/>
      <c r="G12" s="49"/>
      <c r="H12" s="49"/>
      <c r="I12" s="143"/>
      <c r="J12" s="49"/>
      <c r="K12" s="53"/>
    </row>
    <row r="13" spans="2:11" s="1" customFormat="1" ht="14.4" customHeight="1">
      <c r="B13" s="48"/>
      <c r="C13" s="49"/>
      <c r="D13" s="42" t="s">
        <v>21</v>
      </c>
      <c r="E13" s="49"/>
      <c r="F13" s="37" t="s">
        <v>5</v>
      </c>
      <c r="G13" s="49"/>
      <c r="H13" s="49"/>
      <c r="I13" s="145" t="s">
        <v>22</v>
      </c>
      <c r="J13" s="37" t="s">
        <v>5</v>
      </c>
      <c r="K13" s="53"/>
    </row>
    <row r="14" spans="2:11" s="1" customFormat="1" ht="14.4" customHeight="1">
      <c r="B14" s="48"/>
      <c r="C14" s="49"/>
      <c r="D14" s="42" t="s">
        <v>23</v>
      </c>
      <c r="E14" s="49"/>
      <c r="F14" s="37" t="s">
        <v>24</v>
      </c>
      <c r="G14" s="49"/>
      <c r="H14" s="49"/>
      <c r="I14" s="145" t="s">
        <v>25</v>
      </c>
      <c r="J14" s="146">
        <f>'Rekapitulace stavby'!AN8</f>
        <v>0</v>
      </c>
      <c r="K14" s="53"/>
    </row>
    <row r="15" spans="2:11" s="1" customFormat="1" ht="10.8" customHeight="1">
      <c r="B15" s="48"/>
      <c r="C15" s="49"/>
      <c r="D15" s="49"/>
      <c r="E15" s="49"/>
      <c r="F15" s="49"/>
      <c r="G15" s="49"/>
      <c r="H15" s="49"/>
      <c r="I15" s="143"/>
      <c r="J15" s="49"/>
      <c r="K15" s="53"/>
    </row>
    <row r="16" spans="2:11" s="1" customFormat="1" ht="14.4" customHeight="1">
      <c r="B16" s="48"/>
      <c r="C16" s="49"/>
      <c r="D16" s="42" t="s">
        <v>27</v>
      </c>
      <c r="E16" s="49"/>
      <c r="F16" s="49"/>
      <c r="G16" s="49"/>
      <c r="H16" s="49"/>
      <c r="I16" s="145" t="s">
        <v>28</v>
      </c>
      <c r="J16" s="37" t="s">
        <v>5</v>
      </c>
      <c r="K16" s="53"/>
    </row>
    <row r="17" spans="2:11" s="1" customFormat="1" ht="18" customHeight="1">
      <c r="B17" s="48"/>
      <c r="C17" s="49"/>
      <c r="D17" s="49"/>
      <c r="E17" s="37" t="s">
        <v>29</v>
      </c>
      <c r="F17" s="49"/>
      <c r="G17" s="49"/>
      <c r="H17" s="49"/>
      <c r="I17" s="145" t="s">
        <v>30</v>
      </c>
      <c r="J17" s="37" t="s">
        <v>5</v>
      </c>
      <c r="K17" s="53"/>
    </row>
    <row r="18" spans="2:11" s="1" customFormat="1" ht="6.95" customHeight="1">
      <c r="B18" s="48"/>
      <c r="C18" s="49"/>
      <c r="D18" s="49"/>
      <c r="E18" s="49"/>
      <c r="F18" s="49"/>
      <c r="G18" s="49"/>
      <c r="H18" s="49"/>
      <c r="I18" s="143"/>
      <c r="J18" s="49"/>
      <c r="K18" s="53"/>
    </row>
    <row r="19" spans="2:11" s="1" customFormat="1" ht="14.4" customHeight="1">
      <c r="B19" s="48"/>
      <c r="C19" s="49"/>
      <c r="D19" s="42" t="s">
        <v>31</v>
      </c>
      <c r="E19" s="49"/>
      <c r="F19" s="49"/>
      <c r="G19" s="49"/>
      <c r="H19" s="49"/>
      <c r="I19" s="145" t="s">
        <v>28</v>
      </c>
      <c r="J19" s="37">
        <f>IF('Rekapitulace stavby'!AN13="Vyplň údaj","",IF('Rekapitulace stavby'!AN13="","",'Rekapitulace stavby'!AN13))</f>
        <v>0</v>
      </c>
      <c r="K19" s="53"/>
    </row>
    <row r="20" spans="2:11" s="1" customFormat="1" ht="18" customHeight="1">
      <c r="B20" s="48"/>
      <c r="C20" s="49"/>
      <c r="D20" s="49"/>
      <c r="E20" s="37">
        <f>IF('Rekapitulace stavby'!E14="Vyplň údaj","",IF('Rekapitulace stavby'!E14="","",'Rekapitulace stavby'!E14))</f>
        <v>0</v>
      </c>
      <c r="F20" s="49"/>
      <c r="G20" s="49"/>
      <c r="H20" s="49"/>
      <c r="I20" s="145" t="s">
        <v>30</v>
      </c>
      <c r="J20" s="37">
        <f>IF('Rekapitulace stavby'!AN14="Vyplň údaj","",IF('Rekapitulace stavby'!AN14="","",'Rekapitulace stavby'!AN14))</f>
        <v>0</v>
      </c>
      <c r="K20" s="53"/>
    </row>
    <row r="21" spans="2:11" s="1" customFormat="1" ht="6.95" customHeight="1">
      <c r="B21" s="48"/>
      <c r="C21" s="49"/>
      <c r="D21" s="49"/>
      <c r="E21" s="49"/>
      <c r="F21" s="49"/>
      <c r="G21" s="49"/>
      <c r="H21" s="49"/>
      <c r="I21" s="143"/>
      <c r="J21" s="49"/>
      <c r="K21" s="53"/>
    </row>
    <row r="22" spans="2:11" s="1" customFormat="1" ht="14.4" customHeight="1">
      <c r="B22" s="48"/>
      <c r="C22" s="49"/>
      <c r="D22" s="42" t="s">
        <v>33</v>
      </c>
      <c r="E22" s="49"/>
      <c r="F22" s="49"/>
      <c r="G22" s="49"/>
      <c r="H22" s="49"/>
      <c r="I22" s="145" t="s">
        <v>28</v>
      </c>
      <c r="J22" s="37" t="s">
        <v>5</v>
      </c>
      <c r="K22" s="53"/>
    </row>
    <row r="23" spans="2:11" s="1" customFormat="1" ht="18" customHeight="1">
      <c r="B23" s="48"/>
      <c r="C23" s="49"/>
      <c r="D23" s="49"/>
      <c r="E23" s="37" t="s">
        <v>34</v>
      </c>
      <c r="F23" s="49"/>
      <c r="G23" s="49"/>
      <c r="H23" s="49"/>
      <c r="I23" s="145" t="s">
        <v>30</v>
      </c>
      <c r="J23" s="37" t="s">
        <v>5</v>
      </c>
      <c r="K23" s="53"/>
    </row>
    <row r="24" spans="2:11" s="1" customFormat="1" ht="6.95" customHeight="1">
      <c r="B24" s="48"/>
      <c r="C24" s="49"/>
      <c r="D24" s="49"/>
      <c r="E24" s="49"/>
      <c r="F24" s="49"/>
      <c r="G24" s="49"/>
      <c r="H24" s="49"/>
      <c r="I24" s="143"/>
      <c r="J24" s="49"/>
      <c r="K24" s="53"/>
    </row>
    <row r="25" spans="2:11" s="1" customFormat="1" ht="14.4" customHeight="1">
      <c r="B25" s="48"/>
      <c r="C25" s="49"/>
      <c r="D25" s="42" t="s">
        <v>36</v>
      </c>
      <c r="E25" s="49"/>
      <c r="F25" s="49"/>
      <c r="G25" s="49"/>
      <c r="H25" s="49"/>
      <c r="I25" s="143"/>
      <c r="J25" s="49"/>
      <c r="K25" s="53"/>
    </row>
    <row r="26" spans="2:11" s="7" customFormat="1" ht="22.5" customHeight="1">
      <c r="B26" s="147"/>
      <c r="C26" s="148"/>
      <c r="D26" s="148"/>
      <c r="E26" s="46" t="s">
        <v>5</v>
      </c>
      <c r="F26" s="46"/>
      <c r="G26" s="46"/>
      <c r="H26" s="46"/>
      <c r="I26" s="149"/>
      <c r="J26" s="148"/>
      <c r="K26" s="150"/>
    </row>
    <row r="27" spans="2:11" s="1" customFormat="1" ht="6.95" customHeight="1">
      <c r="B27" s="48"/>
      <c r="C27" s="49"/>
      <c r="D27" s="49"/>
      <c r="E27" s="49"/>
      <c r="F27" s="49"/>
      <c r="G27" s="49"/>
      <c r="H27" s="49"/>
      <c r="I27" s="143"/>
      <c r="J27" s="49"/>
      <c r="K27" s="53"/>
    </row>
    <row r="28" spans="2:11" s="1" customFormat="1" ht="6.95" customHeight="1">
      <c r="B28" s="48"/>
      <c r="C28" s="49"/>
      <c r="D28" s="84"/>
      <c r="E28" s="84"/>
      <c r="F28" s="84"/>
      <c r="G28" s="84"/>
      <c r="H28" s="84"/>
      <c r="I28" s="151"/>
      <c r="J28" s="84"/>
      <c r="K28" s="152"/>
    </row>
    <row r="29" spans="2:11" s="1" customFormat="1" ht="25.4" customHeight="1">
      <c r="B29" s="48"/>
      <c r="C29" s="49"/>
      <c r="D29" s="153" t="s">
        <v>38</v>
      </c>
      <c r="E29" s="49"/>
      <c r="F29" s="49"/>
      <c r="G29" s="49"/>
      <c r="H29" s="49"/>
      <c r="I29" s="143"/>
      <c r="J29" s="154">
        <f>ROUND(J88,2)</f>
        <v>0</v>
      </c>
      <c r="K29" s="53"/>
    </row>
    <row r="30" spans="2:11" s="1" customFormat="1" ht="6.95" customHeight="1">
      <c r="B30" s="48"/>
      <c r="C30" s="49"/>
      <c r="D30" s="84"/>
      <c r="E30" s="84"/>
      <c r="F30" s="84"/>
      <c r="G30" s="84"/>
      <c r="H30" s="84"/>
      <c r="I30" s="151"/>
      <c r="J30" s="84"/>
      <c r="K30" s="152"/>
    </row>
    <row r="31" spans="2:11" s="1" customFormat="1" ht="14.4" customHeight="1">
      <c r="B31" s="48"/>
      <c r="C31" s="49"/>
      <c r="D31" s="49"/>
      <c r="E31" s="49"/>
      <c r="F31" s="54" t="s">
        <v>40</v>
      </c>
      <c r="G31" s="49"/>
      <c r="H31" s="49"/>
      <c r="I31" s="155" t="s">
        <v>39</v>
      </c>
      <c r="J31" s="54" t="s">
        <v>41</v>
      </c>
      <c r="K31" s="53"/>
    </row>
    <row r="32" spans="2:11" s="1" customFormat="1" ht="14.4" customHeight="1">
      <c r="B32" s="48"/>
      <c r="C32" s="49"/>
      <c r="D32" s="57" t="s">
        <v>42</v>
      </c>
      <c r="E32" s="57" t="s">
        <v>43</v>
      </c>
      <c r="F32" s="156">
        <f>ROUND(SUM(BE88:BE312),2)</f>
        <v>0</v>
      </c>
      <c r="G32" s="49"/>
      <c r="H32" s="49"/>
      <c r="I32" s="157">
        <v>0.21</v>
      </c>
      <c r="J32" s="156">
        <f>ROUND(ROUND((SUM(BE88:BE312)),2)*I32,2)</f>
        <v>0</v>
      </c>
      <c r="K32" s="53"/>
    </row>
    <row r="33" spans="2:11" s="1" customFormat="1" ht="14.4" customHeight="1">
      <c r="B33" s="48"/>
      <c r="C33" s="49"/>
      <c r="D33" s="49"/>
      <c r="E33" s="57" t="s">
        <v>44</v>
      </c>
      <c r="F33" s="156">
        <f>ROUND(SUM(BF88:BF312),2)</f>
        <v>0</v>
      </c>
      <c r="G33" s="49"/>
      <c r="H33" s="49"/>
      <c r="I33" s="157">
        <v>0.15</v>
      </c>
      <c r="J33" s="156">
        <f>ROUND(ROUND((SUM(BF88:BF312)),2)*I33,2)</f>
        <v>0</v>
      </c>
      <c r="K33" s="53"/>
    </row>
    <row r="34" spans="2:11" s="1" customFormat="1" ht="14.4" customHeight="1" hidden="1">
      <c r="B34" s="48"/>
      <c r="C34" s="49"/>
      <c r="D34" s="49"/>
      <c r="E34" s="57" t="s">
        <v>45</v>
      </c>
      <c r="F34" s="156">
        <f>ROUND(SUM(BG88:BG312),2)</f>
        <v>0</v>
      </c>
      <c r="G34" s="49"/>
      <c r="H34" s="49"/>
      <c r="I34" s="157">
        <v>0.21</v>
      </c>
      <c r="J34" s="156">
        <v>0</v>
      </c>
      <c r="K34" s="53"/>
    </row>
    <row r="35" spans="2:11" s="1" customFormat="1" ht="14.4" customHeight="1" hidden="1">
      <c r="B35" s="48"/>
      <c r="C35" s="49"/>
      <c r="D35" s="49"/>
      <c r="E35" s="57" t="s">
        <v>46</v>
      </c>
      <c r="F35" s="156">
        <f>ROUND(SUM(BH88:BH312),2)</f>
        <v>0</v>
      </c>
      <c r="G35" s="49"/>
      <c r="H35" s="49"/>
      <c r="I35" s="157">
        <v>0.15</v>
      </c>
      <c r="J35" s="156">
        <v>0</v>
      </c>
      <c r="K35" s="53"/>
    </row>
    <row r="36" spans="2:11" s="1" customFormat="1" ht="14.4" customHeight="1" hidden="1">
      <c r="B36" s="48"/>
      <c r="C36" s="49"/>
      <c r="D36" s="49"/>
      <c r="E36" s="57" t="s">
        <v>47</v>
      </c>
      <c r="F36" s="156">
        <f>ROUND(SUM(BI88:BI312),2)</f>
        <v>0</v>
      </c>
      <c r="G36" s="49"/>
      <c r="H36" s="49"/>
      <c r="I36" s="157">
        <v>0</v>
      </c>
      <c r="J36" s="156">
        <v>0</v>
      </c>
      <c r="K36" s="53"/>
    </row>
    <row r="37" spans="2:11" s="1" customFormat="1" ht="6.95" customHeight="1">
      <c r="B37" s="48"/>
      <c r="C37" s="49"/>
      <c r="D37" s="49"/>
      <c r="E37" s="49"/>
      <c r="F37" s="49"/>
      <c r="G37" s="49"/>
      <c r="H37" s="49"/>
      <c r="I37" s="143"/>
      <c r="J37" s="49"/>
      <c r="K37" s="53"/>
    </row>
    <row r="38" spans="2:11" s="1" customFormat="1" ht="25.4" customHeight="1">
      <c r="B38" s="48"/>
      <c r="C38" s="158"/>
      <c r="D38" s="159" t="s">
        <v>48</v>
      </c>
      <c r="E38" s="90"/>
      <c r="F38" s="90"/>
      <c r="G38" s="160" t="s">
        <v>49</v>
      </c>
      <c r="H38" s="161" t="s">
        <v>50</v>
      </c>
      <c r="I38" s="162"/>
      <c r="J38" s="163">
        <f>SUM(J29:J36)</f>
        <v>0</v>
      </c>
      <c r="K38" s="164"/>
    </row>
    <row r="39" spans="2:11" s="1" customFormat="1" ht="14.4" customHeight="1">
      <c r="B39" s="69"/>
      <c r="C39" s="70"/>
      <c r="D39" s="70"/>
      <c r="E39" s="70"/>
      <c r="F39" s="70"/>
      <c r="G39" s="70"/>
      <c r="H39" s="70"/>
      <c r="I39" s="165"/>
      <c r="J39" s="70"/>
      <c r="K39" s="71"/>
    </row>
    <row r="43" spans="2:11" s="1" customFormat="1" ht="6.95" customHeight="1">
      <c r="B43" s="72"/>
      <c r="C43" s="73"/>
      <c r="D43" s="73"/>
      <c r="E43" s="73"/>
      <c r="F43" s="73"/>
      <c r="G43" s="73"/>
      <c r="H43" s="73"/>
      <c r="I43" s="166"/>
      <c r="J43" s="73"/>
      <c r="K43" s="167"/>
    </row>
    <row r="44" spans="2:11" s="1" customFormat="1" ht="36.95" customHeight="1">
      <c r="B44" s="48"/>
      <c r="C44" s="32" t="s">
        <v>138</v>
      </c>
      <c r="D44" s="49"/>
      <c r="E44" s="49"/>
      <c r="F44" s="49"/>
      <c r="G44" s="49"/>
      <c r="H44" s="49"/>
      <c r="I44" s="143"/>
      <c r="J44" s="49"/>
      <c r="K44" s="53"/>
    </row>
    <row r="45" spans="2:11" s="1" customFormat="1" ht="6.95" customHeight="1">
      <c r="B45" s="48"/>
      <c r="C45" s="49"/>
      <c r="D45" s="49"/>
      <c r="E45" s="49"/>
      <c r="F45" s="49"/>
      <c r="G45" s="49"/>
      <c r="H45" s="49"/>
      <c r="I45" s="143"/>
      <c r="J45" s="49"/>
      <c r="K45" s="53"/>
    </row>
    <row r="46" spans="2:11" s="1" customFormat="1" ht="14.4" customHeight="1">
      <c r="B46" s="48"/>
      <c r="C46" s="42" t="s">
        <v>19</v>
      </c>
      <c r="D46" s="49"/>
      <c r="E46" s="49"/>
      <c r="F46" s="49"/>
      <c r="G46" s="49"/>
      <c r="H46" s="49"/>
      <c r="I46" s="143"/>
      <c r="J46" s="49"/>
      <c r="K46" s="53"/>
    </row>
    <row r="47" spans="2:11" s="1" customFormat="1" ht="22.5" customHeight="1">
      <c r="B47" s="48"/>
      <c r="C47" s="49"/>
      <c r="D47" s="49"/>
      <c r="E47" s="142">
        <f>E7</f>
        <v>0</v>
      </c>
      <c r="F47" s="42"/>
      <c r="G47" s="42"/>
      <c r="H47" s="42"/>
      <c r="I47" s="143"/>
      <c r="J47" s="49"/>
      <c r="K47" s="53"/>
    </row>
    <row r="48" spans="2:11" ht="13.5">
      <c r="B48" s="30"/>
      <c r="C48" s="42" t="s">
        <v>134</v>
      </c>
      <c r="D48" s="31"/>
      <c r="E48" s="31"/>
      <c r="F48" s="31"/>
      <c r="G48" s="31"/>
      <c r="H48" s="31"/>
      <c r="I48" s="141"/>
      <c r="J48" s="31"/>
      <c r="K48" s="33"/>
    </row>
    <row r="49" spans="2:11" s="1" customFormat="1" ht="22.5" customHeight="1">
      <c r="B49" s="48"/>
      <c r="C49" s="49"/>
      <c r="D49" s="49"/>
      <c r="E49" s="142" t="s">
        <v>1149</v>
      </c>
      <c r="F49" s="49"/>
      <c r="G49" s="49"/>
      <c r="H49" s="49"/>
      <c r="I49" s="143"/>
      <c r="J49" s="49"/>
      <c r="K49" s="53"/>
    </row>
    <row r="50" spans="2:11" s="1" customFormat="1" ht="14.4" customHeight="1">
      <c r="B50" s="48"/>
      <c r="C50" s="42" t="s">
        <v>136</v>
      </c>
      <c r="D50" s="49"/>
      <c r="E50" s="49"/>
      <c r="F50" s="49"/>
      <c r="G50" s="49"/>
      <c r="H50" s="49"/>
      <c r="I50" s="143"/>
      <c r="J50" s="49"/>
      <c r="K50" s="53"/>
    </row>
    <row r="51" spans="2:11" s="1" customFormat="1" ht="23.25" customHeight="1">
      <c r="B51" s="48"/>
      <c r="C51" s="49"/>
      <c r="D51" s="49"/>
      <c r="E51" s="144">
        <f>E11</f>
        <v>0</v>
      </c>
      <c r="F51" s="49"/>
      <c r="G51" s="49"/>
      <c r="H51" s="49"/>
      <c r="I51" s="143"/>
      <c r="J51" s="49"/>
      <c r="K51" s="53"/>
    </row>
    <row r="52" spans="2:11" s="1" customFormat="1" ht="6.95" customHeight="1">
      <c r="B52" s="48"/>
      <c r="C52" s="49"/>
      <c r="D52" s="49"/>
      <c r="E52" s="49"/>
      <c r="F52" s="49"/>
      <c r="G52" s="49"/>
      <c r="H52" s="49"/>
      <c r="I52" s="143"/>
      <c r="J52" s="49"/>
      <c r="K52" s="53"/>
    </row>
    <row r="53" spans="2:11" s="1" customFormat="1" ht="18" customHeight="1">
      <c r="B53" s="48"/>
      <c r="C53" s="42" t="s">
        <v>23</v>
      </c>
      <c r="D53" s="49"/>
      <c r="E53" s="49"/>
      <c r="F53" s="37">
        <f>F14</f>
        <v>0</v>
      </c>
      <c r="G53" s="49"/>
      <c r="H53" s="49"/>
      <c r="I53" s="145" t="s">
        <v>25</v>
      </c>
      <c r="J53" s="146">
        <f>IF(J14="","",J14)</f>
        <v>0</v>
      </c>
      <c r="K53" s="53"/>
    </row>
    <row r="54" spans="2:11" s="1" customFormat="1" ht="6.95" customHeight="1">
      <c r="B54" s="48"/>
      <c r="C54" s="49"/>
      <c r="D54" s="49"/>
      <c r="E54" s="49"/>
      <c r="F54" s="49"/>
      <c r="G54" s="49"/>
      <c r="H54" s="49"/>
      <c r="I54" s="143"/>
      <c r="J54" s="49"/>
      <c r="K54" s="53"/>
    </row>
    <row r="55" spans="2:11" s="1" customFormat="1" ht="13.5">
      <c r="B55" s="48"/>
      <c r="C55" s="42" t="s">
        <v>27</v>
      </c>
      <c r="D55" s="49"/>
      <c r="E55" s="49"/>
      <c r="F55" s="37">
        <f>E17</f>
        <v>0</v>
      </c>
      <c r="G55" s="49"/>
      <c r="H55" s="49"/>
      <c r="I55" s="145" t="s">
        <v>33</v>
      </c>
      <c r="J55" s="37">
        <f>E23</f>
        <v>0</v>
      </c>
      <c r="K55" s="53"/>
    </row>
    <row r="56" spans="2:11" s="1" customFormat="1" ht="14.4" customHeight="1">
      <c r="B56" s="48"/>
      <c r="C56" s="42" t="s">
        <v>31</v>
      </c>
      <c r="D56" s="49"/>
      <c r="E56" s="49"/>
      <c r="F56" s="37">
        <f>IF(E20="","",E20)</f>
        <v>0</v>
      </c>
      <c r="G56" s="49"/>
      <c r="H56" s="49"/>
      <c r="I56" s="143"/>
      <c r="J56" s="49"/>
      <c r="K56" s="53"/>
    </row>
    <row r="57" spans="2:11" s="1" customFormat="1" ht="10.3" customHeight="1">
      <c r="B57" s="48"/>
      <c r="C57" s="49"/>
      <c r="D57" s="49"/>
      <c r="E57" s="49"/>
      <c r="F57" s="49"/>
      <c r="G57" s="49"/>
      <c r="H57" s="49"/>
      <c r="I57" s="143"/>
      <c r="J57" s="49"/>
      <c r="K57" s="53"/>
    </row>
    <row r="58" spans="2:11" s="1" customFormat="1" ht="29.25" customHeight="1">
      <c r="B58" s="48"/>
      <c r="C58" s="168" t="s">
        <v>139</v>
      </c>
      <c r="D58" s="158"/>
      <c r="E58" s="158"/>
      <c r="F58" s="158"/>
      <c r="G58" s="158"/>
      <c r="H58" s="158"/>
      <c r="I58" s="169"/>
      <c r="J58" s="170" t="s">
        <v>140</v>
      </c>
      <c r="K58" s="171"/>
    </row>
    <row r="59" spans="2:11" s="1" customFormat="1" ht="10.3" customHeight="1">
      <c r="B59" s="48"/>
      <c r="C59" s="49"/>
      <c r="D59" s="49"/>
      <c r="E59" s="49"/>
      <c r="F59" s="49"/>
      <c r="G59" s="49"/>
      <c r="H59" s="49"/>
      <c r="I59" s="143"/>
      <c r="J59" s="49"/>
      <c r="K59" s="53"/>
    </row>
    <row r="60" spans="2:47" s="1" customFormat="1" ht="29.25" customHeight="1">
      <c r="B60" s="48"/>
      <c r="C60" s="172" t="s">
        <v>141</v>
      </c>
      <c r="D60" s="49"/>
      <c r="E60" s="49"/>
      <c r="F60" s="49"/>
      <c r="G60" s="49"/>
      <c r="H60" s="49"/>
      <c r="I60" s="143"/>
      <c r="J60" s="154">
        <f>J88</f>
        <v>0</v>
      </c>
      <c r="K60" s="53"/>
      <c r="AU60" s="26" t="s">
        <v>142</v>
      </c>
    </row>
    <row r="61" spans="2:11" s="8" customFormat="1" ht="24.95" customHeight="1">
      <c r="B61" s="173"/>
      <c r="C61" s="174"/>
      <c r="D61" s="175" t="s">
        <v>3734</v>
      </c>
      <c r="E61" s="176"/>
      <c r="F61" s="176"/>
      <c r="G61" s="176"/>
      <c r="H61" s="176"/>
      <c r="I61" s="177"/>
      <c r="J61" s="178">
        <f>J89</f>
        <v>0</v>
      </c>
      <c r="K61" s="179"/>
    </row>
    <row r="62" spans="2:11" s="9" customFormat="1" ht="19.9" customHeight="1">
      <c r="B62" s="180"/>
      <c r="C62" s="181"/>
      <c r="D62" s="182" t="s">
        <v>3735</v>
      </c>
      <c r="E62" s="183"/>
      <c r="F62" s="183"/>
      <c r="G62" s="183"/>
      <c r="H62" s="183"/>
      <c r="I62" s="184"/>
      <c r="J62" s="185">
        <f>J90</f>
        <v>0</v>
      </c>
      <c r="K62" s="186"/>
    </row>
    <row r="63" spans="2:11" s="9" customFormat="1" ht="19.9" customHeight="1">
      <c r="B63" s="180"/>
      <c r="C63" s="181"/>
      <c r="D63" s="182" t="s">
        <v>3736</v>
      </c>
      <c r="E63" s="183"/>
      <c r="F63" s="183"/>
      <c r="G63" s="183"/>
      <c r="H63" s="183"/>
      <c r="I63" s="184"/>
      <c r="J63" s="185">
        <f>J271</f>
        <v>0</v>
      </c>
      <c r="K63" s="186"/>
    </row>
    <row r="64" spans="2:11" s="9" customFormat="1" ht="19.9" customHeight="1">
      <c r="B64" s="180"/>
      <c r="C64" s="181"/>
      <c r="D64" s="182" t="s">
        <v>3737</v>
      </c>
      <c r="E64" s="183"/>
      <c r="F64" s="183"/>
      <c r="G64" s="183"/>
      <c r="H64" s="183"/>
      <c r="I64" s="184"/>
      <c r="J64" s="185">
        <f>J274</f>
        <v>0</v>
      </c>
      <c r="K64" s="186"/>
    </row>
    <row r="65" spans="2:11" s="9" customFormat="1" ht="19.9" customHeight="1">
      <c r="B65" s="180"/>
      <c r="C65" s="181"/>
      <c r="D65" s="182" t="s">
        <v>3738</v>
      </c>
      <c r="E65" s="183"/>
      <c r="F65" s="183"/>
      <c r="G65" s="183"/>
      <c r="H65" s="183"/>
      <c r="I65" s="184"/>
      <c r="J65" s="185">
        <f>J276</f>
        <v>0</v>
      </c>
      <c r="K65" s="186"/>
    </row>
    <row r="66" spans="2:11" s="9" customFormat="1" ht="19.9" customHeight="1">
      <c r="B66" s="180"/>
      <c r="C66" s="181"/>
      <c r="D66" s="182" t="s">
        <v>3739</v>
      </c>
      <c r="E66" s="183"/>
      <c r="F66" s="183"/>
      <c r="G66" s="183"/>
      <c r="H66" s="183"/>
      <c r="I66" s="184"/>
      <c r="J66" s="185">
        <f>J310</f>
        <v>0</v>
      </c>
      <c r="K66" s="186"/>
    </row>
    <row r="67" spans="2:11" s="1" customFormat="1" ht="21.8" customHeight="1">
      <c r="B67" s="48"/>
      <c r="C67" s="49"/>
      <c r="D67" s="49"/>
      <c r="E67" s="49"/>
      <c r="F67" s="49"/>
      <c r="G67" s="49"/>
      <c r="H67" s="49"/>
      <c r="I67" s="143"/>
      <c r="J67" s="49"/>
      <c r="K67" s="53"/>
    </row>
    <row r="68" spans="2:11" s="1" customFormat="1" ht="6.95" customHeight="1">
      <c r="B68" s="69"/>
      <c r="C68" s="70"/>
      <c r="D68" s="70"/>
      <c r="E68" s="70"/>
      <c r="F68" s="70"/>
      <c r="G68" s="70"/>
      <c r="H68" s="70"/>
      <c r="I68" s="165"/>
      <c r="J68" s="70"/>
      <c r="K68" s="71"/>
    </row>
    <row r="72" spans="2:12" s="1" customFormat="1" ht="6.95" customHeight="1">
      <c r="B72" s="72"/>
      <c r="C72" s="73"/>
      <c r="D72" s="73"/>
      <c r="E72" s="73"/>
      <c r="F72" s="73"/>
      <c r="G72" s="73"/>
      <c r="H72" s="73"/>
      <c r="I72" s="166"/>
      <c r="J72" s="73"/>
      <c r="K72" s="73"/>
      <c r="L72" s="48"/>
    </row>
    <row r="73" spans="2:12" s="1" customFormat="1" ht="36.95" customHeight="1">
      <c r="B73" s="48"/>
      <c r="C73" s="74" t="s">
        <v>157</v>
      </c>
      <c r="L73" s="48"/>
    </row>
    <row r="74" spans="2:12" s="1" customFormat="1" ht="6.95" customHeight="1">
      <c r="B74" s="48"/>
      <c r="L74" s="48"/>
    </row>
    <row r="75" spans="2:12" s="1" customFormat="1" ht="14.4" customHeight="1">
      <c r="B75" s="48"/>
      <c r="C75" s="76" t="s">
        <v>19</v>
      </c>
      <c r="L75" s="48"/>
    </row>
    <row r="76" spans="2:12" s="1" customFormat="1" ht="22.5" customHeight="1">
      <c r="B76" s="48"/>
      <c r="E76" s="187">
        <f>E7</f>
        <v>0</v>
      </c>
      <c r="F76" s="76"/>
      <c r="G76" s="76"/>
      <c r="H76" s="76"/>
      <c r="L76" s="48"/>
    </row>
    <row r="77" spans="2:12" ht="13.5">
      <c r="B77" s="30"/>
      <c r="C77" s="76" t="s">
        <v>134</v>
      </c>
      <c r="L77" s="30"/>
    </row>
    <row r="78" spans="2:12" s="1" customFormat="1" ht="22.5" customHeight="1">
      <c r="B78" s="48"/>
      <c r="E78" s="187" t="s">
        <v>1149</v>
      </c>
      <c r="F78" s="1"/>
      <c r="G78" s="1"/>
      <c r="H78" s="1"/>
      <c r="L78" s="48"/>
    </row>
    <row r="79" spans="2:12" s="1" customFormat="1" ht="14.4" customHeight="1">
      <c r="B79" s="48"/>
      <c r="C79" s="76" t="s">
        <v>136</v>
      </c>
      <c r="L79" s="48"/>
    </row>
    <row r="80" spans="2:12" s="1" customFormat="1" ht="23.25" customHeight="1">
      <c r="B80" s="48"/>
      <c r="E80" s="79">
        <f>E11</f>
        <v>0</v>
      </c>
      <c r="F80" s="1"/>
      <c r="G80" s="1"/>
      <c r="H80" s="1"/>
      <c r="L80" s="48"/>
    </row>
    <row r="81" spans="2:12" s="1" customFormat="1" ht="6.95" customHeight="1">
      <c r="B81" s="48"/>
      <c r="L81" s="48"/>
    </row>
    <row r="82" spans="2:12" s="1" customFormat="1" ht="18" customHeight="1">
      <c r="B82" s="48"/>
      <c r="C82" s="76" t="s">
        <v>23</v>
      </c>
      <c r="F82" s="188">
        <f>F14</f>
        <v>0</v>
      </c>
      <c r="I82" s="189" t="s">
        <v>25</v>
      </c>
      <c r="J82" s="81">
        <f>IF(J14="","",J14)</f>
        <v>0</v>
      </c>
      <c r="L82" s="48"/>
    </row>
    <row r="83" spans="2:12" s="1" customFormat="1" ht="6.95" customHeight="1">
      <c r="B83" s="48"/>
      <c r="L83" s="48"/>
    </row>
    <row r="84" spans="2:12" s="1" customFormat="1" ht="13.5">
      <c r="B84" s="48"/>
      <c r="C84" s="76" t="s">
        <v>27</v>
      </c>
      <c r="F84" s="188">
        <f>E17</f>
        <v>0</v>
      </c>
      <c r="I84" s="189" t="s">
        <v>33</v>
      </c>
      <c r="J84" s="188">
        <f>E23</f>
        <v>0</v>
      </c>
      <c r="L84" s="48"/>
    </row>
    <row r="85" spans="2:12" s="1" customFormat="1" ht="14.4" customHeight="1">
      <c r="B85" s="48"/>
      <c r="C85" s="76" t="s">
        <v>31</v>
      </c>
      <c r="F85" s="188">
        <f>IF(E20="","",E20)</f>
        <v>0</v>
      </c>
      <c r="L85" s="48"/>
    </row>
    <row r="86" spans="2:12" s="1" customFormat="1" ht="10.3" customHeight="1">
      <c r="B86" s="48"/>
      <c r="L86" s="48"/>
    </row>
    <row r="87" spans="2:20" s="10" customFormat="1" ht="29.25" customHeight="1">
      <c r="B87" s="190"/>
      <c r="C87" s="191" t="s">
        <v>158</v>
      </c>
      <c r="D87" s="192" t="s">
        <v>57</v>
      </c>
      <c r="E87" s="192" t="s">
        <v>53</v>
      </c>
      <c r="F87" s="192" t="s">
        <v>159</v>
      </c>
      <c r="G87" s="192" t="s">
        <v>160</v>
      </c>
      <c r="H87" s="192" t="s">
        <v>161</v>
      </c>
      <c r="I87" s="193" t="s">
        <v>162</v>
      </c>
      <c r="J87" s="192" t="s">
        <v>140</v>
      </c>
      <c r="K87" s="194" t="s">
        <v>163</v>
      </c>
      <c r="L87" s="190"/>
      <c r="M87" s="94" t="s">
        <v>164</v>
      </c>
      <c r="N87" s="95" t="s">
        <v>42</v>
      </c>
      <c r="O87" s="95" t="s">
        <v>165</v>
      </c>
      <c r="P87" s="95" t="s">
        <v>166</v>
      </c>
      <c r="Q87" s="95" t="s">
        <v>167</v>
      </c>
      <c r="R87" s="95" t="s">
        <v>168</v>
      </c>
      <c r="S87" s="95" t="s">
        <v>169</v>
      </c>
      <c r="T87" s="96" t="s">
        <v>170</v>
      </c>
    </row>
    <row r="88" spans="2:63" s="1" customFormat="1" ht="29.25" customHeight="1">
      <c r="B88" s="48"/>
      <c r="C88" s="98" t="s">
        <v>141</v>
      </c>
      <c r="J88" s="195">
        <f>BK88</f>
        <v>0</v>
      </c>
      <c r="L88" s="48"/>
      <c r="M88" s="97"/>
      <c r="N88" s="84"/>
      <c r="O88" s="84"/>
      <c r="P88" s="196">
        <f>P89</f>
        <v>0</v>
      </c>
      <c r="Q88" s="84"/>
      <c r="R88" s="196">
        <f>R89</f>
        <v>0</v>
      </c>
      <c r="S88" s="84"/>
      <c r="T88" s="197">
        <f>T89</f>
        <v>0</v>
      </c>
      <c r="AT88" s="26" t="s">
        <v>71</v>
      </c>
      <c r="AU88" s="26" t="s">
        <v>142</v>
      </c>
      <c r="BK88" s="198">
        <f>BK89</f>
        <v>0</v>
      </c>
    </row>
    <row r="89" spans="2:63" s="11" customFormat="1" ht="37.4" customHeight="1">
      <c r="B89" s="199"/>
      <c r="D89" s="200" t="s">
        <v>71</v>
      </c>
      <c r="E89" s="201" t="s">
        <v>3740</v>
      </c>
      <c r="F89" s="201" t="s">
        <v>3741</v>
      </c>
      <c r="I89" s="202"/>
      <c r="J89" s="203">
        <f>BK89</f>
        <v>0</v>
      </c>
      <c r="L89" s="199"/>
      <c r="M89" s="204"/>
      <c r="N89" s="205"/>
      <c r="O89" s="205"/>
      <c r="P89" s="206">
        <f>P90+P271+P274+P276+P310</f>
        <v>0</v>
      </c>
      <c r="Q89" s="205"/>
      <c r="R89" s="206">
        <f>R90+R271+R274+R276+R310</f>
        <v>0</v>
      </c>
      <c r="S89" s="205"/>
      <c r="T89" s="207">
        <f>T90+T271+T274+T276+T310</f>
        <v>0</v>
      </c>
      <c r="AR89" s="200" t="s">
        <v>79</v>
      </c>
      <c r="AT89" s="208" t="s">
        <v>71</v>
      </c>
      <c r="AU89" s="208" t="s">
        <v>72</v>
      </c>
      <c r="AY89" s="200" t="s">
        <v>173</v>
      </c>
      <c r="BK89" s="209">
        <f>BK90+BK271+BK274+BK276+BK310</f>
        <v>0</v>
      </c>
    </row>
    <row r="90" spans="2:63" s="11" customFormat="1" ht="19.9" customHeight="1">
      <c r="B90" s="199"/>
      <c r="D90" s="210" t="s">
        <v>71</v>
      </c>
      <c r="E90" s="211" t="s">
        <v>79</v>
      </c>
      <c r="F90" s="211" t="s">
        <v>3742</v>
      </c>
      <c r="I90" s="202"/>
      <c r="J90" s="212">
        <f>BK90</f>
        <v>0</v>
      </c>
      <c r="L90" s="199"/>
      <c r="M90" s="204"/>
      <c r="N90" s="205"/>
      <c r="O90" s="205"/>
      <c r="P90" s="206">
        <f>SUM(P91:P270)</f>
        <v>0</v>
      </c>
      <c r="Q90" s="205"/>
      <c r="R90" s="206">
        <f>SUM(R91:R270)</f>
        <v>0</v>
      </c>
      <c r="S90" s="205"/>
      <c r="T90" s="207">
        <f>SUM(T91:T270)</f>
        <v>0</v>
      </c>
      <c r="AR90" s="200" t="s">
        <v>79</v>
      </c>
      <c r="AT90" s="208" t="s">
        <v>71</v>
      </c>
      <c r="AU90" s="208" t="s">
        <v>79</v>
      </c>
      <c r="AY90" s="200" t="s">
        <v>173</v>
      </c>
      <c r="BK90" s="209">
        <f>SUM(BK91:BK270)</f>
        <v>0</v>
      </c>
    </row>
    <row r="91" spans="2:65" s="1" customFormat="1" ht="22.5" customHeight="1">
      <c r="B91" s="213"/>
      <c r="C91" s="214" t="s">
        <v>79</v>
      </c>
      <c r="D91" s="214" t="s">
        <v>176</v>
      </c>
      <c r="E91" s="215" t="s">
        <v>3743</v>
      </c>
      <c r="F91" s="216" t="s">
        <v>3744</v>
      </c>
      <c r="G91" s="217" t="s">
        <v>711</v>
      </c>
      <c r="H91" s="218">
        <v>14</v>
      </c>
      <c r="I91" s="219"/>
      <c r="J91" s="220">
        <f>ROUND(I91*H91,2)</f>
        <v>0</v>
      </c>
      <c r="K91" s="216" t="s">
        <v>5</v>
      </c>
      <c r="L91" s="48"/>
      <c r="M91" s="221" t="s">
        <v>5</v>
      </c>
      <c r="N91" s="222" t="s">
        <v>43</v>
      </c>
      <c r="O91" s="49"/>
      <c r="P91" s="223">
        <f>O91*H91</f>
        <v>0</v>
      </c>
      <c r="Q91" s="223">
        <v>0</v>
      </c>
      <c r="R91" s="223">
        <f>Q91*H91</f>
        <v>0</v>
      </c>
      <c r="S91" s="223">
        <v>0</v>
      </c>
      <c r="T91" s="224">
        <f>S91*H91</f>
        <v>0</v>
      </c>
      <c r="AR91" s="26" t="s">
        <v>181</v>
      </c>
      <c r="AT91" s="26" t="s">
        <v>176</v>
      </c>
      <c r="AU91" s="26" t="s">
        <v>81</v>
      </c>
      <c r="AY91" s="26" t="s">
        <v>173</v>
      </c>
      <c r="BE91" s="225">
        <f>IF(N91="základní",J91,0)</f>
        <v>0</v>
      </c>
      <c r="BF91" s="225">
        <f>IF(N91="snížená",J91,0)</f>
        <v>0</v>
      </c>
      <c r="BG91" s="225">
        <f>IF(N91="zákl. přenesená",J91,0)</f>
        <v>0</v>
      </c>
      <c r="BH91" s="225">
        <f>IF(N91="sníž. přenesená",J91,0)</f>
        <v>0</v>
      </c>
      <c r="BI91" s="225">
        <f>IF(N91="nulová",J91,0)</f>
        <v>0</v>
      </c>
      <c r="BJ91" s="26" t="s">
        <v>79</v>
      </c>
      <c r="BK91" s="225">
        <f>ROUND(I91*H91,2)</f>
        <v>0</v>
      </c>
      <c r="BL91" s="26" t="s">
        <v>181</v>
      </c>
      <c r="BM91" s="26" t="s">
        <v>3745</v>
      </c>
    </row>
    <row r="92" spans="2:65" s="1" customFormat="1" ht="22.5" customHeight="1">
      <c r="B92" s="213"/>
      <c r="C92" s="214" t="s">
        <v>81</v>
      </c>
      <c r="D92" s="214" t="s">
        <v>176</v>
      </c>
      <c r="E92" s="215" t="s">
        <v>3746</v>
      </c>
      <c r="F92" s="216" t="s">
        <v>3747</v>
      </c>
      <c r="G92" s="217" t="s">
        <v>260</v>
      </c>
      <c r="H92" s="218">
        <v>115</v>
      </c>
      <c r="I92" s="219"/>
      <c r="J92" s="220">
        <f>ROUND(I92*H92,2)</f>
        <v>0</v>
      </c>
      <c r="K92" s="216" t="s">
        <v>1288</v>
      </c>
      <c r="L92" s="48"/>
      <c r="M92" s="221" t="s">
        <v>5</v>
      </c>
      <c r="N92" s="222" t="s">
        <v>43</v>
      </c>
      <c r="O92" s="49"/>
      <c r="P92" s="223">
        <f>O92*H92</f>
        <v>0</v>
      </c>
      <c r="Q92" s="223">
        <v>0</v>
      </c>
      <c r="R92" s="223">
        <f>Q92*H92</f>
        <v>0</v>
      </c>
      <c r="S92" s="223">
        <v>0</v>
      </c>
      <c r="T92" s="224">
        <f>S92*H92</f>
        <v>0</v>
      </c>
      <c r="AR92" s="26" t="s">
        <v>181</v>
      </c>
      <c r="AT92" s="26" t="s">
        <v>176</v>
      </c>
      <c r="AU92" s="26" t="s">
        <v>81</v>
      </c>
      <c r="AY92" s="26" t="s">
        <v>173</v>
      </c>
      <c r="BE92" s="225">
        <f>IF(N92="základní",J92,0)</f>
        <v>0</v>
      </c>
      <c r="BF92" s="225">
        <f>IF(N92="snížená",J92,0)</f>
        <v>0</v>
      </c>
      <c r="BG92" s="225">
        <f>IF(N92="zákl. přenesená",J92,0)</f>
        <v>0</v>
      </c>
      <c r="BH92" s="225">
        <f>IF(N92="sníž. přenesená",J92,0)</f>
        <v>0</v>
      </c>
      <c r="BI92" s="225">
        <f>IF(N92="nulová",J92,0)</f>
        <v>0</v>
      </c>
      <c r="BJ92" s="26" t="s">
        <v>79</v>
      </c>
      <c r="BK92" s="225">
        <f>ROUND(I92*H92,2)</f>
        <v>0</v>
      </c>
      <c r="BL92" s="26" t="s">
        <v>181</v>
      </c>
      <c r="BM92" s="26" t="s">
        <v>3748</v>
      </c>
    </row>
    <row r="93" spans="2:65" s="1" customFormat="1" ht="22.5" customHeight="1">
      <c r="B93" s="213"/>
      <c r="C93" s="259" t="s">
        <v>85</v>
      </c>
      <c r="D93" s="259" t="s">
        <v>336</v>
      </c>
      <c r="E93" s="260" t="s">
        <v>3749</v>
      </c>
      <c r="F93" s="261" t="s">
        <v>3750</v>
      </c>
      <c r="G93" s="262" t="s">
        <v>260</v>
      </c>
      <c r="H93" s="263">
        <v>115</v>
      </c>
      <c r="I93" s="264"/>
      <c r="J93" s="265">
        <f>ROUND(I93*H93,2)</f>
        <v>0</v>
      </c>
      <c r="K93" s="261" t="s">
        <v>5</v>
      </c>
      <c r="L93" s="266"/>
      <c r="M93" s="267" t="s">
        <v>5</v>
      </c>
      <c r="N93" s="268" t="s">
        <v>43</v>
      </c>
      <c r="O93" s="49"/>
      <c r="P93" s="223">
        <f>O93*H93</f>
        <v>0</v>
      </c>
      <c r="Q93" s="223">
        <v>0</v>
      </c>
      <c r="R93" s="223">
        <f>Q93*H93</f>
        <v>0</v>
      </c>
      <c r="S93" s="223">
        <v>0</v>
      </c>
      <c r="T93" s="224">
        <f>S93*H93</f>
        <v>0</v>
      </c>
      <c r="AR93" s="26" t="s">
        <v>222</v>
      </c>
      <c r="AT93" s="26" t="s">
        <v>336</v>
      </c>
      <c r="AU93" s="26" t="s">
        <v>81</v>
      </c>
      <c r="AY93" s="26" t="s">
        <v>173</v>
      </c>
      <c r="BE93" s="225">
        <f>IF(N93="základní",J93,0)</f>
        <v>0</v>
      </c>
      <c r="BF93" s="225">
        <f>IF(N93="snížená",J93,0)</f>
        <v>0</v>
      </c>
      <c r="BG93" s="225">
        <f>IF(N93="zákl. přenesená",J93,0)</f>
        <v>0</v>
      </c>
      <c r="BH93" s="225">
        <f>IF(N93="sníž. přenesená",J93,0)</f>
        <v>0</v>
      </c>
      <c r="BI93" s="225">
        <f>IF(N93="nulová",J93,0)</f>
        <v>0</v>
      </c>
      <c r="BJ93" s="26" t="s">
        <v>79</v>
      </c>
      <c r="BK93" s="225">
        <f>ROUND(I93*H93,2)</f>
        <v>0</v>
      </c>
      <c r="BL93" s="26" t="s">
        <v>181</v>
      </c>
      <c r="BM93" s="26" t="s">
        <v>3751</v>
      </c>
    </row>
    <row r="94" spans="2:65" s="1" customFormat="1" ht="22.5" customHeight="1">
      <c r="B94" s="213"/>
      <c r="C94" s="259" t="s">
        <v>181</v>
      </c>
      <c r="D94" s="259" t="s">
        <v>336</v>
      </c>
      <c r="E94" s="260" t="s">
        <v>3752</v>
      </c>
      <c r="F94" s="261" t="s">
        <v>3753</v>
      </c>
      <c r="G94" s="262" t="s">
        <v>260</v>
      </c>
      <c r="H94" s="263">
        <v>40</v>
      </c>
      <c r="I94" s="264"/>
      <c r="J94" s="265">
        <f>ROUND(I94*H94,2)</f>
        <v>0</v>
      </c>
      <c r="K94" s="261" t="s">
        <v>5</v>
      </c>
      <c r="L94" s="266"/>
      <c r="M94" s="267" t="s">
        <v>5</v>
      </c>
      <c r="N94" s="268" t="s">
        <v>43</v>
      </c>
      <c r="O94" s="49"/>
      <c r="P94" s="223">
        <f>O94*H94</f>
        <v>0</v>
      </c>
      <c r="Q94" s="223">
        <v>0</v>
      </c>
      <c r="R94" s="223">
        <f>Q94*H94</f>
        <v>0</v>
      </c>
      <c r="S94" s="223">
        <v>0</v>
      </c>
      <c r="T94" s="224">
        <f>S94*H94</f>
        <v>0</v>
      </c>
      <c r="AR94" s="26" t="s">
        <v>222</v>
      </c>
      <c r="AT94" s="26" t="s">
        <v>336</v>
      </c>
      <c r="AU94" s="26" t="s">
        <v>81</v>
      </c>
      <c r="AY94" s="26" t="s">
        <v>173</v>
      </c>
      <c r="BE94" s="225">
        <f>IF(N94="základní",J94,0)</f>
        <v>0</v>
      </c>
      <c r="BF94" s="225">
        <f>IF(N94="snížená",J94,0)</f>
        <v>0</v>
      </c>
      <c r="BG94" s="225">
        <f>IF(N94="zákl. přenesená",J94,0)</f>
        <v>0</v>
      </c>
      <c r="BH94" s="225">
        <f>IF(N94="sníž. přenesená",J94,0)</f>
        <v>0</v>
      </c>
      <c r="BI94" s="225">
        <f>IF(N94="nulová",J94,0)</f>
        <v>0</v>
      </c>
      <c r="BJ94" s="26" t="s">
        <v>79</v>
      </c>
      <c r="BK94" s="225">
        <f>ROUND(I94*H94,2)</f>
        <v>0</v>
      </c>
      <c r="BL94" s="26" t="s">
        <v>181</v>
      </c>
      <c r="BM94" s="26" t="s">
        <v>3754</v>
      </c>
    </row>
    <row r="95" spans="2:65" s="1" customFormat="1" ht="22.5" customHeight="1">
      <c r="B95" s="213"/>
      <c r="C95" s="259" t="s">
        <v>207</v>
      </c>
      <c r="D95" s="259" t="s">
        <v>336</v>
      </c>
      <c r="E95" s="260" t="s">
        <v>3755</v>
      </c>
      <c r="F95" s="261" t="s">
        <v>3756</v>
      </c>
      <c r="G95" s="262" t="s">
        <v>260</v>
      </c>
      <c r="H95" s="263">
        <v>40</v>
      </c>
      <c r="I95" s="264"/>
      <c r="J95" s="265">
        <f>ROUND(I95*H95,2)</f>
        <v>0</v>
      </c>
      <c r="K95" s="261" t="s">
        <v>5</v>
      </c>
      <c r="L95" s="266"/>
      <c r="M95" s="267" t="s">
        <v>5</v>
      </c>
      <c r="N95" s="268" t="s">
        <v>43</v>
      </c>
      <c r="O95" s="49"/>
      <c r="P95" s="223">
        <f>O95*H95</f>
        <v>0</v>
      </c>
      <c r="Q95" s="223">
        <v>0</v>
      </c>
      <c r="R95" s="223">
        <f>Q95*H95</f>
        <v>0</v>
      </c>
      <c r="S95" s="223">
        <v>0</v>
      </c>
      <c r="T95" s="224">
        <f>S95*H95</f>
        <v>0</v>
      </c>
      <c r="AR95" s="26" t="s">
        <v>222</v>
      </c>
      <c r="AT95" s="26" t="s">
        <v>336</v>
      </c>
      <c r="AU95" s="26" t="s">
        <v>81</v>
      </c>
      <c r="AY95" s="26" t="s">
        <v>173</v>
      </c>
      <c r="BE95" s="225">
        <f>IF(N95="základní",J95,0)</f>
        <v>0</v>
      </c>
      <c r="BF95" s="225">
        <f>IF(N95="snížená",J95,0)</f>
        <v>0</v>
      </c>
      <c r="BG95" s="225">
        <f>IF(N95="zákl. přenesená",J95,0)</f>
        <v>0</v>
      </c>
      <c r="BH95" s="225">
        <f>IF(N95="sníž. přenesená",J95,0)</f>
        <v>0</v>
      </c>
      <c r="BI95" s="225">
        <f>IF(N95="nulová",J95,0)</f>
        <v>0</v>
      </c>
      <c r="BJ95" s="26" t="s">
        <v>79</v>
      </c>
      <c r="BK95" s="225">
        <f>ROUND(I95*H95,2)</f>
        <v>0</v>
      </c>
      <c r="BL95" s="26" t="s">
        <v>181</v>
      </c>
      <c r="BM95" s="26" t="s">
        <v>3757</v>
      </c>
    </row>
    <row r="96" spans="2:65" s="1" customFormat="1" ht="22.5" customHeight="1">
      <c r="B96" s="213"/>
      <c r="C96" s="214" t="s">
        <v>174</v>
      </c>
      <c r="D96" s="214" t="s">
        <v>176</v>
      </c>
      <c r="E96" s="215" t="s">
        <v>3758</v>
      </c>
      <c r="F96" s="216" t="s">
        <v>3759</v>
      </c>
      <c r="G96" s="217" t="s">
        <v>260</v>
      </c>
      <c r="H96" s="218">
        <v>35</v>
      </c>
      <c r="I96" s="219"/>
      <c r="J96" s="220">
        <f>ROUND(I96*H96,2)</f>
        <v>0</v>
      </c>
      <c r="K96" s="216" t="s">
        <v>1288</v>
      </c>
      <c r="L96" s="48"/>
      <c r="M96" s="221" t="s">
        <v>5</v>
      </c>
      <c r="N96" s="222" t="s">
        <v>43</v>
      </c>
      <c r="O96" s="49"/>
      <c r="P96" s="223">
        <f>O96*H96</f>
        <v>0</v>
      </c>
      <c r="Q96" s="223">
        <v>0</v>
      </c>
      <c r="R96" s="223">
        <f>Q96*H96</f>
        <v>0</v>
      </c>
      <c r="S96" s="223">
        <v>0</v>
      </c>
      <c r="T96" s="224">
        <f>S96*H96</f>
        <v>0</v>
      </c>
      <c r="AR96" s="26" t="s">
        <v>181</v>
      </c>
      <c r="AT96" s="26" t="s">
        <v>176</v>
      </c>
      <c r="AU96" s="26" t="s">
        <v>81</v>
      </c>
      <c r="AY96" s="26" t="s">
        <v>173</v>
      </c>
      <c r="BE96" s="225">
        <f>IF(N96="základní",J96,0)</f>
        <v>0</v>
      </c>
      <c r="BF96" s="225">
        <f>IF(N96="snížená",J96,0)</f>
        <v>0</v>
      </c>
      <c r="BG96" s="225">
        <f>IF(N96="zákl. přenesená",J96,0)</f>
        <v>0</v>
      </c>
      <c r="BH96" s="225">
        <f>IF(N96="sníž. přenesená",J96,0)</f>
        <v>0</v>
      </c>
      <c r="BI96" s="225">
        <f>IF(N96="nulová",J96,0)</f>
        <v>0</v>
      </c>
      <c r="BJ96" s="26" t="s">
        <v>79</v>
      </c>
      <c r="BK96" s="225">
        <f>ROUND(I96*H96,2)</f>
        <v>0</v>
      </c>
      <c r="BL96" s="26" t="s">
        <v>181</v>
      </c>
      <c r="BM96" s="26" t="s">
        <v>3760</v>
      </c>
    </row>
    <row r="97" spans="2:65" s="1" customFormat="1" ht="22.5" customHeight="1">
      <c r="B97" s="213"/>
      <c r="C97" s="259" t="s">
        <v>217</v>
      </c>
      <c r="D97" s="259" t="s">
        <v>336</v>
      </c>
      <c r="E97" s="260" t="s">
        <v>3761</v>
      </c>
      <c r="F97" s="261" t="s">
        <v>3762</v>
      </c>
      <c r="G97" s="262" t="s">
        <v>260</v>
      </c>
      <c r="H97" s="263">
        <v>35</v>
      </c>
      <c r="I97" s="264"/>
      <c r="J97" s="265">
        <f>ROUND(I97*H97,2)</f>
        <v>0</v>
      </c>
      <c r="K97" s="261" t="s">
        <v>5</v>
      </c>
      <c r="L97" s="266"/>
      <c r="M97" s="267" t="s">
        <v>5</v>
      </c>
      <c r="N97" s="268" t="s">
        <v>43</v>
      </c>
      <c r="O97" s="49"/>
      <c r="P97" s="223">
        <f>O97*H97</f>
        <v>0</v>
      </c>
      <c r="Q97" s="223">
        <v>0</v>
      </c>
      <c r="R97" s="223">
        <f>Q97*H97</f>
        <v>0</v>
      </c>
      <c r="S97" s="223">
        <v>0</v>
      </c>
      <c r="T97" s="224">
        <f>S97*H97</f>
        <v>0</v>
      </c>
      <c r="AR97" s="26" t="s">
        <v>222</v>
      </c>
      <c r="AT97" s="26" t="s">
        <v>336</v>
      </c>
      <c r="AU97" s="26" t="s">
        <v>81</v>
      </c>
      <c r="AY97" s="26" t="s">
        <v>173</v>
      </c>
      <c r="BE97" s="225">
        <f>IF(N97="základní",J97,0)</f>
        <v>0</v>
      </c>
      <c r="BF97" s="225">
        <f>IF(N97="snížená",J97,0)</f>
        <v>0</v>
      </c>
      <c r="BG97" s="225">
        <f>IF(N97="zákl. přenesená",J97,0)</f>
        <v>0</v>
      </c>
      <c r="BH97" s="225">
        <f>IF(N97="sníž. přenesená",J97,0)</f>
        <v>0</v>
      </c>
      <c r="BI97" s="225">
        <f>IF(N97="nulová",J97,0)</f>
        <v>0</v>
      </c>
      <c r="BJ97" s="26" t="s">
        <v>79</v>
      </c>
      <c r="BK97" s="225">
        <f>ROUND(I97*H97,2)</f>
        <v>0</v>
      </c>
      <c r="BL97" s="26" t="s">
        <v>181</v>
      </c>
      <c r="BM97" s="26" t="s">
        <v>3763</v>
      </c>
    </row>
    <row r="98" spans="2:65" s="1" customFormat="1" ht="22.5" customHeight="1">
      <c r="B98" s="213"/>
      <c r="C98" s="259" t="s">
        <v>222</v>
      </c>
      <c r="D98" s="259" t="s">
        <v>336</v>
      </c>
      <c r="E98" s="260" t="s">
        <v>3764</v>
      </c>
      <c r="F98" s="261" t="s">
        <v>3765</v>
      </c>
      <c r="G98" s="262" t="s">
        <v>711</v>
      </c>
      <c r="H98" s="263">
        <v>1</v>
      </c>
      <c r="I98" s="264"/>
      <c r="J98" s="265">
        <f>ROUND(I98*H98,2)</f>
        <v>0</v>
      </c>
      <c r="K98" s="261" t="s">
        <v>5</v>
      </c>
      <c r="L98" s="266"/>
      <c r="M98" s="267" t="s">
        <v>5</v>
      </c>
      <c r="N98" s="268" t="s">
        <v>43</v>
      </c>
      <c r="O98" s="49"/>
      <c r="P98" s="223">
        <f>O98*H98</f>
        <v>0</v>
      </c>
      <c r="Q98" s="223">
        <v>0</v>
      </c>
      <c r="R98" s="223">
        <f>Q98*H98</f>
        <v>0</v>
      </c>
      <c r="S98" s="223">
        <v>0</v>
      </c>
      <c r="T98" s="224">
        <f>S98*H98</f>
        <v>0</v>
      </c>
      <c r="AR98" s="26" t="s">
        <v>222</v>
      </c>
      <c r="AT98" s="26" t="s">
        <v>336</v>
      </c>
      <c r="AU98" s="26" t="s">
        <v>81</v>
      </c>
      <c r="AY98" s="26" t="s">
        <v>173</v>
      </c>
      <c r="BE98" s="225">
        <f>IF(N98="základní",J98,0)</f>
        <v>0</v>
      </c>
      <c r="BF98" s="225">
        <f>IF(N98="snížená",J98,0)</f>
        <v>0</v>
      </c>
      <c r="BG98" s="225">
        <f>IF(N98="zákl. přenesená",J98,0)</f>
        <v>0</v>
      </c>
      <c r="BH98" s="225">
        <f>IF(N98="sníž. přenesená",J98,0)</f>
        <v>0</v>
      </c>
      <c r="BI98" s="225">
        <f>IF(N98="nulová",J98,0)</f>
        <v>0</v>
      </c>
      <c r="BJ98" s="26" t="s">
        <v>79</v>
      </c>
      <c r="BK98" s="225">
        <f>ROUND(I98*H98,2)</f>
        <v>0</v>
      </c>
      <c r="BL98" s="26" t="s">
        <v>181</v>
      </c>
      <c r="BM98" s="26" t="s">
        <v>3766</v>
      </c>
    </row>
    <row r="99" spans="2:65" s="1" customFormat="1" ht="22.5" customHeight="1">
      <c r="B99" s="213"/>
      <c r="C99" s="214" t="s">
        <v>230</v>
      </c>
      <c r="D99" s="214" t="s">
        <v>176</v>
      </c>
      <c r="E99" s="215" t="s">
        <v>3758</v>
      </c>
      <c r="F99" s="216" t="s">
        <v>3759</v>
      </c>
      <c r="G99" s="217" t="s">
        <v>260</v>
      </c>
      <c r="H99" s="218">
        <v>875</v>
      </c>
      <c r="I99" s="219"/>
      <c r="J99" s="220">
        <f>ROUND(I99*H99,2)</f>
        <v>0</v>
      </c>
      <c r="K99" s="216" t="s">
        <v>1288</v>
      </c>
      <c r="L99" s="48"/>
      <c r="M99" s="221" t="s">
        <v>5</v>
      </c>
      <c r="N99" s="222" t="s">
        <v>43</v>
      </c>
      <c r="O99" s="49"/>
      <c r="P99" s="223">
        <f>O99*H99</f>
        <v>0</v>
      </c>
      <c r="Q99" s="223">
        <v>0</v>
      </c>
      <c r="R99" s="223">
        <f>Q99*H99</f>
        <v>0</v>
      </c>
      <c r="S99" s="223">
        <v>0</v>
      </c>
      <c r="T99" s="224">
        <f>S99*H99</f>
        <v>0</v>
      </c>
      <c r="AR99" s="26" t="s">
        <v>181</v>
      </c>
      <c r="AT99" s="26" t="s">
        <v>176</v>
      </c>
      <c r="AU99" s="26" t="s">
        <v>81</v>
      </c>
      <c r="AY99" s="26" t="s">
        <v>173</v>
      </c>
      <c r="BE99" s="225">
        <f>IF(N99="základní",J99,0)</f>
        <v>0</v>
      </c>
      <c r="BF99" s="225">
        <f>IF(N99="snížená",J99,0)</f>
        <v>0</v>
      </c>
      <c r="BG99" s="225">
        <f>IF(N99="zákl. přenesená",J99,0)</f>
        <v>0</v>
      </c>
      <c r="BH99" s="225">
        <f>IF(N99="sníž. přenesená",J99,0)</f>
        <v>0</v>
      </c>
      <c r="BI99" s="225">
        <f>IF(N99="nulová",J99,0)</f>
        <v>0</v>
      </c>
      <c r="BJ99" s="26" t="s">
        <v>79</v>
      </c>
      <c r="BK99" s="225">
        <f>ROUND(I99*H99,2)</f>
        <v>0</v>
      </c>
      <c r="BL99" s="26" t="s">
        <v>181</v>
      </c>
      <c r="BM99" s="26" t="s">
        <v>3767</v>
      </c>
    </row>
    <row r="100" spans="2:65" s="1" customFormat="1" ht="22.5" customHeight="1">
      <c r="B100" s="213"/>
      <c r="C100" s="259" t="s">
        <v>237</v>
      </c>
      <c r="D100" s="259" t="s">
        <v>336</v>
      </c>
      <c r="E100" s="260" t="s">
        <v>3768</v>
      </c>
      <c r="F100" s="261" t="s">
        <v>3769</v>
      </c>
      <c r="G100" s="262" t="s">
        <v>260</v>
      </c>
      <c r="H100" s="263">
        <v>875</v>
      </c>
      <c r="I100" s="264"/>
      <c r="J100" s="265">
        <f>ROUND(I100*H100,2)</f>
        <v>0</v>
      </c>
      <c r="K100" s="261" t="s">
        <v>5</v>
      </c>
      <c r="L100" s="266"/>
      <c r="M100" s="267" t="s">
        <v>5</v>
      </c>
      <c r="N100" s="268" t="s">
        <v>43</v>
      </c>
      <c r="O100" s="49"/>
      <c r="P100" s="223">
        <f>O100*H100</f>
        <v>0</v>
      </c>
      <c r="Q100" s="223">
        <v>0</v>
      </c>
      <c r="R100" s="223">
        <f>Q100*H100</f>
        <v>0</v>
      </c>
      <c r="S100" s="223">
        <v>0</v>
      </c>
      <c r="T100" s="224">
        <f>S100*H100</f>
        <v>0</v>
      </c>
      <c r="AR100" s="26" t="s">
        <v>222</v>
      </c>
      <c r="AT100" s="26" t="s">
        <v>336</v>
      </c>
      <c r="AU100" s="26" t="s">
        <v>81</v>
      </c>
      <c r="AY100" s="26" t="s">
        <v>173</v>
      </c>
      <c r="BE100" s="225">
        <f>IF(N100="základní",J100,0)</f>
        <v>0</v>
      </c>
      <c r="BF100" s="225">
        <f>IF(N100="snížená",J100,0)</f>
        <v>0</v>
      </c>
      <c r="BG100" s="225">
        <f>IF(N100="zákl. přenesená",J100,0)</f>
        <v>0</v>
      </c>
      <c r="BH100" s="225">
        <f>IF(N100="sníž. přenesená",J100,0)</f>
        <v>0</v>
      </c>
      <c r="BI100" s="225">
        <f>IF(N100="nulová",J100,0)</f>
        <v>0</v>
      </c>
      <c r="BJ100" s="26" t="s">
        <v>79</v>
      </c>
      <c r="BK100" s="225">
        <f>ROUND(I100*H100,2)</f>
        <v>0</v>
      </c>
      <c r="BL100" s="26" t="s">
        <v>181</v>
      </c>
      <c r="BM100" s="26" t="s">
        <v>3770</v>
      </c>
    </row>
    <row r="101" spans="2:65" s="1" customFormat="1" ht="22.5" customHeight="1">
      <c r="B101" s="213"/>
      <c r="C101" s="259" t="s">
        <v>242</v>
      </c>
      <c r="D101" s="259" t="s">
        <v>336</v>
      </c>
      <c r="E101" s="260" t="s">
        <v>3771</v>
      </c>
      <c r="F101" s="261" t="s">
        <v>3772</v>
      </c>
      <c r="G101" s="262" t="s">
        <v>711</v>
      </c>
      <c r="H101" s="263">
        <v>25</v>
      </c>
      <c r="I101" s="264"/>
      <c r="J101" s="265">
        <f>ROUND(I101*H101,2)</f>
        <v>0</v>
      </c>
      <c r="K101" s="261" t="s">
        <v>5</v>
      </c>
      <c r="L101" s="266"/>
      <c r="M101" s="267" t="s">
        <v>5</v>
      </c>
      <c r="N101" s="268" t="s">
        <v>43</v>
      </c>
      <c r="O101" s="49"/>
      <c r="P101" s="223">
        <f>O101*H101</f>
        <v>0</v>
      </c>
      <c r="Q101" s="223">
        <v>0</v>
      </c>
      <c r="R101" s="223">
        <f>Q101*H101</f>
        <v>0</v>
      </c>
      <c r="S101" s="223">
        <v>0</v>
      </c>
      <c r="T101" s="224">
        <f>S101*H101</f>
        <v>0</v>
      </c>
      <c r="AR101" s="26" t="s">
        <v>222</v>
      </c>
      <c r="AT101" s="26" t="s">
        <v>336</v>
      </c>
      <c r="AU101" s="26" t="s">
        <v>81</v>
      </c>
      <c r="AY101" s="26" t="s">
        <v>173</v>
      </c>
      <c r="BE101" s="225">
        <f>IF(N101="základní",J101,0)</f>
        <v>0</v>
      </c>
      <c r="BF101" s="225">
        <f>IF(N101="snížená",J101,0)</f>
        <v>0</v>
      </c>
      <c r="BG101" s="225">
        <f>IF(N101="zákl. přenesená",J101,0)</f>
        <v>0</v>
      </c>
      <c r="BH101" s="225">
        <f>IF(N101="sníž. přenesená",J101,0)</f>
        <v>0</v>
      </c>
      <c r="BI101" s="225">
        <f>IF(N101="nulová",J101,0)</f>
        <v>0</v>
      </c>
      <c r="BJ101" s="26" t="s">
        <v>79</v>
      </c>
      <c r="BK101" s="225">
        <f>ROUND(I101*H101,2)</f>
        <v>0</v>
      </c>
      <c r="BL101" s="26" t="s">
        <v>181</v>
      </c>
      <c r="BM101" s="26" t="s">
        <v>3773</v>
      </c>
    </row>
    <row r="102" spans="2:65" s="1" customFormat="1" ht="22.5" customHeight="1">
      <c r="B102" s="213"/>
      <c r="C102" s="259" t="s">
        <v>247</v>
      </c>
      <c r="D102" s="259" t="s">
        <v>336</v>
      </c>
      <c r="E102" s="260" t="s">
        <v>3774</v>
      </c>
      <c r="F102" s="261" t="s">
        <v>3775</v>
      </c>
      <c r="G102" s="262" t="s">
        <v>711</v>
      </c>
      <c r="H102" s="263">
        <v>1</v>
      </c>
      <c r="I102" s="264"/>
      <c r="J102" s="265">
        <f>ROUND(I102*H102,2)</f>
        <v>0</v>
      </c>
      <c r="K102" s="261" t="s">
        <v>5</v>
      </c>
      <c r="L102" s="266"/>
      <c r="M102" s="267" t="s">
        <v>5</v>
      </c>
      <c r="N102" s="268" t="s">
        <v>43</v>
      </c>
      <c r="O102" s="49"/>
      <c r="P102" s="223">
        <f>O102*H102</f>
        <v>0</v>
      </c>
      <c r="Q102" s="223">
        <v>0</v>
      </c>
      <c r="R102" s="223">
        <f>Q102*H102</f>
        <v>0</v>
      </c>
      <c r="S102" s="223">
        <v>0</v>
      </c>
      <c r="T102" s="224">
        <f>S102*H102</f>
        <v>0</v>
      </c>
      <c r="AR102" s="26" t="s">
        <v>222</v>
      </c>
      <c r="AT102" s="26" t="s">
        <v>336</v>
      </c>
      <c r="AU102" s="26" t="s">
        <v>81</v>
      </c>
      <c r="AY102" s="26" t="s">
        <v>173</v>
      </c>
      <c r="BE102" s="225">
        <f>IF(N102="základní",J102,0)</f>
        <v>0</v>
      </c>
      <c r="BF102" s="225">
        <f>IF(N102="snížená",J102,0)</f>
        <v>0</v>
      </c>
      <c r="BG102" s="225">
        <f>IF(N102="zákl. přenesená",J102,0)</f>
        <v>0</v>
      </c>
      <c r="BH102" s="225">
        <f>IF(N102="sníž. přenesená",J102,0)</f>
        <v>0</v>
      </c>
      <c r="BI102" s="225">
        <f>IF(N102="nulová",J102,0)</f>
        <v>0</v>
      </c>
      <c r="BJ102" s="26" t="s">
        <v>79</v>
      </c>
      <c r="BK102" s="225">
        <f>ROUND(I102*H102,2)</f>
        <v>0</v>
      </c>
      <c r="BL102" s="26" t="s">
        <v>181</v>
      </c>
      <c r="BM102" s="26" t="s">
        <v>3776</v>
      </c>
    </row>
    <row r="103" spans="2:65" s="1" customFormat="1" ht="22.5" customHeight="1">
      <c r="B103" s="213"/>
      <c r="C103" s="214" t="s">
        <v>251</v>
      </c>
      <c r="D103" s="214" t="s">
        <v>176</v>
      </c>
      <c r="E103" s="215" t="s">
        <v>3777</v>
      </c>
      <c r="F103" s="216" t="s">
        <v>3778</v>
      </c>
      <c r="G103" s="217" t="s">
        <v>245</v>
      </c>
      <c r="H103" s="218">
        <v>14</v>
      </c>
      <c r="I103" s="219"/>
      <c r="J103" s="220">
        <f>ROUND(I103*H103,2)</f>
        <v>0</v>
      </c>
      <c r="K103" s="216" t="s">
        <v>5</v>
      </c>
      <c r="L103" s="48"/>
      <c r="M103" s="221" t="s">
        <v>5</v>
      </c>
      <c r="N103" s="222" t="s">
        <v>43</v>
      </c>
      <c r="O103" s="49"/>
      <c r="P103" s="223">
        <f>O103*H103</f>
        <v>0</v>
      </c>
      <c r="Q103" s="223">
        <v>0</v>
      </c>
      <c r="R103" s="223">
        <f>Q103*H103</f>
        <v>0</v>
      </c>
      <c r="S103" s="223">
        <v>0</v>
      </c>
      <c r="T103" s="224">
        <f>S103*H103</f>
        <v>0</v>
      </c>
      <c r="AR103" s="26" t="s">
        <v>181</v>
      </c>
      <c r="AT103" s="26" t="s">
        <v>176</v>
      </c>
      <c r="AU103" s="26" t="s">
        <v>81</v>
      </c>
      <c r="AY103" s="26" t="s">
        <v>173</v>
      </c>
      <c r="BE103" s="225">
        <f>IF(N103="základní",J103,0)</f>
        <v>0</v>
      </c>
      <c r="BF103" s="225">
        <f>IF(N103="snížená",J103,0)</f>
        <v>0</v>
      </c>
      <c r="BG103" s="225">
        <f>IF(N103="zákl. přenesená",J103,0)</f>
        <v>0</v>
      </c>
      <c r="BH103" s="225">
        <f>IF(N103="sníž. přenesená",J103,0)</f>
        <v>0</v>
      </c>
      <c r="BI103" s="225">
        <f>IF(N103="nulová",J103,0)</f>
        <v>0</v>
      </c>
      <c r="BJ103" s="26" t="s">
        <v>79</v>
      </c>
      <c r="BK103" s="225">
        <f>ROUND(I103*H103,2)</f>
        <v>0</v>
      </c>
      <c r="BL103" s="26" t="s">
        <v>181</v>
      </c>
      <c r="BM103" s="26" t="s">
        <v>3779</v>
      </c>
    </row>
    <row r="104" spans="2:65" s="1" customFormat="1" ht="22.5" customHeight="1">
      <c r="B104" s="213"/>
      <c r="C104" s="259" t="s">
        <v>212</v>
      </c>
      <c r="D104" s="259" t="s">
        <v>336</v>
      </c>
      <c r="E104" s="260" t="s">
        <v>3780</v>
      </c>
      <c r="F104" s="261" t="s">
        <v>3781</v>
      </c>
      <c r="G104" s="262" t="s">
        <v>711</v>
      </c>
      <c r="H104" s="263">
        <v>14</v>
      </c>
      <c r="I104" s="264"/>
      <c r="J104" s="265">
        <f>ROUND(I104*H104,2)</f>
        <v>0</v>
      </c>
      <c r="K104" s="261" t="s">
        <v>5</v>
      </c>
      <c r="L104" s="266"/>
      <c r="M104" s="267" t="s">
        <v>5</v>
      </c>
      <c r="N104" s="268" t="s">
        <v>43</v>
      </c>
      <c r="O104" s="49"/>
      <c r="P104" s="223">
        <f>O104*H104</f>
        <v>0</v>
      </c>
      <c r="Q104" s="223">
        <v>0</v>
      </c>
      <c r="R104" s="223">
        <f>Q104*H104</f>
        <v>0</v>
      </c>
      <c r="S104" s="223">
        <v>0</v>
      </c>
      <c r="T104" s="224">
        <f>S104*H104</f>
        <v>0</v>
      </c>
      <c r="AR104" s="26" t="s">
        <v>222</v>
      </c>
      <c r="AT104" s="26" t="s">
        <v>336</v>
      </c>
      <c r="AU104" s="26" t="s">
        <v>81</v>
      </c>
      <c r="AY104" s="26" t="s">
        <v>173</v>
      </c>
      <c r="BE104" s="225">
        <f>IF(N104="základní",J104,0)</f>
        <v>0</v>
      </c>
      <c r="BF104" s="225">
        <f>IF(N104="snížená",J104,0)</f>
        <v>0</v>
      </c>
      <c r="BG104" s="225">
        <f>IF(N104="zákl. přenesená",J104,0)</f>
        <v>0</v>
      </c>
      <c r="BH104" s="225">
        <f>IF(N104="sníž. přenesená",J104,0)</f>
        <v>0</v>
      </c>
      <c r="BI104" s="225">
        <f>IF(N104="nulová",J104,0)</f>
        <v>0</v>
      </c>
      <c r="BJ104" s="26" t="s">
        <v>79</v>
      </c>
      <c r="BK104" s="225">
        <f>ROUND(I104*H104,2)</f>
        <v>0</v>
      </c>
      <c r="BL104" s="26" t="s">
        <v>181</v>
      </c>
      <c r="BM104" s="26" t="s">
        <v>3782</v>
      </c>
    </row>
    <row r="105" spans="2:65" s="1" customFormat="1" ht="22.5" customHeight="1">
      <c r="B105" s="213"/>
      <c r="C105" s="214" t="s">
        <v>11</v>
      </c>
      <c r="D105" s="214" t="s">
        <v>176</v>
      </c>
      <c r="E105" s="215" t="s">
        <v>3783</v>
      </c>
      <c r="F105" s="216" t="s">
        <v>3784</v>
      </c>
      <c r="G105" s="217" t="s">
        <v>245</v>
      </c>
      <c r="H105" s="218">
        <v>285</v>
      </c>
      <c r="I105" s="219"/>
      <c r="J105" s="220">
        <f>ROUND(I105*H105,2)</f>
        <v>0</v>
      </c>
      <c r="K105" s="216" t="s">
        <v>5</v>
      </c>
      <c r="L105" s="48"/>
      <c r="M105" s="221" t="s">
        <v>5</v>
      </c>
      <c r="N105" s="222" t="s">
        <v>43</v>
      </c>
      <c r="O105" s="49"/>
      <c r="P105" s="223">
        <f>O105*H105</f>
        <v>0</v>
      </c>
      <c r="Q105" s="223">
        <v>0</v>
      </c>
      <c r="R105" s="223">
        <f>Q105*H105</f>
        <v>0</v>
      </c>
      <c r="S105" s="223">
        <v>0</v>
      </c>
      <c r="T105" s="224">
        <f>S105*H105</f>
        <v>0</v>
      </c>
      <c r="AR105" s="26" t="s">
        <v>181</v>
      </c>
      <c r="AT105" s="26" t="s">
        <v>176</v>
      </c>
      <c r="AU105" s="26" t="s">
        <v>81</v>
      </c>
      <c r="AY105" s="26" t="s">
        <v>173</v>
      </c>
      <c r="BE105" s="225">
        <f>IF(N105="základní",J105,0)</f>
        <v>0</v>
      </c>
      <c r="BF105" s="225">
        <f>IF(N105="snížená",J105,0)</f>
        <v>0</v>
      </c>
      <c r="BG105" s="225">
        <f>IF(N105="zákl. přenesená",J105,0)</f>
        <v>0</v>
      </c>
      <c r="BH105" s="225">
        <f>IF(N105="sníž. přenesená",J105,0)</f>
        <v>0</v>
      </c>
      <c r="BI105" s="225">
        <f>IF(N105="nulová",J105,0)</f>
        <v>0</v>
      </c>
      <c r="BJ105" s="26" t="s">
        <v>79</v>
      </c>
      <c r="BK105" s="225">
        <f>ROUND(I105*H105,2)</f>
        <v>0</v>
      </c>
      <c r="BL105" s="26" t="s">
        <v>181</v>
      </c>
      <c r="BM105" s="26" t="s">
        <v>3785</v>
      </c>
    </row>
    <row r="106" spans="2:65" s="1" customFormat="1" ht="22.5" customHeight="1">
      <c r="B106" s="213"/>
      <c r="C106" s="259" t="s">
        <v>263</v>
      </c>
      <c r="D106" s="259" t="s">
        <v>336</v>
      </c>
      <c r="E106" s="260" t="s">
        <v>3786</v>
      </c>
      <c r="F106" s="261" t="s">
        <v>3787</v>
      </c>
      <c r="G106" s="262" t="s">
        <v>711</v>
      </c>
      <c r="H106" s="263">
        <v>285</v>
      </c>
      <c r="I106" s="264"/>
      <c r="J106" s="265">
        <f>ROUND(I106*H106,2)</f>
        <v>0</v>
      </c>
      <c r="K106" s="261" t="s">
        <v>5</v>
      </c>
      <c r="L106" s="266"/>
      <c r="M106" s="267" t="s">
        <v>5</v>
      </c>
      <c r="N106" s="268" t="s">
        <v>43</v>
      </c>
      <c r="O106" s="49"/>
      <c r="P106" s="223">
        <f>O106*H106</f>
        <v>0</v>
      </c>
      <c r="Q106" s="223">
        <v>0</v>
      </c>
      <c r="R106" s="223">
        <f>Q106*H106</f>
        <v>0</v>
      </c>
      <c r="S106" s="223">
        <v>0</v>
      </c>
      <c r="T106" s="224">
        <f>S106*H106</f>
        <v>0</v>
      </c>
      <c r="AR106" s="26" t="s">
        <v>222</v>
      </c>
      <c r="AT106" s="26" t="s">
        <v>336</v>
      </c>
      <c r="AU106" s="26" t="s">
        <v>81</v>
      </c>
      <c r="AY106" s="26" t="s">
        <v>173</v>
      </c>
      <c r="BE106" s="225">
        <f>IF(N106="základní",J106,0)</f>
        <v>0</v>
      </c>
      <c r="BF106" s="225">
        <f>IF(N106="snížená",J106,0)</f>
        <v>0</v>
      </c>
      <c r="BG106" s="225">
        <f>IF(N106="zákl. přenesená",J106,0)</f>
        <v>0</v>
      </c>
      <c r="BH106" s="225">
        <f>IF(N106="sníž. přenesená",J106,0)</f>
        <v>0</v>
      </c>
      <c r="BI106" s="225">
        <f>IF(N106="nulová",J106,0)</f>
        <v>0</v>
      </c>
      <c r="BJ106" s="26" t="s">
        <v>79</v>
      </c>
      <c r="BK106" s="225">
        <f>ROUND(I106*H106,2)</f>
        <v>0</v>
      </c>
      <c r="BL106" s="26" t="s">
        <v>181</v>
      </c>
      <c r="BM106" s="26" t="s">
        <v>3788</v>
      </c>
    </row>
    <row r="107" spans="2:65" s="1" customFormat="1" ht="22.5" customHeight="1">
      <c r="B107" s="213"/>
      <c r="C107" s="214" t="s">
        <v>268</v>
      </c>
      <c r="D107" s="214" t="s">
        <v>176</v>
      </c>
      <c r="E107" s="215" t="s">
        <v>3789</v>
      </c>
      <c r="F107" s="216" t="s">
        <v>3790</v>
      </c>
      <c r="G107" s="217" t="s">
        <v>245</v>
      </c>
      <c r="H107" s="218">
        <v>845</v>
      </c>
      <c r="I107" s="219"/>
      <c r="J107" s="220">
        <f>ROUND(I107*H107,2)</f>
        <v>0</v>
      </c>
      <c r="K107" s="216" t="s">
        <v>5</v>
      </c>
      <c r="L107" s="48"/>
      <c r="M107" s="221" t="s">
        <v>5</v>
      </c>
      <c r="N107" s="222" t="s">
        <v>43</v>
      </c>
      <c r="O107" s="49"/>
      <c r="P107" s="223">
        <f>O107*H107</f>
        <v>0</v>
      </c>
      <c r="Q107" s="223">
        <v>0</v>
      </c>
      <c r="R107" s="223">
        <f>Q107*H107</f>
        <v>0</v>
      </c>
      <c r="S107" s="223">
        <v>0</v>
      </c>
      <c r="T107" s="224">
        <f>S107*H107</f>
        <v>0</v>
      </c>
      <c r="AR107" s="26" t="s">
        <v>181</v>
      </c>
      <c r="AT107" s="26" t="s">
        <v>176</v>
      </c>
      <c r="AU107" s="26" t="s">
        <v>81</v>
      </c>
      <c r="AY107" s="26" t="s">
        <v>173</v>
      </c>
      <c r="BE107" s="225">
        <f>IF(N107="základní",J107,0)</f>
        <v>0</v>
      </c>
      <c r="BF107" s="225">
        <f>IF(N107="snížená",J107,0)</f>
        <v>0</v>
      </c>
      <c r="BG107" s="225">
        <f>IF(N107="zákl. přenesená",J107,0)</f>
        <v>0</v>
      </c>
      <c r="BH107" s="225">
        <f>IF(N107="sníž. přenesená",J107,0)</f>
        <v>0</v>
      </c>
      <c r="BI107" s="225">
        <f>IF(N107="nulová",J107,0)</f>
        <v>0</v>
      </c>
      <c r="BJ107" s="26" t="s">
        <v>79</v>
      </c>
      <c r="BK107" s="225">
        <f>ROUND(I107*H107,2)</f>
        <v>0</v>
      </c>
      <c r="BL107" s="26" t="s">
        <v>181</v>
      </c>
      <c r="BM107" s="26" t="s">
        <v>3791</v>
      </c>
    </row>
    <row r="108" spans="2:65" s="1" customFormat="1" ht="22.5" customHeight="1">
      <c r="B108" s="213"/>
      <c r="C108" s="259" t="s">
        <v>273</v>
      </c>
      <c r="D108" s="259" t="s">
        <v>336</v>
      </c>
      <c r="E108" s="260" t="s">
        <v>3792</v>
      </c>
      <c r="F108" s="261" t="s">
        <v>3793</v>
      </c>
      <c r="G108" s="262" t="s">
        <v>711</v>
      </c>
      <c r="H108" s="263">
        <v>845</v>
      </c>
      <c r="I108" s="264"/>
      <c r="J108" s="265">
        <f>ROUND(I108*H108,2)</f>
        <v>0</v>
      </c>
      <c r="K108" s="261" t="s">
        <v>5</v>
      </c>
      <c r="L108" s="266"/>
      <c r="M108" s="267" t="s">
        <v>5</v>
      </c>
      <c r="N108" s="268" t="s">
        <v>43</v>
      </c>
      <c r="O108" s="49"/>
      <c r="P108" s="223">
        <f>O108*H108</f>
        <v>0</v>
      </c>
      <c r="Q108" s="223">
        <v>0</v>
      </c>
      <c r="R108" s="223">
        <f>Q108*H108</f>
        <v>0</v>
      </c>
      <c r="S108" s="223">
        <v>0</v>
      </c>
      <c r="T108" s="224">
        <f>S108*H108</f>
        <v>0</v>
      </c>
      <c r="AR108" s="26" t="s">
        <v>222</v>
      </c>
      <c r="AT108" s="26" t="s">
        <v>336</v>
      </c>
      <c r="AU108" s="26" t="s">
        <v>81</v>
      </c>
      <c r="AY108" s="26" t="s">
        <v>173</v>
      </c>
      <c r="BE108" s="225">
        <f>IF(N108="základní",J108,0)</f>
        <v>0</v>
      </c>
      <c r="BF108" s="225">
        <f>IF(N108="snížená",J108,0)</f>
        <v>0</v>
      </c>
      <c r="BG108" s="225">
        <f>IF(N108="zákl. přenesená",J108,0)</f>
        <v>0</v>
      </c>
      <c r="BH108" s="225">
        <f>IF(N108="sníž. přenesená",J108,0)</f>
        <v>0</v>
      </c>
      <c r="BI108" s="225">
        <f>IF(N108="nulová",J108,0)</f>
        <v>0</v>
      </c>
      <c r="BJ108" s="26" t="s">
        <v>79</v>
      </c>
      <c r="BK108" s="225">
        <f>ROUND(I108*H108,2)</f>
        <v>0</v>
      </c>
      <c r="BL108" s="26" t="s">
        <v>181</v>
      </c>
      <c r="BM108" s="26" t="s">
        <v>3794</v>
      </c>
    </row>
    <row r="109" spans="2:65" s="1" customFormat="1" ht="22.5" customHeight="1">
      <c r="B109" s="213"/>
      <c r="C109" s="214" t="s">
        <v>278</v>
      </c>
      <c r="D109" s="214" t="s">
        <v>176</v>
      </c>
      <c r="E109" s="215" t="s">
        <v>3789</v>
      </c>
      <c r="F109" s="216" t="s">
        <v>3790</v>
      </c>
      <c r="G109" s="217" t="s">
        <v>245</v>
      </c>
      <c r="H109" s="218">
        <v>19</v>
      </c>
      <c r="I109" s="219"/>
      <c r="J109" s="220">
        <f>ROUND(I109*H109,2)</f>
        <v>0</v>
      </c>
      <c r="K109" s="216" t="s">
        <v>5</v>
      </c>
      <c r="L109" s="48"/>
      <c r="M109" s="221" t="s">
        <v>5</v>
      </c>
      <c r="N109" s="222" t="s">
        <v>43</v>
      </c>
      <c r="O109" s="49"/>
      <c r="P109" s="223">
        <f>O109*H109</f>
        <v>0</v>
      </c>
      <c r="Q109" s="223">
        <v>0</v>
      </c>
      <c r="R109" s="223">
        <f>Q109*H109</f>
        <v>0</v>
      </c>
      <c r="S109" s="223">
        <v>0</v>
      </c>
      <c r="T109" s="224">
        <f>S109*H109</f>
        <v>0</v>
      </c>
      <c r="AR109" s="26" t="s">
        <v>181</v>
      </c>
      <c r="AT109" s="26" t="s">
        <v>176</v>
      </c>
      <c r="AU109" s="26" t="s">
        <v>81</v>
      </c>
      <c r="AY109" s="26" t="s">
        <v>173</v>
      </c>
      <c r="BE109" s="225">
        <f>IF(N109="základní",J109,0)</f>
        <v>0</v>
      </c>
      <c r="BF109" s="225">
        <f>IF(N109="snížená",J109,0)</f>
        <v>0</v>
      </c>
      <c r="BG109" s="225">
        <f>IF(N109="zákl. přenesená",J109,0)</f>
        <v>0</v>
      </c>
      <c r="BH109" s="225">
        <f>IF(N109="sníž. přenesená",J109,0)</f>
        <v>0</v>
      </c>
      <c r="BI109" s="225">
        <f>IF(N109="nulová",J109,0)</f>
        <v>0</v>
      </c>
      <c r="BJ109" s="26" t="s">
        <v>79</v>
      </c>
      <c r="BK109" s="225">
        <f>ROUND(I109*H109,2)</f>
        <v>0</v>
      </c>
      <c r="BL109" s="26" t="s">
        <v>181</v>
      </c>
      <c r="BM109" s="26" t="s">
        <v>3795</v>
      </c>
    </row>
    <row r="110" spans="2:65" s="1" customFormat="1" ht="22.5" customHeight="1">
      <c r="B110" s="213"/>
      <c r="C110" s="259" t="s">
        <v>282</v>
      </c>
      <c r="D110" s="259" t="s">
        <v>336</v>
      </c>
      <c r="E110" s="260" t="s">
        <v>3796</v>
      </c>
      <c r="F110" s="261" t="s">
        <v>3797</v>
      </c>
      <c r="G110" s="262" t="s">
        <v>711</v>
      </c>
      <c r="H110" s="263">
        <v>19</v>
      </c>
      <c r="I110" s="264"/>
      <c r="J110" s="265">
        <f>ROUND(I110*H110,2)</f>
        <v>0</v>
      </c>
      <c r="K110" s="261" t="s">
        <v>5</v>
      </c>
      <c r="L110" s="266"/>
      <c r="M110" s="267" t="s">
        <v>5</v>
      </c>
      <c r="N110" s="268" t="s">
        <v>43</v>
      </c>
      <c r="O110" s="49"/>
      <c r="P110" s="223">
        <f>O110*H110</f>
        <v>0</v>
      </c>
      <c r="Q110" s="223">
        <v>0</v>
      </c>
      <c r="R110" s="223">
        <f>Q110*H110</f>
        <v>0</v>
      </c>
      <c r="S110" s="223">
        <v>0</v>
      </c>
      <c r="T110" s="224">
        <f>S110*H110</f>
        <v>0</v>
      </c>
      <c r="AR110" s="26" t="s">
        <v>222</v>
      </c>
      <c r="AT110" s="26" t="s">
        <v>336</v>
      </c>
      <c r="AU110" s="26" t="s">
        <v>81</v>
      </c>
      <c r="AY110" s="26" t="s">
        <v>173</v>
      </c>
      <c r="BE110" s="225">
        <f>IF(N110="základní",J110,0)</f>
        <v>0</v>
      </c>
      <c r="BF110" s="225">
        <f>IF(N110="snížená",J110,0)</f>
        <v>0</v>
      </c>
      <c r="BG110" s="225">
        <f>IF(N110="zákl. přenesená",J110,0)</f>
        <v>0</v>
      </c>
      <c r="BH110" s="225">
        <f>IF(N110="sníž. přenesená",J110,0)</f>
        <v>0</v>
      </c>
      <c r="BI110" s="225">
        <f>IF(N110="nulová",J110,0)</f>
        <v>0</v>
      </c>
      <c r="BJ110" s="26" t="s">
        <v>79</v>
      </c>
      <c r="BK110" s="225">
        <f>ROUND(I110*H110,2)</f>
        <v>0</v>
      </c>
      <c r="BL110" s="26" t="s">
        <v>181</v>
      </c>
      <c r="BM110" s="26" t="s">
        <v>3798</v>
      </c>
    </row>
    <row r="111" spans="2:65" s="1" customFormat="1" ht="22.5" customHeight="1">
      <c r="B111" s="213"/>
      <c r="C111" s="214" t="s">
        <v>10</v>
      </c>
      <c r="D111" s="214" t="s">
        <v>176</v>
      </c>
      <c r="E111" s="215" t="s">
        <v>3783</v>
      </c>
      <c r="F111" s="216" t="s">
        <v>3784</v>
      </c>
      <c r="G111" s="217" t="s">
        <v>245</v>
      </c>
      <c r="H111" s="218">
        <v>9</v>
      </c>
      <c r="I111" s="219"/>
      <c r="J111" s="220">
        <f>ROUND(I111*H111,2)</f>
        <v>0</v>
      </c>
      <c r="K111" s="216" t="s">
        <v>5</v>
      </c>
      <c r="L111" s="48"/>
      <c r="M111" s="221" t="s">
        <v>5</v>
      </c>
      <c r="N111" s="222" t="s">
        <v>43</v>
      </c>
      <c r="O111" s="49"/>
      <c r="P111" s="223">
        <f>O111*H111</f>
        <v>0</v>
      </c>
      <c r="Q111" s="223">
        <v>0</v>
      </c>
      <c r="R111" s="223">
        <f>Q111*H111</f>
        <v>0</v>
      </c>
      <c r="S111" s="223">
        <v>0</v>
      </c>
      <c r="T111" s="224">
        <f>S111*H111</f>
        <v>0</v>
      </c>
      <c r="AR111" s="26" t="s">
        <v>181</v>
      </c>
      <c r="AT111" s="26" t="s">
        <v>176</v>
      </c>
      <c r="AU111" s="26" t="s">
        <v>81</v>
      </c>
      <c r="AY111" s="26" t="s">
        <v>173</v>
      </c>
      <c r="BE111" s="225">
        <f>IF(N111="základní",J111,0)</f>
        <v>0</v>
      </c>
      <c r="BF111" s="225">
        <f>IF(N111="snížená",J111,0)</f>
        <v>0</v>
      </c>
      <c r="BG111" s="225">
        <f>IF(N111="zákl. přenesená",J111,0)</f>
        <v>0</v>
      </c>
      <c r="BH111" s="225">
        <f>IF(N111="sníž. přenesená",J111,0)</f>
        <v>0</v>
      </c>
      <c r="BI111" s="225">
        <f>IF(N111="nulová",J111,0)</f>
        <v>0</v>
      </c>
      <c r="BJ111" s="26" t="s">
        <v>79</v>
      </c>
      <c r="BK111" s="225">
        <f>ROUND(I111*H111,2)</f>
        <v>0</v>
      </c>
      <c r="BL111" s="26" t="s">
        <v>181</v>
      </c>
      <c r="BM111" s="26" t="s">
        <v>3799</v>
      </c>
    </row>
    <row r="112" spans="2:65" s="1" customFormat="1" ht="22.5" customHeight="1">
      <c r="B112" s="213"/>
      <c r="C112" s="259" t="s">
        <v>291</v>
      </c>
      <c r="D112" s="259" t="s">
        <v>336</v>
      </c>
      <c r="E112" s="260" t="s">
        <v>3800</v>
      </c>
      <c r="F112" s="261" t="s">
        <v>3801</v>
      </c>
      <c r="G112" s="262" t="s">
        <v>711</v>
      </c>
      <c r="H112" s="263">
        <v>9</v>
      </c>
      <c r="I112" s="264"/>
      <c r="J112" s="265">
        <f>ROUND(I112*H112,2)</f>
        <v>0</v>
      </c>
      <c r="K112" s="261" t="s">
        <v>5</v>
      </c>
      <c r="L112" s="266"/>
      <c r="M112" s="267" t="s">
        <v>5</v>
      </c>
      <c r="N112" s="268" t="s">
        <v>43</v>
      </c>
      <c r="O112" s="49"/>
      <c r="P112" s="223">
        <f>O112*H112</f>
        <v>0</v>
      </c>
      <c r="Q112" s="223">
        <v>0</v>
      </c>
      <c r="R112" s="223">
        <f>Q112*H112</f>
        <v>0</v>
      </c>
      <c r="S112" s="223">
        <v>0</v>
      </c>
      <c r="T112" s="224">
        <f>S112*H112</f>
        <v>0</v>
      </c>
      <c r="AR112" s="26" t="s">
        <v>222</v>
      </c>
      <c r="AT112" s="26" t="s">
        <v>336</v>
      </c>
      <c r="AU112" s="26" t="s">
        <v>81</v>
      </c>
      <c r="AY112" s="26" t="s">
        <v>173</v>
      </c>
      <c r="BE112" s="225">
        <f>IF(N112="základní",J112,0)</f>
        <v>0</v>
      </c>
      <c r="BF112" s="225">
        <f>IF(N112="snížená",J112,0)</f>
        <v>0</v>
      </c>
      <c r="BG112" s="225">
        <f>IF(N112="zákl. přenesená",J112,0)</f>
        <v>0</v>
      </c>
      <c r="BH112" s="225">
        <f>IF(N112="sníž. přenesená",J112,0)</f>
        <v>0</v>
      </c>
      <c r="BI112" s="225">
        <f>IF(N112="nulová",J112,0)</f>
        <v>0</v>
      </c>
      <c r="BJ112" s="26" t="s">
        <v>79</v>
      </c>
      <c r="BK112" s="225">
        <f>ROUND(I112*H112,2)</f>
        <v>0</v>
      </c>
      <c r="BL112" s="26" t="s">
        <v>181</v>
      </c>
      <c r="BM112" s="26" t="s">
        <v>3802</v>
      </c>
    </row>
    <row r="113" spans="2:65" s="1" customFormat="1" ht="22.5" customHeight="1">
      <c r="B113" s="213"/>
      <c r="C113" s="259" t="s">
        <v>298</v>
      </c>
      <c r="D113" s="259" t="s">
        <v>336</v>
      </c>
      <c r="E113" s="260" t="s">
        <v>3803</v>
      </c>
      <c r="F113" s="261" t="s">
        <v>3804</v>
      </c>
      <c r="G113" s="262" t="s">
        <v>711</v>
      </c>
      <c r="H113" s="263">
        <v>9</v>
      </c>
      <c r="I113" s="264"/>
      <c r="J113" s="265">
        <f>ROUND(I113*H113,2)</f>
        <v>0</v>
      </c>
      <c r="K113" s="261" t="s">
        <v>5</v>
      </c>
      <c r="L113" s="266"/>
      <c r="M113" s="267" t="s">
        <v>5</v>
      </c>
      <c r="N113" s="268" t="s">
        <v>43</v>
      </c>
      <c r="O113" s="49"/>
      <c r="P113" s="223">
        <f>O113*H113</f>
        <v>0</v>
      </c>
      <c r="Q113" s="223">
        <v>0</v>
      </c>
      <c r="R113" s="223">
        <f>Q113*H113</f>
        <v>0</v>
      </c>
      <c r="S113" s="223">
        <v>0</v>
      </c>
      <c r="T113" s="224">
        <f>S113*H113</f>
        <v>0</v>
      </c>
      <c r="AR113" s="26" t="s">
        <v>222</v>
      </c>
      <c r="AT113" s="26" t="s">
        <v>336</v>
      </c>
      <c r="AU113" s="26" t="s">
        <v>81</v>
      </c>
      <c r="AY113" s="26" t="s">
        <v>173</v>
      </c>
      <c r="BE113" s="225">
        <f>IF(N113="základní",J113,0)</f>
        <v>0</v>
      </c>
      <c r="BF113" s="225">
        <f>IF(N113="snížená",J113,0)</f>
        <v>0</v>
      </c>
      <c r="BG113" s="225">
        <f>IF(N113="zákl. přenesená",J113,0)</f>
        <v>0</v>
      </c>
      <c r="BH113" s="225">
        <f>IF(N113="sníž. přenesená",J113,0)</f>
        <v>0</v>
      </c>
      <c r="BI113" s="225">
        <f>IF(N113="nulová",J113,0)</f>
        <v>0</v>
      </c>
      <c r="BJ113" s="26" t="s">
        <v>79</v>
      </c>
      <c r="BK113" s="225">
        <f>ROUND(I113*H113,2)</f>
        <v>0</v>
      </c>
      <c r="BL113" s="26" t="s">
        <v>181</v>
      </c>
      <c r="BM113" s="26" t="s">
        <v>3805</v>
      </c>
    </row>
    <row r="114" spans="2:65" s="1" customFormat="1" ht="22.5" customHeight="1">
      <c r="B114" s="213"/>
      <c r="C114" s="214" t="s">
        <v>306</v>
      </c>
      <c r="D114" s="214" t="s">
        <v>176</v>
      </c>
      <c r="E114" s="215" t="s">
        <v>3806</v>
      </c>
      <c r="F114" s="216" t="s">
        <v>3807</v>
      </c>
      <c r="G114" s="217" t="s">
        <v>245</v>
      </c>
      <c r="H114" s="218">
        <v>7</v>
      </c>
      <c r="I114" s="219"/>
      <c r="J114" s="220">
        <f>ROUND(I114*H114,2)</f>
        <v>0</v>
      </c>
      <c r="K114" s="216" t="s">
        <v>5</v>
      </c>
      <c r="L114" s="48"/>
      <c r="M114" s="221" t="s">
        <v>5</v>
      </c>
      <c r="N114" s="222" t="s">
        <v>43</v>
      </c>
      <c r="O114" s="49"/>
      <c r="P114" s="223">
        <f>O114*H114</f>
        <v>0</v>
      </c>
      <c r="Q114" s="223">
        <v>0</v>
      </c>
      <c r="R114" s="223">
        <f>Q114*H114</f>
        <v>0</v>
      </c>
      <c r="S114" s="223">
        <v>0</v>
      </c>
      <c r="T114" s="224">
        <f>S114*H114</f>
        <v>0</v>
      </c>
      <c r="AR114" s="26" t="s">
        <v>181</v>
      </c>
      <c r="AT114" s="26" t="s">
        <v>176</v>
      </c>
      <c r="AU114" s="26" t="s">
        <v>81</v>
      </c>
      <c r="AY114" s="26" t="s">
        <v>173</v>
      </c>
      <c r="BE114" s="225">
        <f>IF(N114="základní",J114,0)</f>
        <v>0</v>
      </c>
      <c r="BF114" s="225">
        <f>IF(N114="snížená",J114,0)</f>
        <v>0</v>
      </c>
      <c r="BG114" s="225">
        <f>IF(N114="zákl. přenesená",J114,0)</f>
        <v>0</v>
      </c>
      <c r="BH114" s="225">
        <f>IF(N114="sníž. přenesená",J114,0)</f>
        <v>0</v>
      </c>
      <c r="BI114" s="225">
        <f>IF(N114="nulová",J114,0)</f>
        <v>0</v>
      </c>
      <c r="BJ114" s="26" t="s">
        <v>79</v>
      </c>
      <c r="BK114" s="225">
        <f>ROUND(I114*H114,2)</f>
        <v>0</v>
      </c>
      <c r="BL114" s="26" t="s">
        <v>181</v>
      </c>
      <c r="BM114" s="26" t="s">
        <v>3808</v>
      </c>
    </row>
    <row r="115" spans="2:65" s="1" customFormat="1" ht="22.5" customHeight="1">
      <c r="B115" s="213"/>
      <c r="C115" s="259" t="s">
        <v>312</v>
      </c>
      <c r="D115" s="259" t="s">
        <v>336</v>
      </c>
      <c r="E115" s="260" t="s">
        <v>3809</v>
      </c>
      <c r="F115" s="261" t="s">
        <v>3810</v>
      </c>
      <c r="G115" s="262" t="s">
        <v>711</v>
      </c>
      <c r="H115" s="263">
        <v>7</v>
      </c>
      <c r="I115" s="264"/>
      <c r="J115" s="265">
        <f>ROUND(I115*H115,2)</f>
        <v>0</v>
      </c>
      <c r="K115" s="261" t="s">
        <v>5</v>
      </c>
      <c r="L115" s="266"/>
      <c r="M115" s="267" t="s">
        <v>5</v>
      </c>
      <c r="N115" s="268" t="s">
        <v>43</v>
      </c>
      <c r="O115" s="49"/>
      <c r="P115" s="223">
        <f>O115*H115</f>
        <v>0</v>
      </c>
      <c r="Q115" s="223">
        <v>0</v>
      </c>
      <c r="R115" s="223">
        <f>Q115*H115</f>
        <v>0</v>
      </c>
      <c r="S115" s="223">
        <v>0</v>
      </c>
      <c r="T115" s="224">
        <f>S115*H115</f>
        <v>0</v>
      </c>
      <c r="AR115" s="26" t="s">
        <v>222</v>
      </c>
      <c r="AT115" s="26" t="s">
        <v>336</v>
      </c>
      <c r="AU115" s="26" t="s">
        <v>81</v>
      </c>
      <c r="AY115" s="26" t="s">
        <v>173</v>
      </c>
      <c r="BE115" s="225">
        <f>IF(N115="základní",J115,0)</f>
        <v>0</v>
      </c>
      <c r="BF115" s="225">
        <f>IF(N115="snížená",J115,0)</f>
        <v>0</v>
      </c>
      <c r="BG115" s="225">
        <f>IF(N115="zákl. přenesená",J115,0)</f>
        <v>0</v>
      </c>
      <c r="BH115" s="225">
        <f>IF(N115="sníž. přenesená",J115,0)</f>
        <v>0</v>
      </c>
      <c r="BI115" s="225">
        <f>IF(N115="nulová",J115,0)</f>
        <v>0</v>
      </c>
      <c r="BJ115" s="26" t="s">
        <v>79</v>
      </c>
      <c r="BK115" s="225">
        <f>ROUND(I115*H115,2)</f>
        <v>0</v>
      </c>
      <c r="BL115" s="26" t="s">
        <v>181</v>
      </c>
      <c r="BM115" s="26" t="s">
        <v>3811</v>
      </c>
    </row>
    <row r="116" spans="2:65" s="1" customFormat="1" ht="22.5" customHeight="1">
      <c r="B116" s="213"/>
      <c r="C116" s="214" t="s">
        <v>317</v>
      </c>
      <c r="D116" s="214" t="s">
        <v>176</v>
      </c>
      <c r="E116" s="215" t="s">
        <v>3812</v>
      </c>
      <c r="F116" s="216" t="s">
        <v>3813</v>
      </c>
      <c r="G116" s="217" t="s">
        <v>260</v>
      </c>
      <c r="H116" s="218">
        <v>145</v>
      </c>
      <c r="I116" s="219"/>
      <c r="J116" s="220">
        <f>ROUND(I116*H116,2)</f>
        <v>0</v>
      </c>
      <c r="K116" s="216" t="s">
        <v>1288</v>
      </c>
      <c r="L116" s="48"/>
      <c r="M116" s="221" t="s">
        <v>5</v>
      </c>
      <c r="N116" s="222" t="s">
        <v>43</v>
      </c>
      <c r="O116" s="49"/>
      <c r="P116" s="223">
        <f>O116*H116</f>
        <v>0</v>
      </c>
      <c r="Q116" s="223">
        <v>0</v>
      </c>
      <c r="R116" s="223">
        <f>Q116*H116</f>
        <v>0</v>
      </c>
      <c r="S116" s="223">
        <v>0</v>
      </c>
      <c r="T116" s="224">
        <f>S116*H116</f>
        <v>0</v>
      </c>
      <c r="AR116" s="26" t="s">
        <v>181</v>
      </c>
      <c r="AT116" s="26" t="s">
        <v>176</v>
      </c>
      <c r="AU116" s="26" t="s">
        <v>81</v>
      </c>
      <c r="AY116" s="26" t="s">
        <v>173</v>
      </c>
      <c r="BE116" s="225">
        <f>IF(N116="základní",J116,0)</f>
        <v>0</v>
      </c>
      <c r="BF116" s="225">
        <f>IF(N116="snížená",J116,0)</f>
        <v>0</v>
      </c>
      <c r="BG116" s="225">
        <f>IF(N116="zákl. přenesená",J116,0)</f>
        <v>0</v>
      </c>
      <c r="BH116" s="225">
        <f>IF(N116="sníž. přenesená",J116,0)</f>
        <v>0</v>
      </c>
      <c r="BI116" s="225">
        <f>IF(N116="nulová",J116,0)</f>
        <v>0</v>
      </c>
      <c r="BJ116" s="26" t="s">
        <v>79</v>
      </c>
      <c r="BK116" s="225">
        <f>ROUND(I116*H116,2)</f>
        <v>0</v>
      </c>
      <c r="BL116" s="26" t="s">
        <v>181</v>
      </c>
      <c r="BM116" s="26" t="s">
        <v>3814</v>
      </c>
    </row>
    <row r="117" spans="2:65" s="1" customFormat="1" ht="22.5" customHeight="1">
      <c r="B117" s="213"/>
      <c r="C117" s="259" t="s">
        <v>324</v>
      </c>
      <c r="D117" s="259" t="s">
        <v>336</v>
      </c>
      <c r="E117" s="260" t="s">
        <v>3815</v>
      </c>
      <c r="F117" s="261" t="s">
        <v>3816</v>
      </c>
      <c r="G117" s="262" t="s">
        <v>260</v>
      </c>
      <c r="H117" s="263">
        <v>145</v>
      </c>
      <c r="I117" s="264"/>
      <c r="J117" s="265">
        <f>ROUND(I117*H117,2)</f>
        <v>0</v>
      </c>
      <c r="K117" s="261" t="s">
        <v>5</v>
      </c>
      <c r="L117" s="266"/>
      <c r="M117" s="267" t="s">
        <v>5</v>
      </c>
      <c r="N117" s="268" t="s">
        <v>43</v>
      </c>
      <c r="O117" s="49"/>
      <c r="P117" s="223">
        <f>O117*H117</f>
        <v>0</v>
      </c>
      <c r="Q117" s="223">
        <v>0</v>
      </c>
      <c r="R117" s="223">
        <f>Q117*H117</f>
        <v>0</v>
      </c>
      <c r="S117" s="223">
        <v>0</v>
      </c>
      <c r="T117" s="224">
        <f>S117*H117</f>
        <v>0</v>
      </c>
      <c r="AR117" s="26" t="s">
        <v>222</v>
      </c>
      <c r="AT117" s="26" t="s">
        <v>336</v>
      </c>
      <c r="AU117" s="26" t="s">
        <v>81</v>
      </c>
      <c r="AY117" s="26" t="s">
        <v>173</v>
      </c>
      <c r="BE117" s="225">
        <f>IF(N117="základní",J117,0)</f>
        <v>0</v>
      </c>
      <c r="BF117" s="225">
        <f>IF(N117="snížená",J117,0)</f>
        <v>0</v>
      </c>
      <c r="BG117" s="225">
        <f>IF(N117="zákl. přenesená",J117,0)</f>
        <v>0</v>
      </c>
      <c r="BH117" s="225">
        <f>IF(N117="sníž. přenesená",J117,0)</f>
        <v>0</v>
      </c>
      <c r="BI117" s="225">
        <f>IF(N117="nulová",J117,0)</f>
        <v>0</v>
      </c>
      <c r="BJ117" s="26" t="s">
        <v>79</v>
      </c>
      <c r="BK117" s="225">
        <f>ROUND(I117*H117,2)</f>
        <v>0</v>
      </c>
      <c r="BL117" s="26" t="s">
        <v>181</v>
      </c>
      <c r="BM117" s="26" t="s">
        <v>3817</v>
      </c>
    </row>
    <row r="118" spans="2:65" s="1" customFormat="1" ht="22.5" customHeight="1">
      <c r="B118" s="213"/>
      <c r="C118" s="259" t="s">
        <v>331</v>
      </c>
      <c r="D118" s="259" t="s">
        <v>336</v>
      </c>
      <c r="E118" s="260" t="s">
        <v>3818</v>
      </c>
      <c r="F118" s="261" t="s">
        <v>3819</v>
      </c>
      <c r="G118" s="262" t="s">
        <v>711</v>
      </c>
      <c r="H118" s="263">
        <v>20</v>
      </c>
      <c r="I118" s="264"/>
      <c r="J118" s="265">
        <f>ROUND(I118*H118,2)</f>
        <v>0</v>
      </c>
      <c r="K118" s="261" t="s">
        <v>5</v>
      </c>
      <c r="L118" s="266"/>
      <c r="M118" s="267" t="s">
        <v>5</v>
      </c>
      <c r="N118" s="268" t="s">
        <v>43</v>
      </c>
      <c r="O118" s="49"/>
      <c r="P118" s="223">
        <f>O118*H118</f>
        <v>0</v>
      </c>
      <c r="Q118" s="223">
        <v>0</v>
      </c>
      <c r="R118" s="223">
        <f>Q118*H118</f>
        <v>0</v>
      </c>
      <c r="S118" s="223">
        <v>0</v>
      </c>
      <c r="T118" s="224">
        <f>S118*H118</f>
        <v>0</v>
      </c>
      <c r="AR118" s="26" t="s">
        <v>222</v>
      </c>
      <c r="AT118" s="26" t="s">
        <v>336</v>
      </c>
      <c r="AU118" s="26" t="s">
        <v>81</v>
      </c>
      <c r="AY118" s="26" t="s">
        <v>173</v>
      </c>
      <c r="BE118" s="225">
        <f>IF(N118="základní",J118,0)</f>
        <v>0</v>
      </c>
      <c r="BF118" s="225">
        <f>IF(N118="snížená",J118,0)</f>
        <v>0</v>
      </c>
      <c r="BG118" s="225">
        <f>IF(N118="zákl. přenesená",J118,0)</f>
        <v>0</v>
      </c>
      <c r="BH118" s="225">
        <f>IF(N118="sníž. přenesená",J118,0)</f>
        <v>0</v>
      </c>
      <c r="BI118" s="225">
        <f>IF(N118="nulová",J118,0)</f>
        <v>0</v>
      </c>
      <c r="BJ118" s="26" t="s">
        <v>79</v>
      </c>
      <c r="BK118" s="225">
        <f>ROUND(I118*H118,2)</f>
        <v>0</v>
      </c>
      <c r="BL118" s="26" t="s">
        <v>181</v>
      </c>
      <c r="BM118" s="26" t="s">
        <v>3820</v>
      </c>
    </row>
    <row r="119" spans="2:65" s="1" customFormat="1" ht="22.5" customHeight="1">
      <c r="B119" s="213"/>
      <c r="C119" s="259" t="s">
        <v>335</v>
      </c>
      <c r="D119" s="259" t="s">
        <v>336</v>
      </c>
      <c r="E119" s="260" t="s">
        <v>3821</v>
      </c>
      <c r="F119" s="261" t="s">
        <v>3822</v>
      </c>
      <c r="G119" s="262" t="s">
        <v>711</v>
      </c>
      <c r="H119" s="263">
        <v>12</v>
      </c>
      <c r="I119" s="264"/>
      <c r="J119" s="265">
        <f>ROUND(I119*H119,2)</f>
        <v>0</v>
      </c>
      <c r="K119" s="261" t="s">
        <v>5</v>
      </c>
      <c r="L119" s="266"/>
      <c r="M119" s="267" t="s">
        <v>5</v>
      </c>
      <c r="N119" s="268" t="s">
        <v>43</v>
      </c>
      <c r="O119" s="49"/>
      <c r="P119" s="223">
        <f>O119*H119</f>
        <v>0</v>
      </c>
      <c r="Q119" s="223">
        <v>0</v>
      </c>
      <c r="R119" s="223">
        <f>Q119*H119</f>
        <v>0</v>
      </c>
      <c r="S119" s="223">
        <v>0</v>
      </c>
      <c r="T119" s="224">
        <f>S119*H119</f>
        <v>0</v>
      </c>
      <c r="AR119" s="26" t="s">
        <v>222</v>
      </c>
      <c r="AT119" s="26" t="s">
        <v>336</v>
      </c>
      <c r="AU119" s="26" t="s">
        <v>81</v>
      </c>
      <c r="AY119" s="26" t="s">
        <v>173</v>
      </c>
      <c r="BE119" s="225">
        <f>IF(N119="základní",J119,0)</f>
        <v>0</v>
      </c>
      <c r="BF119" s="225">
        <f>IF(N119="snížená",J119,0)</f>
        <v>0</v>
      </c>
      <c r="BG119" s="225">
        <f>IF(N119="zákl. přenesená",J119,0)</f>
        <v>0</v>
      </c>
      <c r="BH119" s="225">
        <f>IF(N119="sníž. přenesená",J119,0)</f>
        <v>0</v>
      </c>
      <c r="BI119" s="225">
        <f>IF(N119="nulová",J119,0)</f>
        <v>0</v>
      </c>
      <c r="BJ119" s="26" t="s">
        <v>79</v>
      </c>
      <c r="BK119" s="225">
        <f>ROUND(I119*H119,2)</f>
        <v>0</v>
      </c>
      <c r="BL119" s="26" t="s">
        <v>181</v>
      </c>
      <c r="BM119" s="26" t="s">
        <v>3823</v>
      </c>
    </row>
    <row r="120" spans="2:65" s="1" customFormat="1" ht="22.5" customHeight="1">
      <c r="B120" s="213"/>
      <c r="C120" s="214" t="s">
        <v>344</v>
      </c>
      <c r="D120" s="214" t="s">
        <v>176</v>
      </c>
      <c r="E120" s="215" t="s">
        <v>3789</v>
      </c>
      <c r="F120" s="216" t="s">
        <v>3790</v>
      </c>
      <c r="G120" s="217" t="s">
        <v>245</v>
      </c>
      <c r="H120" s="218">
        <v>140</v>
      </c>
      <c r="I120" s="219"/>
      <c r="J120" s="220">
        <f>ROUND(I120*H120,2)</f>
        <v>0</v>
      </c>
      <c r="K120" s="216" t="s">
        <v>5</v>
      </c>
      <c r="L120" s="48"/>
      <c r="M120" s="221" t="s">
        <v>5</v>
      </c>
      <c r="N120" s="222" t="s">
        <v>43</v>
      </c>
      <c r="O120" s="49"/>
      <c r="P120" s="223">
        <f>O120*H120</f>
        <v>0</v>
      </c>
      <c r="Q120" s="223">
        <v>0</v>
      </c>
      <c r="R120" s="223">
        <f>Q120*H120</f>
        <v>0</v>
      </c>
      <c r="S120" s="223">
        <v>0</v>
      </c>
      <c r="T120" s="224">
        <f>S120*H120</f>
        <v>0</v>
      </c>
      <c r="AR120" s="26" t="s">
        <v>181</v>
      </c>
      <c r="AT120" s="26" t="s">
        <v>176</v>
      </c>
      <c r="AU120" s="26" t="s">
        <v>81</v>
      </c>
      <c r="AY120" s="26" t="s">
        <v>173</v>
      </c>
      <c r="BE120" s="225">
        <f>IF(N120="základní",J120,0)</f>
        <v>0</v>
      </c>
      <c r="BF120" s="225">
        <f>IF(N120="snížená",J120,0)</f>
        <v>0</v>
      </c>
      <c r="BG120" s="225">
        <f>IF(N120="zákl. přenesená",J120,0)</f>
        <v>0</v>
      </c>
      <c r="BH120" s="225">
        <f>IF(N120="sníž. přenesená",J120,0)</f>
        <v>0</v>
      </c>
      <c r="BI120" s="225">
        <f>IF(N120="nulová",J120,0)</f>
        <v>0</v>
      </c>
      <c r="BJ120" s="26" t="s">
        <v>79</v>
      </c>
      <c r="BK120" s="225">
        <f>ROUND(I120*H120,2)</f>
        <v>0</v>
      </c>
      <c r="BL120" s="26" t="s">
        <v>181</v>
      </c>
      <c r="BM120" s="26" t="s">
        <v>3824</v>
      </c>
    </row>
    <row r="121" spans="2:65" s="1" customFormat="1" ht="22.5" customHeight="1">
      <c r="B121" s="213"/>
      <c r="C121" s="259" t="s">
        <v>350</v>
      </c>
      <c r="D121" s="259" t="s">
        <v>336</v>
      </c>
      <c r="E121" s="260" t="s">
        <v>3825</v>
      </c>
      <c r="F121" s="261" t="s">
        <v>3826</v>
      </c>
      <c r="G121" s="262" t="s">
        <v>711</v>
      </c>
      <c r="H121" s="263">
        <v>140</v>
      </c>
      <c r="I121" s="264"/>
      <c r="J121" s="265">
        <f>ROUND(I121*H121,2)</f>
        <v>0</v>
      </c>
      <c r="K121" s="261" t="s">
        <v>5</v>
      </c>
      <c r="L121" s="266"/>
      <c r="M121" s="267" t="s">
        <v>5</v>
      </c>
      <c r="N121" s="268" t="s">
        <v>43</v>
      </c>
      <c r="O121" s="49"/>
      <c r="P121" s="223">
        <f>O121*H121</f>
        <v>0</v>
      </c>
      <c r="Q121" s="223">
        <v>0</v>
      </c>
      <c r="R121" s="223">
        <f>Q121*H121</f>
        <v>0</v>
      </c>
      <c r="S121" s="223">
        <v>0</v>
      </c>
      <c r="T121" s="224">
        <f>S121*H121</f>
        <v>0</v>
      </c>
      <c r="AR121" s="26" t="s">
        <v>222</v>
      </c>
      <c r="AT121" s="26" t="s">
        <v>336</v>
      </c>
      <c r="AU121" s="26" t="s">
        <v>81</v>
      </c>
      <c r="AY121" s="26" t="s">
        <v>173</v>
      </c>
      <c r="BE121" s="225">
        <f>IF(N121="základní",J121,0)</f>
        <v>0</v>
      </c>
      <c r="BF121" s="225">
        <f>IF(N121="snížená",J121,0)</f>
        <v>0</v>
      </c>
      <c r="BG121" s="225">
        <f>IF(N121="zákl. přenesená",J121,0)</f>
        <v>0</v>
      </c>
      <c r="BH121" s="225">
        <f>IF(N121="sníž. přenesená",J121,0)</f>
        <v>0</v>
      </c>
      <c r="BI121" s="225">
        <f>IF(N121="nulová",J121,0)</f>
        <v>0</v>
      </c>
      <c r="BJ121" s="26" t="s">
        <v>79</v>
      </c>
      <c r="BK121" s="225">
        <f>ROUND(I121*H121,2)</f>
        <v>0</v>
      </c>
      <c r="BL121" s="26" t="s">
        <v>181</v>
      </c>
      <c r="BM121" s="26" t="s">
        <v>3827</v>
      </c>
    </row>
    <row r="122" spans="2:65" s="1" customFormat="1" ht="22.5" customHeight="1">
      <c r="B122" s="213"/>
      <c r="C122" s="214" t="s">
        <v>340</v>
      </c>
      <c r="D122" s="214" t="s">
        <v>176</v>
      </c>
      <c r="E122" s="215" t="s">
        <v>3789</v>
      </c>
      <c r="F122" s="216" t="s">
        <v>3790</v>
      </c>
      <c r="G122" s="217" t="s">
        <v>245</v>
      </c>
      <c r="H122" s="218">
        <v>3</v>
      </c>
      <c r="I122" s="219"/>
      <c r="J122" s="220">
        <f>ROUND(I122*H122,2)</f>
        <v>0</v>
      </c>
      <c r="K122" s="216" t="s">
        <v>5</v>
      </c>
      <c r="L122" s="48"/>
      <c r="M122" s="221" t="s">
        <v>5</v>
      </c>
      <c r="N122" s="222" t="s">
        <v>43</v>
      </c>
      <c r="O122" s="49"/>
      <c r="P122" s="223">
        <f>O122*H122</f>
        <v>0</v>
      </c>
      <c r="Q122" s="223">
        <v>0</v>
      </c>
      <c r="R122" s="223">
        <f>Q122*H122</f>
        <v>0</v>
      </c>
      <c r="S122" s="223">
        <v>0</v>
      </c>
      <c r="T122" s="224">
        <f>S122*H122</f>
        <v>0</v>
      </c>
      <c r="AR122" s="26" t="s">
        <v>181</v>
      </c>
      <c r="AT122" s="26" t="s">
        <v>176</v>
      </c>
      <c r="AU122" s="26" t="s">
        <v>81</v>
      </c>
      <c r="AY122" s="26" t="s">
        <v>173</v>
      </c>
      <c r="BE122" s="225">
        <f>IF(N122="základní",J122,0)</f>
        <v>0</v>
      </c>
      <c r="BF122" s="225">
        <f>IF(N122="snížená",J122,0)</f>
        <v>0</v>
      </c>
      <c r="BG122" s="225">
        <f>IF(N122="zákl. přenesená",J122,0)</f>
        <v>0</v>
      </c>
      <c r="BH122" s="225">
        <f>IF(N122="sníž. přenesená",J122,0)</f>
        <v>0</v>
      </c>
      <c r="BI122" s="225">
        <f>IF(N122="nulová",J122,0)</f>
        <v>0</v>
      </c>
      <c r="BJ122" s="26" t="s">
        <v>79</v>
      </c>
      <c r="BK122" s="225">
        <f>ROUND(I122*H122,2)</f>
        <v>0</v>
      </c>
      <c r="BL122" s="26" t="s">
        <v>181</v>
      </c>
      <c r="BM122" s="26" t="s">
        <v>3828</v>
      </c>
    </row>
    <row r="123" spans="2:65" s="1" customFormat="1" ht="22.5" customHeight="1">
      <c r="B123" s="213"/>
      <c r="C123" s="259" t="s">
        <v>360</v>
      </c>
      <c r="D123" s="259" t="s">
        <v>336</v>
      </c>
      <c r="E123" s="260" t="s">
        <v>3829</v>
      </c>
      <c r="F123" s="261" t="s">
        <v>3830</v>
      </c>
      <c r="G123" s="262" t="s">
        <v>711</v>
      </c>
      <c r="H123" s="263">
        <v>3</v>
      </c>
      <c r="I123" s="264"/>
      <c r="J123" s="265">
        <f>ROUND(I123*H123,2)</f>
        <v>0</v>
      </c>
      <c r="K123" s="261" t="s">
        <v>5</v>
      </c>
      <c r="L123" s="266"/>
      <c r="M123" s="267" t="s">
        <v>5</v>
      </c>
      <c r="N123" s="268" t="s">
        <v>43</v>
      </c>
      <c r="O123" s="49"/>
      <c r="P123" s="223">
        <f>O123*H123</f>
        <v>0</v>
      </c>
      <c r="Q123" s="223">
        <v>0</v>
      </c>
      <c r="R123" s="223">
        <f>Q123*H123</f>
        <v>0</v>
      </c>
      <c r="S123" s="223">
        <v>0</v>
      </c>
      <c r="T123" s="224">
        <f>S123*H123</f>
        <v>0</v>
      </c>
      <c r="AR123" s="26" t="s">
        <v>222</v>
      </c>
      <c r="AT123" s="26" t="s">
        <v>336</v>
      </c>
      <c r="AU123" s="26" t="s">
        <v>81</v>
      </c>
      <c r="AY123" s="26" t="s">
        <v>173</v>
      </c>
      <c r="BE123" s="225">
        <f>IF(N123="základní",J123,0)</f>
        <v>0</v>
      </c>
      <c r="BF123" s="225">
        <f>IF(N123="snížená",J123,0)</f>
        <v>0</v>
      </c>
      <c r="BG123" s="225">
        <f>IF(N123="zákl. přenesená",J123,0)</f>
        <v>0</v>
      </c>
      <c r="BH123" s="225">
        <f>IF(N123="sníž. přenesená",J123,0)</f>
        <v>0</v>
      </c>
      <c r="BI123" s="225">
        <f>IF(N123="nulová",J123,0)</f>
        <v>0</v>
      </c>
      <c r="BJ123" s="26" t="s">
        <v>79</v>
      </c>
      <c r="BK123" s="225">
        <f>ROUND(I123*H123,2)</f>
        <v>0</v>
      </c>
      <c r="BL123" s="26" t="s">
        <v>181</v>
      </c>
      <c r="BM123" s="26" t="s">
        <v>3831</v>
      </c>
    </row>
    <row r="124" spans="2:65" s="1" customFormat="1" ht="22.5" customHeight="1">
      <c r="B124" s="213"/>
      <c r="C124" s="214" t="s">
        <v>365</v>
      </c>
      <c r="D124" s="214" t="s">
        <v>176</v>
      </c>
      <c r="E124" s="215" t="s">
        <v>3832</v>
      </c>
      <c r="F124" s="216" t="s">
        <v>3833</v>
      </c>
      <c r="G124" s="217" t="s">
        <v>245</v>
      </c>
      <c r="H124" s="218">
        <v>9</v>
      </c>
      <c r="I124" s="219"/>
      <c r="J124" s="220">
        <f>ROUND(I124*H124,2)</f>
        <v>0</v>
      </c>
      <c r="K124" s="216" t="s">
        <v>5</v>
      </c>
      <c r="L124" s="48"/>
      <c r="M124" s="221" t="s">
        <v>5</v>
      </c>
      <c r="N124" s="222" t="s">
        <v>43</v>
      </c>
      <c r="O124" s="49"/>
      <c r="P124" s="223">
        <f>O124*H124</f>
        <v>0</v>
      </c>
      <c r="Q124" s="223">
        <v>0</v>
      </c>
      <c r="R124" s="223">
        <f>Q124*H124</f>
        <v>0</v>
      </c>
      <c r="S124" s="223">
        <v>0</v>
      </c>
      <c r="T124" s="224">
        <f>S124*H124</f>
        <v>0</v>
      </c>
      <c r="AR124" s="26" t="s">
        <v>181</v>
      </c>
      <c r="AT124" s="26" t="s">
        <v>176</v>
      </c>
      <c r="AU124" s="26" t="s">
        <v>81</v>
      </c>
      <c r="AY124" s="26" t="s">
        <v>173</v>
      </c>
      <c r="BE124" s="225">
        <f>IF(N124="základní",J124,0)</f>
        <v>0</v>
      </c>
      <c r="BF124" s="225">
        <f>IF(N124="snížená",J124,0)</f>
        <v>0</v>
      </c>
      <c r="BG124" s="225">
        <f>IF(N124="zákl. přenesená",J124,0)</f>
        <v>0</v>
      </c>
      <c r="BH124" s="225">
        <f>IF(N124="sníž. přenesená",J124,0)</f>
        <v>0</v>
      </c>
      <c r="BI124" s="225">
        <f>IF(N124="nulová",J124,0)</f>
        <v>0</v>
      </c>
      <c r="BJ124" s="26" t="s">
        <v>79</v>
      </c>
      <c r="BK124" s="225">
        <f>ROUND(I124*H124,2)</f>
        <v>0</v>
      </c>
      <c r="BL124" s="26" t="s">
        <v>181</v>
      </c>
      <c r="BM124" s="26" t="s">
        <v>3834</v>
      </c>
    </row>
    <row r="125" spans="2:65" s="1" customFormat="1" ht="22.5" customHeight="1">
      <c r="B125" s="213"/>
      <c r="C125" s="259" t="s">
        <v>369</v>
      </c>
      <c r="D125" s="259" t="s">
        <v>336</v>
      </c>
      <c r="E125" s="260" t="s">
        <v>3835</v>
      </c>
      <c r="F125" s="261" t="s">
        <v>3836</v>
      </c>
      <c r="G125" s="262" t="s">
        <v>711</v>
      </c>
      <c r="H125" s="263">
        <v>9</v>
      </c>
      <c r="I125" s="264"/>
      <c r="J125" s="265">
        <f>ROUND(I125*H125,2)</f>
        <v>0</v>
      </c>
      <c r="K125" s="261" t="s">
        <v>5</v>
      </c>
      <c r="L125" s="266"/>
      <c r="M125" s="267" t="s">
        <v>5</v>
      </c>
      <c r="N125" s="268" t="s">
        <v>43</v>
      </c>
      <c r="O125" s="49"/>
      <c r="P125" s="223">
        <f>O125*H125</f>
        <v>0</v>
      </c>
      <c r="Q125" s="223">
        <v>0</v>
      </c>
      <c r="R125" s="223">
        <f>Q125*H125</f>
        <v>0</v>
      </c>
      <c r="S125" s="223">
        <v>0</v>
      </c>
      <c r="T125" s="224">
        <f>S125*H125</f>
        <v>0</v>
      </c>
      <c r="AR125" s="26" t="s">
        <v>222</v>
      </c>
      <c r="AT125" s="26" t="s">
        <v>336</v>
      </c>
      <c r="AU125" s="26" t="s">
        <v>81</v>
      </c>
      <c r="AY125" s="26" t="s">
        <v>173</v>
      </c>
      <c r="BE125" s="225">
        <f>IF(N125="základní",J125,0)</f>
        <v>0</v>
      </c>
      <c r="BF125" s="225">
        <f>IF(N125="snížená",J125,0)</f>
        <v>0</v>
      </c>
      <c r="BG125" s="225">
        <f>IF(N125="zákl. přenesená",J125,0)</f>
        <v>0</v>
      </c>
      <c r="BH125" s="225">
        <f>IF(N125="sníž. přenesená",J125,0)</f>
        <v>0</v>
      </c>
      <c r="BI125" s="225">
        <f>IF(N125="nulová",J125,0)</f>
        <v>0</v>
      </c>
      <c r="BJ125" s="26" t="s">
        <v>79</v>
      </c>
      <c r="BK125" s="225">
        <f>ROUND(I125*H125,2)</f>
        <v>0</v>
      </c>
      <c r="BL125" s="26" t="s">
        <v>181</v>
      </c>
      <c r="BM125" s="26" t="s">
        <v>3837</v>
      </c>
    </row>
    <row r="126" spans="2:65" s="1" customFormat="1" ht="22.5" customHeight="1">
      <c r="B126" s="213"/>
      <c r="C126" s="214" t="s">
        <v>373</v>
      </c>
      <c r="D126" s="214" t="s">
        <v>176</v>
      </c>
      <c r="E126" s="215" t="s">
        <v>3832</v>
      </c>
      <c r="F126" s="216" t="s">
        <v>3833</v>
      </c>
      <c r="G126" s="217" t="s">
        <v>245</v>
      </c>
      <c r="H126" s="218">
        <v>2</v>
      </c>
      <c r="I126" s="219"/>
      <c r="J126" s="220">
        <f>ROUND(I126*H126,2)</f>
        <v>0</v>
      </c>
      <c r="K126" s="216" t="s">
        <v>5</v>
      </c>
      <c r="L126" s="48"/>
      <c r="M126" s="221" t="s">
        <v>5</v>
      </c>
      <c r="N126" s="222" t="s">
        <v>43</v>
      </c>
      <c r="O126" s="49"/>
      <c r="P126" s="223">
        <f>O126*H126</f>
        <v>0</v>
      </c>
      <c r="Q126" s="223">
        <v>0</v>
      </c>
      <c r="R126" s="223">
        <f>Q126*H126</f>
        <v>0</v>
      </c>
      <c r="S126" s="223">
        <v>0</v>
      </c>
      <c r="T126" s="224">
        <f>S126*H126</f>
        <v>0</v>
      </c>
      <c r="AR126" s="26" t="s">
        <v>181</v>
      </c>
      <c r="AT126" s="26" t="s">
        <v>176</v>
      </c>
      <c r="AU126" s="26" t="s">
        <v>81</v>
      </c>
      <c r="AY126" s="26" t="s">
        <v>173</v>
      </c>
      <c r="BE126" s="225">
        <f>IF(N126="základní",J126,0)</f>
        <v>0</v>
      </c>
      <c r="BF126" s="225">
        <f>IF(N126="snížená",J126,0)</f>
        <v>0</v>
      </c>
      <c r="BG126" s="225">
        <f>IF(N126="zákl. přenesená",J126,0)</f>
        <v>0</v>
      </c>
      <c r="BH126" s="225">
        <f>IF(N126="sníž. přenesená",J126,0)</f>
        <v>0</v>
      </c>
      <c r="BI126" s="225">
        <f>IF(N126="nulová",J126,0)</f>
        <v>0</v>
      </c>
      <c r="BJ126" s="26" t="s">
        <v>79</v>
      </c>
      <c r="BK126" s="225">
        <f>ROUND(I126*H126,2)</f>
        <v>0</v>
      </c>
      <c r="BL126" s="26" t="s">
        <v>181</v>
      </c>
      <c r="BM126" s="26" t="s">
        <v>3838</v>
      </c>
    </row>
    <row r="127" spans="2:65" s="1" customFormat="1" ht="22.5" customHeight="1">
      <c r="B127" s="213"/>
      <c r="C127" s="259" t="s">
        <v>377</v>
      </c>
      <c r="D127" s="259" t="s">
        <v>336</v>
      </c>
      <c r="E127" s="260" t="s">
        <v>3839</v>
      </c>
      <c r="F127" s="261" t="s">
        <v>3840</v>
      </c>
      <c r="G127" s="262" t="s">
        <v>711</v>
      </c>
      <c r="H127" s="263">
        <v>2</v>
      </c>
      <c r="I127" s="264"/>
      <c r="J127" s="265">
        <f>ROUND(I127*H127,2)</f>
        <v>0</v>
      </c>
      <c r="K127" s="261" t="s">
        <v>5</v>
      </c>
      <c r="L127" s="266"/>
      <c r="M127" s="267" t="s">
        <v>5</v>
      </c>
      <c r="N127" s="268" t="s">
        <v>43</v>
      </c>
      <c r="O127" s="49"/>
      <c r="P127" s="223">
        <f>O127*H127</f>
        <v>0</v>
      </c>
      <c r="Q127" s="223">
        <v>0</v>
      </c>
      <c r="R127" s="223">
        <f>Q127*H127</f>
        <v>0</v>
      </c>
      <c r="S127" s="223">
        <v>0</v>
      </c>
      <c r="T127" s="224">
        <f>S127*H127</f>
        <v>0</v>
      </c>
      <c r="AR127" s="26" t="s">
        <v>222</v>
      </c>
      <c r="AT127" s="26" t="s">
        <v>336</v>
      </c>
      <c r="AU127" s="26" t="s">
        <v>81</v>
      </c>
      <c r="AY127" s="26" t="s">
        <v>173</v>
      </c>
      <c r="BE127" s="225">
        <f>IF(N127="základní",J127,0)</f>
        <v>0</v>
      </c>
      <c r="BF127" s="225">
        <f>IF(N127="snížená",J127,0)</f>
        <v>0</v>
      </c>
      <c r="BG127" s="225">
        <f>IF(N127="zákl. přenesená",J127,0)</f>
        <v>0</v>
      </c>
      <c r="BH127" s="225">
        <f>IF(N127="sníž. přenesená",J127,0)</f>
        <v>0</v>
      </c>
      <c r="BI127" s="225">
        <f>IF(N127="nulová",J127,0)</f>
        <v>0</v>
      </c>
      <c r="BJ127" s="26" t="s">
        <v>79</v>
      </c>
      <c r="BK127" s="225">
        <f>ROUND(I127*H127,2)</f>
        <v>0</v>
      </c>
      <c r="BL127" s="26" t="s">
        <v>181</v>
      </c>
      <c r="BM127" s="26" t="s">
        <v>3841</v>
      </c>
    </row>
    <row r="128" spans="2:65" s="1" customFormat="1" ht="22.5" customHeight="1">
      <c r="B128" s="213"/>
      <c r="C128" s="259" t="s">
        <v>381</v>
      </c>
      <c r="D128" s="259" t="s">
        <v>336</v>
      </c>
      <c r="E128" s="260" t="s">
        <v>3842</v>
      </c>
      <c r="F128" s="261" t="s">
        <v>3843</v>
      </c>
      <c r="G128" s="262" t="s">
        <v>711</v>
      </c>
      <c r="H128" s="263">
        <v>20</v>
      </c>
      <c r="I128" s="264"/>
      <c r="J128" s="265">
        <f>ROUND(I128*H128,2)</f>
        <v>0</v>
      </c>
      <c r="K128" s="261" t="s">
        <v>5</v>
      </c>
      <c r="L128" s="266"/>
      <c r="M128" s="267" t="s">
        <v>5</v>
      </c>
      <c r="N128" s="268" t="s">
        <v>43</v>
      </c>
      <c r="O128" s="49"/>
      <c r="P128" s="223">
        <f>O128*H128</f>
        <v>0</v>
      </c>
      <c r="Q128" s="223">
        <v>0</v>
      </c>
      <c r="R128" s="223">
        <f>Q128*H128</f>
        <v>0</v>
      </c>
      <c r="S128" s="223">
        <v>0</v>
      </c>
      <c r="T128" s="224">
        <f>S128*H128</f>
        <v>0</v>
      </c>
      <c r="AR128" s="26" t="s">
        <v>222</v>
      </c>
      <c r="AT128" s="26" t="s">
        <v>336</v>
      </c>
      <c r="AU128" s="26" t="s">
        <v>81</v>
      </c>
      <c r="AY128" s="26" t="s">
        <v>173</v>
      </c>
      <c r="BE128" s="225">
        <f>IF(N128="základní",J128,0)</f>
        <v>0</v>
      </c>
      <c r="BF128" s="225">
        <f>IF(N128="snížená",J128,0)</f>
        <v>0</v>
      </c>
      <c r="BG128" s="225">
        <f>IF(N128="zákl. přenesená",J128,0)</f>
        <v>0</v>
      </c>
      <c r="BH128" s="225">
        <f>IF(N128="sníž. přenesená",J128,0)</f>
        <v>0</v>
      </c>
      <c r="BI128" s="225">
        <f>IF(N128="nulová",J128,0)</f>
        <v>0</v>
      </c>
      <c r="BJ128" s="26" t="s">
        <v>79</v>
      </c>
      <c r="BK128" s="225">
        <f>ROUND(I128*H128,2)</f>
        <v>0</v>
      </c>
      <c r="BL128" s="26" t="s">
        <v>181</v>
      </c>
      <c r="BM128" s="26" t="s">
        <v>3844</v>
      </c>
    </row>
    <row r="129" spans="2:65" s="1" customFormat="1" ht="22.5" customHeight="1">
      <c r="B129" s="213"/>
      <c r="C129" s="259" t="s">
        <v>386</v>
      </c>
      <c r="D129" s="259" t="s">
        <v>336</v>
      </c>
      <c r="E129" s="260" t="s">
        <v>3845</v>
      </c>
      <c r="F129" s="261" t="s">
        <v>3846</v>
      </c>
      <c r="G129" s="262" t="s">
        <v>711</v>
      </c>
      <c r="H129" s="263">
        <v>11</v>
      </c>
      <c r="I129" s="264"/>
      <c r="J129" s="265">
        <f>ROUND(I129*H129,2)</f>
        <v>0</v>
      </c>
      <c r="K129" s="261" t="s">
        <v>5</v>
      </c>
      <c r="L129" s="266"/>
      <c r="M129" s="267" t="s">
        <v>5</v>
      </c>
      <c r="N129" s="268" t="s">
        <v>43</v>
      </c>
      <c r="O129" s="49"/>
      <c r="P129" s="223">
        <f>O129*H129</f>
        <v>0</v>
      </c>
      <c r="Q129" s="223">
        <v>0</v>
      </c>
      <c r="R129" s="223">
        <f>Q129*H129</f>
        <v>0</v>
      </c>
      <c r="S129" s="223">
        <v>0</v>
      </c>
      <c r="T129" s="224">
        <f>S129*H129</f>
        <v>0</v>
      </c>
      <c r="AR129" s="26" t="s">
        <v>222</v>
      </c>
      <c r="AT129" s="26" t="s">
        <v>336</v>
      </c>
      <c r="AU129" s="26" t="s">
        <v>81</v>
      </c>
      <c r="AY129" s="26" t="s">
        <v>173</v>
      </c>
      <c r="BE129" s="225">
        <f>IF(N129="základní",J129,0)</f>
        <v>0</v>
      </c>
      <c r="BF129" s="225">
        <f>IF(N129="snížená",J129,0)</f>
        <v>0</v>
      </c>
      <c r="BG129" s="225">
        <f>IF(N129="zákl. přenesená",J129,0)</f>
        <v>0</v>
      </c>
      <c r="BH129" s="225">
        <f>IF(N129="sníž. přenesená",J129,0)</f>
        <v>0</v>
      </c>
      <c r="BI129" s="225">
        <f>IF(N129="nulová",J129,0)</f>
        <v>0</v>
      </c>
      <c r="BJ129" s="26" t="s">
        <v>79</v>
      </c>
      <c r="BK129" s="225">
        <f>ROUND(I129*H129,2)</f>
        <v>0</v>
      </c>
      <c r="BL129" s="26" t="s">
        <v>181</v>
      </c>
      <c r="BM129" s="26" t="s">
        <v>3847</v>
      </c>
    </row>
    <row r="130" spans="2:65" s="1" customFormat="1" ht="22.5" customHeight="1">
      <c r="B130" s="213"/>
      <c r="C130" s="214" t="s">
        <v>390</v>
      </c>
      <c r="D130" s="214" t="s">
        <v>176</v>
      </c>
      <c r="E130" s="215" t="s">
        <v>3789</v>
      </c>
      <c r="F130" s="216" t="s">
        <v>3790</v>
      </c>
      <c r="G130" s="217" t="s">
        <v>245</v>
      </c>
      <c r="H130" s="218">
        <v>9</v>
      </c>
      <c r="I130" s="219"/>
      <c r="J130" s="220">
        <f>ROUND(I130*H130,2)</f>
        <v>0</v>
      </c>
      <c r="K130" s="216" t="s">
        <v>5</v>
      </c>
      <c r="L130" s="48"/>
      <c r="M130" s="221" t="s">
        <v>5</v>
      </c>
      <c r="N130" s="222" t="s">
        <v>43</v>
      </c>
      <c r="O130" s="49"/>
      <c r="P130" s="223">
        <f>O130*H130</f>
        <v>0</v>
      </c>
      <c r="Q130" s="223">
        <v>0</v>
      </c>
      <c r="R130" s="223">
        <f>Q130*H130</f>
        <v>0</v>
      </c>
      <c r="S130" s="223">
        <v>0</v>
      </c>
      <c r="T130" s="224">
        <f>S130*H130</f>
        <v>0</v>
      </c>
      <c r="AR130" s="26" t="s">
        <v>181</v>
      </c>
      <c r="AT130" s="26" t="s">
        <v>176</v>
      </c>
      <c r="AU130" s="26" t="s">
        <v>81</v>
      </c>
      <c r="AY130" s="26" t="s">
        <v>173</v>
      </c>
      <c r="BE130" s="225">
        <f>IF(N130="základní",J130,0)</f>
        <v>0</v>
      </c>
      <c r="BF130" s="225">
        <f>IF(N130="snížená",J130,0)</f>
        <v>0</v>
      </c>
      <c r="BG130" s="225">
        <f>IF(N130="zákl. přenesená",J130,0)</f>
        <v>0</v>
      </c>
      <c r="BH130" s="225">
        <f>IF(N130="sníž. přenesená",J130,0)</f>
        <v>0</v>
      </c>
      <c r="BI130" s="225">
        <f>IF(N130="nulová",J130,0)</f>
        <v>0</v>
      </c>
      <c r="BJ130" s="26" t="s">
        <v>79</v>
      </c>
      <c r="BK130" s="225">
        <f>ROUND(I130*H130,2)</f>
        <v>0</v>
      </c>
      <c r="BL130" s="26" t="s">
        <v>181</v>
      </c>
      <c r="BM130" s="26" t="s">
        <v>3848</v>
      </c>
    </row>
    <row r="131" spans="2:65" s="1" customFormat="1" ht="22.5" customHeight="1">
      <c r="B131" s="213"/>
      <c r="C131" s="259" t="s">
        <v>395</v>
      </c>
      <c r="D131" s="259" t="s">
        <v>336</v>
      </c>
      <c r="E131" s="260" t="s">
        <v>3849</v>
      </c>
      <c r="F131" s="261" t="s">
        <v>3850</v>
      </c>
      <c r="G131" s="262" t="s">
        <v>711</v>
      </c>
      <c r="H131" s="263">
        <v>9</v>
      </c>
      <c r="I131" s="264"/>
      <c r="J131" s="265">
        <f>ROUND(I131*H131,2)</f>
        <v>0</v>
      </c>
      <c r="K131" s="261" t="s">
        <v>5</v>
      </c>
      <c r="L131" s="266"/>
      <c r="M131" s="267" t="s">
        <v>5</v>
      </c>
      <c r="N131" s="268" t="s">
        <v>43</v>
      </c>
      <c r="O131" s="49"/>
      <c r="P131" s="223">
        <f>O131*H131</f>
        <v>0</v>
      </c>
      <c r="Q131" s="223">
        <v>0</v>
      </c>
      <c r="R131" s="223">
        <f>Q131*H131</f>
        <v>0</v>
      </c>
      <c r="S131" s="223">
        <v>0</v>
      </c>
      <c r="T131" s="224">
        <f>S131*H131</f>
        <v>0</v>
      </c>
      <c r="AR131" s="26" t="s">
        <v>222</v>
      </c>
      <c r="AT131" s="26" t="s">
        <v>336</v>
      </c>
      <c r="AU131" s="26" t="s">
        <v>81</v>
      </c>
      <c r="AY131" s="26" t="s">
        <v>173</v>
      </c>
      <c r="BE131" s="225">
        <f>IF(N131="základní",J131,0)</f>
        <v>0</v>
      </c>
      <c r="BF131" s="225">
        <f>IF(N131="snížená",J131,0)</f>
        <v>0</v>
      </c>
      <c r="BG131" s="225">
        <f>IF(N131="zákl. přenesená",J131,0)</f>
        <v>0</v>
      </c>
      <c r="BH131" s="225">
        <f>IF(N131="sníž. přenesená",J131,0)</f>
        <v>0</v>
      </c>
      <c r="BI131" s="225">
        <f>IF(N131="nulová",J131,0)</f>
        <v>0</v>
      </c>
      <c r="BJ131" s="26" t="s">
        <v>79</v>
      </c>
      <c r="BK131" s="225">
        <f>ROUND(I131*H131,2)</f>
        <v>0</v>
      </c>
      <c r="BL131" s="26" t="s">
        <v>181</v>
      </c>
      <c r="BM131" s="26" t="s">
        <v>3851</v>
      </c>
    </row>
    <row r="132" spans="2:65" s="1" customFormat="1" ht="22.5" customHeight="1">
      <c r="B132" s="213"/>
      <c r="C132" s="214" t="s">
        <v>399</v>
      </c>
      <c r="D132" s="214" t="s">
        <v>176</v>
      </c>
      <c r="E132" s="215" t="s">
        <v>3852</v>
      </c>
      <c r="F132" s="216" t="s">
        <v>3853</v>
      </c>
      <c r="G132" s="217" t="s">
        <v>260</v>
      </c>
      <c r="H132" s="218">
        <v>40</v>
      </c>
      <c r="I132" s="219"/>
      <c r="J132" s="220">
        <f>ROUND(I132*H132,2)</f>
        <v>0</v>
      </c>
      <c r="K132" s="216" t="s">
        <v>1288</v>
      </c>
      <c r="L132" s="48"/>
      <c r="M132" s="221" t="s">
        <v>5</v>
      </c>
      <c r="N132" s="222" t="s">
        <v>43</v>
      </c>
      <c r="O132" s="49"/>
      <c r="P132" s="223">
        <f>O132*H132</f>
        <v>0</v>
      </c>
      <c r="Q132" s="223">
        <v>0</v>
      </c>
      <c r="R132" s="223">
        <f>Q132*H132</f>
        <v>0</v>
      </c>
      <c r="S132" s="223">
        <v>0</v>
      </c>
      <c r="T132" s="224">
        <f>S132*H132</f>
        <v>0</v>
      </c>
      <c r="AR132" s="26" t="s">
        <v>181</v>
      </c>
      <c r="AT132" s="26" t="s">
        <v>176</v>
      </c>
      <c r="AU132" s="26" t="s">
        <v>81</v>
      </c>
      <c r="AY132" s="26" t="s">
        <v>173</v>
      </c>
      <c r="BE132" s="225">
        <f>IF(N132="základní",J132,0)</f>
        <v>0</v>
      </c>
      <c r="BF132" s="225">
        <f>IF(N132="snížená",J132,0)</f>
        <v>0</v>
      </c>
      <c r="BG132" s="225">
        <f>IF(N132="zákl. přenesená",J132,0)</f>
        <v>0</v>
      </c>
      <c r="BH132" s="225">
        <f>IF(N132="sníž. přenesená",J132,0)</f>
        <v>0</v>
      </c>
      <c r="BI132" s="225">
        <f>IF(N132="nulová",J132,0)</f>
        <v>0</v>
      </c>
      <c r="BJ132" s="26" t="s">
        <v>79</v>
      </c>
      <c r="BK132" s="225">
        <f>ROUND(I132*H132,2)</f>
        <v>0</v>
      </c>
      <c r="BL132" s="26" t="s">
        <v>181</v>
      </c>
      <c r="BM132" s="26" t="s">
        <v>3854</v>
      </c>
    </row>
    <row r="133" spans="2:65" s="1" customFormat="1" ht="22.5" customHeight="1">
      <c r="B133" s="213"/>
      <c r="C133" s="259" t="s">
        <v>405</v>
      </c>
      <c r="D133" s="259" t="s">
        <v>336</v>
      </c>
      <c r="E133" s="260" t="s">
        <v>3855</v>
      </c>
      <c r="F133" s="261" t="s">
        <v>3856</v>
      </c>
      <c r="G133" s="262" t="s">
        <v>260</v>
      </c>
      <c r="H133" s="263">
        <v>40</v>
      </c>
      <c r="I133" s="264"/>
      <c r="J133" s="265">
        <f>ROUND(I133*H133,2)</f>
        <v>0</v>
      </c>
      <c r="K133" s="261" t="s">
        <v>5</v>
      </c>
      <c r="L133" s="266"/>
      <c r="M133" s="267" t="s">
        <v>5</v>
      </c>
      <c r="N133" s="268" t="s">
        <v>43</v>
      </c>
      <c r="O133" s="49"/>
      <c r="P133" s="223">
        <f>O133*H133</f>
        <v>0</v>
      </c>
      <c r="Q133" s="223">
        <v>0</v>
      </c>
      <c r="R133" s="223">
        <f>Q133*H133</f>
        <v>0</v>
      </c>
      <c r="S133" s="223">
        <v>0</v>
      </c>
      <c r="T133" s="224">
        <f>S133*H133</f>
        <v>0</v>
      </c>
      <c r="AR133" s="26" t="s">
        <v>222</v>
      </c>
      <c r="AT133" s="26" t="s">
        <v>336</v>
      </c>
      <c r="AU133" s="26" t="s">
        <v>81</v>
      </c>
      <c r="AY133" s="26" t="s">
        <v>173</v>
      </c>
      <c r="BE133" s="225">
        <f>IF(N133="základní",J133,0)</f>
        <v>0</v>
      </c>
      <c r="BF133" s="225">
        <f>IF(N133="snížená",J133,0)</f>
        <v>0</v>
      </c>
      <c r="BG133" s="225">
        <f>IF(N133="zákl. přenesená",J133,0)</f>
        <v>0</v>
      </c>
      <c r="BH133" s="225">
        <f>IF(N133="sníž. přenesená",J133,0)</f>
        <v>0</v>
      </c>
      <c r="BI133" s="225">
        <f>IF(N133="nulová",J133,0)</f>
        <v>0</v>
      </c>
      <c r="BJ133" s="26" t="s">
        <v>79</v>
      </c>
      <c r="BK133" s="225">
        <f>ROUND(I133*H133,2)</f>
        <v>0</v>
      </c>
      <c r="BL133" s="26" t="s">
        <v>181</v>
      </c>
      <c r="BM133" s="26" t="s">
        <v>3857</v>
      </c>
    </row>
    <row r="134" spans="2:65" s="1" customFormat="1" ht="22.5" customHeight="1">
      <c r="B134" s="213"/>
      <c r="C134" s="214" t="s">
        <v>410</v>
      </c>
      <c r="D134" s="214" t="s">
        <v>176</v>
      </c>
      <c r="E134" s="215" t="s">
        <v>3858</v>
      </c>
      <c r="F134" s="216" t="s">
        <v>3859</v>
      </c>
      <c r="G134" s="217" t="s">
        <v>260</v>
      </c>
      <c r="H134" s="218">
        <v>35</v>
      </c>
      <c r="I134" s="219"/>
      <c r="J134" s="220">
        <f>ROUND(I134*H134,2)</f>
        <v>0</v>
      </c>
      <c r="K134" s="216" t="s">
        <v>1288</v>
      </c>
      <c r="L134" s="48"/>
      <c r="M134" s="221" t="s">
        <v>5</v>
      </c>
      <c r="N134" s="222" t="s">
        <v>43</v>
      </c>
      <c r="O134" s="49"/>
      <c r="P134" s="223">
        <f>O134*H134</f>
        <v>0</v>
      </c>
      <c r="Q134" s="223">
        <v>0</v>
      </c>
      <c r="R134" s="223">
        <f>Q134*H134</f>
        <v>0</v>
      </c>
      <c r="S134" s="223">
        <v>0</v>
      </c>
      <c r="T134" s="224">
        <f>S134*H134</f>
        <v>0</v>
      </c>
      <c r="AR134" s="26" t="s">
        <v>181</v>
      </c>
      <c r="AT134" s="26" t="s">
        <v>176</v>
      </c>
      <c r="AU134" s="26" t="s">
        <v>81</v>
      </c>
      <c r="AY134" s="26" t="s">
        <v>173</v>
      </c>
      <c r="BE134" s="225">
        <f>IF(N134="základní",J134,0)</f>
        <v>0</v>
      </c>
      <c r="BF134" s="225">
        <f>IF(N134="snížená",J134,0)</f>
        <v>0</v>
      </c>
      <c r="BG134" s="225">
        <f>IF(N134="zákl. přenesená",J134,0)</f>
        <v>0</v>
      </c>
      <c r="BH134" s="225">
        <f>IF(N134="sníž. přenesená",J134,0)</f>
        <v>0</v>
      </c>
      <c r="BI134" s="225">
        <f>IF(N134="nulová",J134,0)</f>
        <v>0</v>
      </c>
      <c r="BJ134" s="26" t="s">
        <v>79</v>
      </c>
      <c r="BK134" s="225">
        <f>ROUND(I134*H134,2)</f>
        <v>0</v>
      </c>
      <c r="BL134" s="26" t="s">
        <v>181</v>
      </c>
      <c r="BM134" s="26" t="s">
        <v>3860</v>
      </c>
    </row>
    <row r="135" spans="2:65" s="1" customFormat="1" ht="22.5" customHeight="1">
      <c r="B135" s="213"/>
      <c r="C135" s="259" t="s">
        <v>417</v>
      </c>
      <c r="D135" s="259" t="s">
        <v>336</v>
      </c>
      <c r="E135" s="260" t="s">
        <v>3861</v>
      </c>
      <c r="F135" s="261" t="s">
        <v>3862</v>
      </c>
      <c r="G135" s="262" t="s">
        <v>260</v>
      </c>
      <c r="H135" s="263">
        <v>35</v>
      </c>
      <c r="I135" s="264"/>
      <c r="J135" s="265">
        <f>ROUND(I135*H135,2)</f>
        <v>0</v>
      </c>
      <c r="K135" s="261" t="s">
        <v>5</v>
      </c>
      <c r="L135" s="266"/>
      <c r="M135" s="267" t="s">
        <v>5</v>
      </c>
      <c r="N135" s="268" t="s">
        <v>43</v>
      </c>
      <c r="O135" s="49"/>
      <c r="P135" s="223">
        <f>O135*H135</f>
        <v>0</v>
      </c>
      <c r="Q135" s="223">
        <v>0</v>
      </c>
      <c r="R135" s="223">
        <f>Q135*H135</f>
        <v>0</v>
      </c>
      <c r="S135" s="223">
        <v>0</v>
      </c>
      <c r="T135" s="224">
        <f>S135*H135</f>
        <v>0</v>
      </c>
      <c r="AR135" s="26" t="s">
        <v>222</v>
      </c>
      <c r="AT135" s="26" t="s">
        <v>336</v>
      </c>
      <c r="AU135" s="26" t="s">
        <v>81</v>
      </c>
      <c r="AY135" s="26" t="s">
        <v>173</v>
      </c>
      <c r="BE135" s="225">
        <f>IF(N135="základní",J135,0)</f>
        <v>0</v>
      </c>
      <c r="BF135" s="225">
        <f>IF(N135="snížená",J135,0)</f>
        <v>0</v>
      </c>
      <c r="BG135" s="225">
        <f>IF(N135="zákl. přenesená",J135,0)</f>
        <v>0</v>
      </c>
      <c r="BH135" s="225">
        <f>IF(N135="sníž. přenesená",J135,0)</f>
        <v>0</v>
      </c>
      <c r="BI135" s="225">
        <f>IF(N135="nulová",J135,0)</f>
        <v>0</v>
      </c>
      <c r="BJ135" s="26" t="s">
        <v>79</v>
      </c>
      <c r="BK135" s="225">
        <f>ROUND(I135*H135,2)</f>
        <v>0</v>
      </c>
      <c r="BL135" s="26" t="s">
        <v>181</v>
      </c>
      <c r="BM135" s="26" t="s">
        <v>3863</v>
      </c>
    </row>
    <row r="136" spans="2:65" s="1" customFormat="1" ht="22.5" customHeight="1">
      <c r="B136" s="213"/>
      <c r="C136" s="214" t="s">
        <v>422</v>
      </c>
      <c r="D136" s="214" t="s">
        <v>176</v>
      </c>
      <c r="E136" s="215" t="s">
        <v>3858</v>
      </c>
      <c r="F136" s="216" t="s">
        <v>3859</v>
      </c>
      <c r="G136" s="217" t="s">
        <v>260</v>
      </c>
      <c r="H136" s="218">
        <v>375</v>
      </c>
      <c r="I136" s="219"/>
      <c r="J136" s="220">
        <f>ROUND(I136*H136,2)</f>
        <v>0</v>
      </c>
      <c r="K136" s="216" t="s">
        <v>1288</v>
      </c>
      <c r="L136" s="48"/>
      <c r="M136" s="221" t="s">
        <v>5</v>
      </c>
      <c r="N136" s="222" t="s">
        <v>43</v>
      </c>
      <c r="O136" s="49"/>
      <c r="P136" s="223">
        <f>O136*H136</f>
        <v>0</v>
      </c>
      <c r="Q136" s="223">
        <v>0</v>
      </c>
      <c r="R136" s="223">
        <f>Q136*H136</f>
        <v>0</v>
      </c>
      <c r="S136" s="223">
        <v>0</v>
      </c>
      <c r="T136" s="224">
        <f>S136*H136</f>
        <v>0</v>
      </c>
      <c r="AR136" s="26" t="s">
        <v>181</v>
      </c>
      <c r="AT136" s="26" t="s">
        <v>176</v>
      </c>
      <c r="AU136" s="26" t="s">
        <v>81</v>
      </c>
      <c r="AY136" s="26" t="s">
        <v>173</v>
      </c>
      <c r="BE136" s="225">
        <f>IF(N136="základní",J136,0)</f>
        <v>0</v>
      </c>
      <c r="BF136" s="225">
        <f>IF(N136="snížená",J136,0)</f>
        <v>0</v>
      </c>
      <c r="BG136" s="225">
        <f>IF(N136="zákl. přenesená",J136,0)</f>
        <v>0</v>
      </c>
      <c r="BH136" s="225">
        <f>IF(N136="sníž. přenesená",J136,0)</f>
        <v>0</v>
      </c>
      <c r="BI136" s="225">
        <f>IF(N136="nulová",J136,0)</f>
        <v>0</v>
      </c>
      <c r="BJ136" s="26" t="s">
        <v>79</v>
      </c>
      <c r="BK136" s="225">
        <f>ROUND(I136*H136,2)</f>
        <v>0</v>
      </c>
      <c r="BL136" s="26" t="s">
        <v>181</v>
      </c>
      <c r="BM136" s="26" t="s">
        <v>3864</v>
      </c>
    </row>
    <row r="137" spans="2:65" s="1" customFormat="1" ht="22.5" customHeight="1">
      <c r="B137" s="213"/>
      <c r="C137" s="259" t="s">
        <v>429</v>
      </c>
      <c r="D137" s="259" t="s">
        <v>336</v>
      </c>
      <c r="E137" s="260" t="s">
        <v>3865</v>
      </c>
      <c r="F137" s="261" t="s">
        <v>3866</v>
      </c>
      <c r="G137" s="262" t="s">
        <v>260</v>
      </c>
      <c r="H137" s="263">
        <v>375</v>
      </c>
      <c r="I137" s="264"/>
      <c r="J137" s="265">
        <f>ROUND(I137*H137,2)</f>
        <v>0</v>
      </c>
      <c r="K137" s="261" t="s">
        <v>5</v>
      </c>
      <c r="L137" s="266"/>
      <c r="M137" s="267" t="s">
        <v>5</v>
      </c>
      <c r="N137" s="268" t="s">
        <v>43</v>
      </c>
      <c r="O137" s="49"/>
      <c r="P137" s="223">
        <f>O137*H137</f>
        <v>0</v>
      </c>
      <c r="Q137" s="223">
        <v>0</v>
      </c>
      <c r="R137" s="223">
        <f>Q137*H137</f>
        <v>0</v>
      </c>
      <c r="S137" s="223">
        <v>0</v>
      </c>
      <c r="T137" s="224">
        <f>S137*H137</f>
        <v>0</v>
      </c>
      <c r="AR137" s="26" t="s">
        <v>222</v>
      </c>
      <c r="AT137" s="26" t="s">
        <v>336</v>
      </c>
      <c r="AU137" s="26" t="s">
        <v>81</v>
      </c>
      <c r="AY137" s="26" t="s">
        <v>173</v>
      </c>
      <c r="BE137" s="225">
        <f>IF(N137="základní",J137,0)</f>
        <v>0</v>
      </c>
      <c r="BF137" s="225">
        <f>IF(N137="snížená",J137,0)</f>
        <v>0</v>
      </c>
      <c r="BG137" s="225">
        <f>IF(N137="zákl. přenesená",J137,0)</f>
        <v>0</v>
      </c>
      <c r="BH137" s="225">
        <f>IF(N137="sníž. přenesená",J137,0)</f>
        <v>0</v>
      </c>
      <c r="BI137" s="225">
        <f>IF(N137="nulová",J137,0)</f>
        <v>0</v>
      </c>
      <c r="BJ137" s="26" t="s">
        <v>79</v>
      </c>
      <c r="BK137" s="225">
        <f>ROUND(I137*H137,2)</f>
        <v>0</v>
      </c>
      <c r="BL137" s="26" t="s">
        <v>181</v>
      </c>
      <c r="BM137" s="26" t="s">
        <v>3867</v>
      </c>
    </row>
    <row r="138" spans="2:65" s="1" customFormat="1" ht="22.5" customHeight="1">
      <c r="B138" s="213"/>
      <c r="C138" s="214" t="s">
        <v>434</v>
      </c>
      <c r="D138" s="214" t="s">
        <v>176</v>
      </c>
      <c r="E138" s="215" t="s">
        <v>3868</v>
      </c>
      <c r="F138" s="216" t="s">
        <v>3869</v>
      </c>
      <c r="G138" s="217" t="s">
        <v>260</v>
      </c>
      <c r="H138" s="218">
        <v>20</v>
      </c>
      <c r="I138" s="219"/>
      <c r="J138" s="220">
        <f>ROUND(I138*H138,2)</f>
        <v>0</v>
      </c>
      <c r="K138" s="216" t="s">
        <v>1288</v>
      </c>
      <c r="L138" s="48"/>
      <c r="M138" s="221" t="s">
        <v>5</v>
      </c>
      <c r="N138" s="222" t="s">
        <v>43</v>
      </c>
      <c r="O138" s="49"/>
      <c r="P138" s="223">
        <f>O138*H138</f>
        <v>0</v>
      </c>
      <c r="Q138" s="223">
        <v>0</v>
      </c>
      <c r="R138" s="223">
        <f>Q138*H138</f>
        <v>0</v>
      </c>
      <c r="S138" s="223">
        <v>0</v>
      </c>
      <c r="T138" s="224">
        <f>S138*H138</f>
        <v>0</v>
      </c>
      <c r="AR138" s="26" t="s">
        <v>181</v>
      </c>
      <c r="AT138" s="26" t="s">
        <v>176</v>
      </c>
      <c r="AU138" s="26" t="s">
        <v>81</v>
      </c>
      <c r="AY138" s="26" t="s">
        <v>173</v>
      </c>
      <c r="BE138" s="225">
        <f>IF(N138="základní",J138,0)</f>
        <v>0</v>
      </c>
      <c r="BF138" s="225">
        <f>IF(N138="snížená",J138,0)</f>
        <v>0</v>
      </c>
      <c r="BG138" s="225">
        <f>IF(N138="zákl. přenesená",J138,0)</f>
        <v>0</v>
      </c>
      <c r="BH138" s="225">
        <f>IF(N138="sníž. přenesená",J138,0)</f>
        <v>0</v>
      </c>
      <c r="BI138" s="225">
        <f>IF(N138="nulová",J138,0)</f>
        <v>0</v>
      </c>
      <c r="BJ138" s="26" t="s">
        <v>79</v>
      </c>
      <c r="BK138" s="225">
        <f>ROUND(I138*H138,2)</f>
        <v>0</v>
      </c>
      <c r="BL138" s="26" t="s">
        <v>181</v>
      </c>
      <c r="BM138" s="26" t="s">
        <v>3870</v>
      </c>
    </row>
    <row r="139" spans="2:65" s="1" customFormat="1" ht="22.5" customHeight="1">
      <c r="B139" s="213"/>
      <c r="C139" s="259" t="s">
        <v>439</v>
      </c>
      <c r="D139" s="259" t="s">
        <v>336</v>
      </c>
      <c r="E139" s="260" t="s">
        <v>3871</v>
      </c>
      <c r="F139" s="261" t="s">
        <v>3872</v>
      </c>
      <c r="G139" s="262" t="s">
        <v>260</v>
      </c>
      <c r="H139" s="263">
        <v>20</v>
      </c>
      <c r="I139" s="264"/>
      <c r="J139" s="265">
        <f>ROUND(I139*H139,2)</f>
        <v>0</v>
      </c>
      <c r="K139" s="261" t="s">
        <v>5</v>
      </c>
      <c r="L139" s="266"/>
      <c r="M139" s="267" t="s">
        <v>5</v>
      </c>
      <c r="N139" s="268" t="s">
        <v>43</v>
      </c>
      <c r="O139" s="49"/>
      <c r="P139" s="223">
        <f>O139*H139</f>
        <v>0</v>
      </c>
      <c r="Q139" s="223">
        <v>0</v>
      </c>
      <c r="R139" s="223">
        <f>Q139*H139</f>
        <v>0</v>
      </c>
      <c r="S139" s="223">
        <v>0</v>
      </c>
      <c r="T139" s="224">
        <f>S139*H139</f>
        <v>0</v>
      </c>
      <c r="AR139" s="26" t="s">
        <v>222</v>
      </c>
      <c r="AT139" s="26" t="s">
        <v>336</v>
      </c>
      <c r="AU139" s="26" t="s">
        <v>81</v>
      </c>
      <c r="AY139" s="26" t="s">
        <v>173</v>
      </c>
      <c r="BE139" s="225">
        <f>IF(N139="základní",J139,0)</f>
        <v>0</v>
      </c>
      <c r="BF139" s="225">
        <f>IF(N139="snížená",J139,0)</f>
        <v>0</v>
      </c>
      <c r="BG139" s="225">
        <f>IF(N139="zákl. přenesená",J139,0)</f>
        <v>0</v>
      </c>
      <c r="BH139" s="225">
        <f>IF(N139="sníž. přenesená",J139,0)</f>
        <v>0</v>
      </c>
      <c r="BI139" s="225">
        <f>IF(N139="nulová",J139,0)</f>
        <v>0</v>
      </c>
      <c r="BJ139" s="26" t="s">
        <v>79</v>
      </c>
      <c r="BK139" s="225">
        <f>ROUND(I139*H139,2)</f>
        <v>0</v>
      </c>
      <c r="BL139" s="26" t="s">
        <v>181</v>
      </c>
      <c r="BM139" s="26" t="s">
        <v>3873</v>
      </c>
    </row>
    <row r="140" spans="2:65" s="1" customFormat="1" ht="22.5" customHeight="1">
      <c r="B140" s="213"/>
      <c r="C140" s="214" t="s">
        <v>445</v>
      </c>
      <c r="D140" s="214" t="s">
        <v>176</v>
      </c>
      <c r="E140" s="215" t="s">
        <v>3874</v>
      </c>
      <c r="F140" s="216" t="s">
        <v>3875</v>
      </c>
      <c r="G140" s="217" t="s">
        <v>260</v>
      </c>
      <c r="H140" s="218">
        <v>275</v>
      </c>
      <c r="I140" s="219"/>
      <c r="J140" s="220">
        <f>ROUND(I140*H140,2)</f>
        <v>0</v>
      </c>
      <c r="K140" s="216" t="s">
        <v>1288</v>
      </c>
      <c r="L140" s="48"/>
      <c r="M140" s="221" t="s">
        <v>5</v>
      </c>
      <c r="N140" s="222" t="s">
        <v>43</v>
      </c>
      <c r="O140" s="49"/>
      <c r="P140" s="223">
        <f>O140*H140</f>
        <v>0</v>
      </c>
      <c r="Q140" s="223">
        <v>0</v>
      </c>
      <c r="R140" s="223">
        <f>Q140*H140</f>
        <v>0</v>
      </c>
      <c r="S140" s="223">
        <v>0</v>
      </c>
      <c r="T140" s="224">
        <f>S140*H140</f>
        <v>0</v>
      </c>
      <c r="AR140" s="26" t="s">
        <v>181</v>
      </c>
      <c r="AT140" s="26" t="s">
        <v>176</v>
      </c>
      <c r="AU140" s="26" t="s">
        <v>81</v>
      </c>
      <c r="AY140" s="26" t="s">
        <v>173</v>
      </c>
      <c r="BE140" s="225">
        <f>IF(N140="základní",J140,0)</f>
        <v>0</v>
      </c>
      <c r="BF140" s="225">
        <f>IF(N140="snížená",J140,0)</f>
        <v>0</v>
      </c>
      <c r="BG140" s="225">
        <f>IF(N140="zákl. přenesená",J140,0)</f>
        <v>0</v>
      </c>
      <c r="BH140" s="225">
        <f>IF(N140="sníž. přenesená",J140,0)</f>
        <v>0</v>
      </c>
      <c r="BI140" s="225">
        <f>IF(N140="nulová",J140,0)</f>
        <v>0</v>
      </c>
      <c r="BJ140" s="26" t="s">
        <v>79</v>
      </c>
      <c r="BK140" s="225">
        <f>ROUND(I140*H140,2)</f>
        <v>0</v>
      </c>
      <c r="BL140" s="26" t="s">
        <v>181</v>
      </c>
      <c r="BM140" s="26" t="s">
        <v>3876</v>
      </c>
    </row>
    <row r="141" spans="2:65" s="1" customFormat="1" ht="22.5" customHeight="1">
      <c r="B141" s="213"/>
      <c r="C141" s="259" t="s">
        <v>452</v>
      </c>
      <c r="D141" s="259" t="s">
        <v>336</v>
      </c>
      <c r="E141" s="260" t="s">
        <v>3877</v>
      </c>
      <c r="F141" s="261" t="s">
        <v>3878</v>
      </c>
      <c r="G141" s="262" t="s">
        <v>260</v>
      </c>
      <c r="H141" s="263">
        <v>275</v>
      </c>
      <c r="I141" s="264"/>
      <c r="J141" s="265">
        <f>ROUND(I141*H141,2)</f>
        <v>0</v>
      </c>
      <c r="K141" s="261" t="s">
        <v>5</v>
      </c>
      <c r="L141" s="266"/>
      <c r="M141" s="267" t="s">
        <v>5</v>
      </c>
      <c r="N141" s="268" t="s">
        <v>43</v>
      </c>
      <c r="O141" s="49"/>
      <c r="P141" s="223">
        <f>O141*H141</f>
        <v>0</v>
      </c>
      <c r="Q141" s="223">
        <v>0</v>
      </c>
      <c r="R141" s="223">
        <f>Q141*H141</f>
        <v>0</v>
      </c>
      <c r="S141" s="223">
        <v>0</v>
      </c>
      <c r="T141" s="224">
        <f>S141*H141</f>
        <v>0</v>
      </c>
      <c r="AR141" s="26" t="s">
        <v>222</v>
      </c>
      <c r="AT141" s="26" t="s">
        <v>336</v>
      </c>
      <c r="AU141" s="26" t="s">
        <v>81</v>
      </c>
      <c r="AY141" s="26" t="s">
        <v>173</v>
      </c>
      <c r="BE141" s="225">
        <f>IF(N141="základní",J141,0)</f>
        <v>0</v>
      </c>
      <c r="BF141" s="225">
        <f>IF(N141="snížená",J141,0)</f>
        <v>0</v>
      </c>
      <c r="BG141" s="225">
        <f>IF(N141="zákl. přenesená",J141,0)</f>
        <v>0</v>
      </c>
      <c r="BH141" s="225">
        <f>IF(N141="sníž. přenesená",J141,0)</f>
        <v>0</v>
      </c>
      <c r="BI141" s="225">
        <f>IF(N141="nulová",J141,0)</f>
        <v>0</v>
      </c>
      <c r="BJ141" s="26" t="s">
        <v>79</v>
      </c>
      <c r="BK141" s="225">
        <f>ROUND(I141*H141,2)</f>
        <v>0</v>
      </c>
      <c r="BL141" s="26" t="s">
        <v>181</v>
      </c>
      <c r="BM141" s="26" t="s">
        <v>3879</v>
      </c>
    </row>
    <row r="142" spans="2:65" s="1" customFormat="1" ht="22.5" customHeight="1">
      <c r="B142" s="213"/>
      <c r="C142" s="214" t="s">
        <v>456</v>
      </c>
      <c r="D142" s="214" t="s">
        <v>176</v>
      </c>
      <c r="E142" s="215" t="s">
        <v>3880</v>
      </c>
      <c r="F142" s="216" t="s">
        <v>3881</v>
      </c>
      <c r="G142" s="217" t="s">
        <v>260</v>
      </c>
      <c r="H142" s="218">
        <v>70</v>
      </c>
      <c r="I142" s="219"/>
      <c r="J142" s="220">
        <f>ROUND(I142*H142,2)</f>
        <v>0</v>
      </c>
      <c r="K142" s="216" t="s">
        <v>1288</v>
      </c>
      <c r="L142" s="48"/>
      <c r="M142" s="221" t="s">
        <v>5</v>
      </c>
      <c r="N142" s="222" t="s">
        <v>43</v>
      </c>
      <c r="O142" s="49"/>
      <c r="P142" s="223">
        <f>O142*H142</f>
        <v>0</v>
      </c>
      <c r="Q142" s="223">
        <v>0</v>
      </c>
      <c r="R142" s="223">
        <f>Q142*H142</f>
        <v>0</v>
      </c>
      <c r="S142" s="223">
        <v>0</v>
      </c>
      <c r="T142" s="224">
        <f>S142*H142</f>
        <v>0</v>
      </c>
      <c r="AR142" s="26" t="s">
        <v>181</v>
      </c>
      <c r="AT142" s="26" t="s">
        <v>176</v>
      </c>
      <c r="AU142" s="26" t="s">
        <v>81</v>
      </c>
      <c r="AY142" s="26" t="s">
        <v>173</v>
      </c>
      <c r="BE142" s="225">
        <f>IF(N142="základní",J142,0)</f>
        <v>0</v>
      </c>
      <c r="BF142" s="225">
        <f>IF(N142="snížená",J142,0)</f>
        <v>0</v>
      </c>
      <c r="BG142" s="225">
        <f>IF(N142="zákl. přenesená",J142,0)</f>
        <v>0</v>
      </c>
      <c r="BH142" s="225">
        <f>IF(N142="sníž. přenesená",J142,0)</f>
        <v>0</v>
      </c>
      <c r="BI142" s="225">
        <f>IF(N142="nulová",J142,0)</f>
        <v>0</v>
      </c>
      <c r="BJ142" s="26" t="s">
        <v>79</v>
      </c>
      <c r="BK142" s="225">
        <f>ROUND(I142*H142,2)</f>
        <v>0</v>
      </c>
      <c r="BL142" s="26" t="s">
        <v>181</v>
      </c>
      <c r="BM142" s="26" t="s">
        <v>3882</v>
      </c>
    </row>
    <row r="143" spans="2:65" s="1" customFormat="1" ht="22.5" customHeight="1">
      <c r="B143" s="213"/>
      <c r="C143" s="259" t="s">
        <v>462</v>
      </c>
      <c r="D143" s="259" t="s">
        <v>336</v>
      </c>
      <c r="E143" s="260" t="s">
        <v>3883</v>
      </c>
      <c r="F143" s="261" t="s">
        <v>3884</v>
      </c>
      <c r="G143" s="262" t="s">
        <v>260</v>
      </c>
      <c r="H143" s="263">
        <v>70</v>
      </c>
      <c r="I143" s="264"/>
      <c r="J143" s="265">
        <f>ROUND(I143*H143,2)</f>
        <v>0</v>
      </c>
      <c r="K143" s="261" t="s">
        <v>5</v>
      </c>
      <c r="L143" s="266"/>
      <c r="M143" s="267" t="s">
        <v>5</v>
      </c>
      <c r="N143" s="268" t="s">
        <v>43</v>
      </c>
      <c r="O143" s="49"/>
      <c r="P143" s="223">
        <f>O143*H143</f>
        <v>0</v>
      </c>
      <c r="Q143" s="223">
        <v>0</v>
      </c>
      <c r="R143" s="223">
        <f>Q143*H143</f>
        <v>0</v>
      </c>
      <c r="S143" s="223">
        <v>0</v>
      </c>
      <c r="T143" s="224">
        <f>S143*H143</f>
        <v>0</v>
      </c>
      <c r="AR143" s="26" t="s">
        <v>222</v>
      </c>
      <c r="AT143" s="26" t="s">
        <v>336</v>
      </c>
      <c r="AU143" s="26" t="s">
        <v>81</v>
      </c>
      <c r="AY143" s="26" t="s">
        <v>173</v>
      </c>
      <c r="BE143" s="225">
        <f>IF(N143="základní",J143,0)</f>
        <v>0</v>
      </c>
      <c r="BF143" s="225">
        <f>IF(N143="snížená",J143,0)</f>
        <v>0</v>
      </c>
      <c r="BG143" s="225">
        <f>IF(N143="zákl. přenesená",J143,0)</f>
        <v>0</v>
      </c>
      <c r="BH143" s="225">
        <f>IF(N143="sníž. přenesená",J143,0)</f>
        <v>0</v>
      </c>
      <c r="BI143" s="225">
        <f>IF(N143="nulová",J143,0)</f>
        <v>0</v>
      </c>
      <c r="BJ143" s="26" t="s">
        <v>79</v>
      </c>
      <c r="BK143" s="225">
        <f>ROUND(I143*H143,2)</f>
        <v>0</v>
      </c>
      <c r="BL143" s="26" t="s">
        <v>181</v>
      </c>
      <c r="BM143" s="26" t="s">
        <v>3885</v>
      </c>
    </row>
    <row r="144" spans="2:65" s="1" customFormat="1" ht="22.5" customHeight="1">
      <c r="B144" s="213"/>
      <c r="C144" s="214" t="s">
        <v>466</v>
      </c>
      <c r="D144" s="214" t="s">
        <v>176</v>
      </c>
      <c r="E144" s="215" t="s">
        <v>3886</v>
      </c>
      <c r="F144" s="216" t="s">
        <v>3887</v>
      </c>
      <c r="G144" s="217" t="s">
        <v>260</v>
      </c>
      <c r="H144" s="218">
        <v>45</v>
      </c>
      <c r="I144" s="219"/>
      <c r="J144" s="220">
        <f>ROUND(I144*H144,2)</f>
        <v>0</v>
      </c>
      <c r="K144" s="216" t="s">
        <v>1288</v>
      </c>
      <c r="L144" s="48"/>
      <c r="M144" s="221" t="s">
        <v>5</v>
      </c>
      <c r="N144" s="222" t="s">
        <v>43</v>
      </c>
      <c r="O144" s="49"/>
      <c r="P144" s="223">
        <f>O144*H144</f>
        <v>0</v>
      </c>
      <c r="Q144" s="223">
        <v>0</v>
      </c>
      <c r="R144" s="223">
        <f>Q144*H144</f>
        <v>0</v>
      </c>
      <c r="S144" s="223">
        <v>0</v>
      </c>
      <c r="T144" s="224">
        <f>S144*H144</f>
        <v>0</v>
      </c>
      <c r="AR144" s="26" t="s">
        <v>181</v>
      </c>
      <c r="AT144" s="26" t="s">
        <v>176</v>
      </c>
      <c r="AU144" s="26" t="s">
        <v>81</v>
      </c>
      <c r="AY144" s="26" t="s">
        <v>173</v>
      </c>
      <c r="BE144" s="225">
        <f>IF(N144="základní",J144,0)</f>
        <v>0</v>
      </c>
      <c r="BF144" s="225">
        <f>IF(N144="snížená",J144,0)</f>
        <v>0</v>
      </c>
      <c r="BG144" s="225">
        <f>IF(N144="zákl. přenesená",J144,0)</f>
        <v>0</v>
      </c>
      <c r="BH144" s="225">
        <f>IF(N144="sníž. přenesená",J144,0)</f>
        <v>0</v>
      </c>
      <c r="BI144" s="225">
        <f>IF(N144="nulová",J144,0)</f>
        <v>0</v>
      </c>
      <c r="BJ144" s="26" t="s">
        <v>79</v>
      </c>
      <c r="BK144" s="225">
        <f>ROUND(I144*H144,2)</f>
        <v>0</v>
      </c>
      <c r="BL144" s="26" t="s">
        <v>181</v>
      </c>
      <c r="BM144" s="26" t="s">
        <v>3888</v>
      </c>
    </row>
    <row r="145" spans="2:65" s="1" customFormat="1" ht="22.5" customHeight="1">
      <c r="B145" s="213"/>
      <c r="C145" s="259" t="s">
        <v>473</v>
      </c>
      <c r="D145" s="259" t="s">
        <v>336</v>
      </c>
      <c r="E145" s="260" t="s">
        <v>3889</v>
      </c>
      <c r="F145" s="261" t="s">
        <v>3890</v>
      </c>
      <c r="G145" s="262" t="s">
        <v>260</v>
      </c>
      <c r="H145" s="263">
        <v>45</v>
      </c>
      <c r="I145" s="264"/>
      <c r="J145" s="265">
        <f>ROUND(I145*H145,2)</f>
        <v>0</v>
      </c>
      <c r="K145" s="261" t="s">
        <v>5</v>
      </c>
      <c r="L145" s="266"/>
      <c r="M145" s="267" t="s">
        <v>5</v>
      </c>
      <c r="N145" s="268" t="s">
        <v>43</v>
      </c>
      <c r="O145" s="49"/>
      <c r="P145" s="223">
        <f>O145*H145</f>
        <v>0</v>
      </c>
      <c r="Q145" s="223">
        <v>0</v>
      </c>
      <c r="R145" s="223">
        <f>Q145*H145</f>
        <v>0</v>
      </c>
      <c r="S145" s="223">
        <v>0</v>
      </c>
      <c r="T145" s="224">
        <f>S145*H145</f>
        <v>0</v>
      </c>
      <c r="AR145" s="26" t="s">
        <v>222</v>
      </c>
      <c r="AT145" s="26" t="s">
        <v>336</v>
      </c>
      <c r="AU145" s="26" t="s">
        <v>81</v>
      </c>
      <c r="AY145" s="26" t="s">
        <v>173</v>
      </c>
      <c r="BE145" s="225">
        <f>IF(N145="základní",J145,0)</f>
        <v>0</v>
      </c>
      <c r="BF145" s="225">
        <f>IF(N145="snížená",J145,0)</f>
        <v>0</v>
      </c>
      <c r="BG145" s="225">
        <f>IF(N145="zákl. přenesená",J145,0)</f>
        <v>0</v>
      </c>
      <c r="BH145" s="225">
        <f>IF(N145="sníž. přenesená",J145,0)</f>
        <v>0</v>
      </c>
      <c r="BI145" s="225">
        <f>IF(N145="nulová",J145,0)</f>
        <v>0</v>
      </c>
      <c r="BJ145" s="26" t="s">
        <v>79</v>
      </c>
      <c r="BK145" s="225">
        <f>ROUND(I145*H145,2)</f>
        <v>0</v>
      </c>
      <c r="BL145" s="26" t="s">
        <v>181</v>
      </c>
      <c r="BM145" s="26" t="s">
        <v>3891</v>
      </c>
    </row>
    <row r="146" spans="2:65" s="1" customFormat="1" ht="22.5" customHeight="1">
      <c r="B146" s="213"/>
      <c r="C146" s="214" t="s">
        <v>478</v>
      </c>
      <c r="D146" s="214" t="s">
        <v>176</v>
      </c>
      <c r="E146" s="215" t="s">
        <v>3892</v>
      </c>
      <c r="F146" s="216" t="s">
        <v>3893</v>
      </c>
      <c r="G146" s="217" t="s">
        <v>260</v>
      </c>
      <c r="H146" s="218">
        <v>485</v>
      </c>
      <c r="I146" s="219"/>
      <c r="J146" s="220">
        <f>ROUND(I146*H146,2)</f>
        <v>0</v>
      </c>
      <c r="K146" s="216" t="s">
        <v>1288</v>
      </c>
      <c r="L146" s="48"/>
      <c r="M146" s="221" t="s">
        <v>5</v>
      </c>
      <c r="N146" s="222" t="s">
        <v>43</v>
      </c>
      <c r="O146" s="49"/>
      <c r="P146" s="223">
        <f>O146*H146</f>
        <v>0</v>
      </c>
      <c r="Q146" s="223">
        <v>0</v>
      </c>
      <c r="R146" s="223">
        <f>Q146*H146</f>
        <v>0</v>
      </c>
      <c r="S146" s="223">
        <v>0</v>
      </c>
      <c r="T146" s="224">
        <f>S146*H146</f>
        <v>0</v>
      </c>
      <c r="AR146" s="26" t="s">
        <v>181</v>
      </c>
      <c r="AT146" s="26" t="s">
        <v>176</v>
      </c>
      <c r="AU146" s="26" t="s">
        <v>81</v>
      </c>
      <c r="AY146" s="26" t="s">
        <v>173</v>
      </c>
      <c r="BE146" s="225">
        <f>IF(N146="základní",J146,0)</f>
        <v>0</v>
      </c>
      <c r="BF146" s="225">
        <f>IF(N146="snížená",J146,0)</f>
        <v>0</v>
      </c>
      <c r="BG146" s="225">
        <f>IF(N146="zákl. přenesená",J146,0)</f>
        <v>0</v>
      </c>
      <c r="BH146" s="225">
        <f>IF(N146="sníž. přenesená",J146,0)</f>
        <v>0</v>
      </c>
      <c r="BI146" s="225">
        <f>IF(N146="nulová",J146,0)</f>
        <v>0</v>
      </c>
      <c r="BJ146" s="26" t="s">
        <v>79</v>
      </c>
      <c r="BK146" s="225">
        <f>ROUND(I146*H146,2)</f>
        <v>0</v>
      </c>
      <c r="BL146" s="26" t="s">
        <v>181</v>
      </c>
      <c r="BM146" s="26" t="s">
        <v>3894</v>
      </c>
    </row>
    <row r="147" spans="2:65" s="1" customFormat="1" ht="22.5" customHeight="1">
      <c r="B147" s="213"/>
      <c r="C147" s="259" t="s">
        <v>482</v>
      </c>
      <c r="D147" s="259" t="s">
        <v>336</v>
      </c>
      <c r="E147" s="260" t="s">
        <v>3895</v>
      </c>
      <c r="F147" s="261" t="s">
        <v>3896</v>
      </c>
      <c r="G147" s="262" t="s">
        <v>260</v>
      </c>
      <c r="H147" s="263">
        <v>485</v>
      </c>
      <c r="I147" s="264"/>
      <c r="J147" s="265">
        <f>ROUND(I147*H147,2)</f>
        <v>0</v>
      </c>
      <c r="K147" s="261" t="s">
        <v>5</v>
      </c>
      <c r="L147" s="266"/>
      <c r="M147" s="267" t="s">
        <v>5</v>
      </c>
      <c r="N147" s="268" t="s">
        <v>43</v>
      </c>
      <c r="O147" s="49"/>
      <c r="P147" s="223">
        <f>O147*H147</f>
        <v>0</v>
      </c>
      <c r="Q147" s="223">
        <v>0</v>
      </c>
      <c r="R147" s="223">
        <f>Q147*H147</f>
        <v>0</v>
      </c>
      <c r="S147" s="223">
        <v>0</v>
      </c>
      <c r="T147" s="224">
        <f>S147*H147</f>
        <v>0</v>
      </c>
      <c r="AR147" s="26" t="s">
        <v>222</v>
      </c>
      <c r="AT147" s="26" t="s">
        <v>336</v>
      </c>
      <c r="AU147" s="26" t="s">
        <v>81</v>
      </c>
      <c r="AY147" s="26" t="s">
        <v>173</v>
      </c>
      <c r="BE147" s="225">
        <f>IF(N147="základní",J147,0)</f>
        <v>0</v>
      </c>
      <c r="BF147" s="225">
        <f>IF(N147="snížená",J147,0)</f>
        <v>0</v>
      </c>
      <c r="BG147" s="225">
        <f>IF(N147="zákl. přenesená",J147,0)</f>
        <v>0</v>
      </c>
      <c r="BH147" s="225">
        <f>IF(N147="sníž. přenesená",J147,0)</f>
        <v>0</v>
      </c>
      <c r="BI147" s="225">
        <f>IF(N147="nulová",J147,0)</f>
        <v>0</v>
      </c>
      <c r="BJ147" s="26" t="s">
        <v>79</v>
      </c>
      <c r="BK147" s="225">
        <f>ROUND(I147*H147,2)</f>
        <v>0</v>
      </c>
      <c r="BL147" s="26" t="s">
        <v>181</v>
      </c>
      <c r="BM147" s="26" t="s">
        <v>3897</v>
      </c>
    </row>
    <row r="148" spans="2:65" s="1" customFormat="1" ht="22.5" customHeight="1">
      <c r="B148" s="213"/>
      <c r="C148" s="214" t="s">
        <v>488</v>
      </c>
      <c r="D148" s="214" t="s">
        <v>176</v>
      </c>
      <c r="E148" s="215" t="s">
        <v>3892</v>
      </c>
      <c r="F148" s="216" t="s">
        <v>3893</v>
      </c>
      <c r="G148" s="217" t="s">
        <v>260</v>
      </c>
      <c r="H148" s="218">
        <v>1050</v>
      </c>
      <c r="I148" s="219"/>
      <c r="J148" s="220">
        <f>ROUND(I148*H148,2)</f>
        <v>0</v>
      </c>
      <c r="K148" s="216" t="s">
        <v>1288</v>
      </c>
      <c r="L148" s="48"/>
      <c r="M148" s="221" t="s">
        <v>5</v>
      </c>
      <c r="N148" s="222" t="s">
        <v>43</v>
      </c>
      <c r="O148" s="49"/>
      <c r="P148" s="223">
        <f>O148*H148</f>
        <v>0</v>
      </c>
      <c r="Q148" s="223">
        <v>0</v>
      </c>
      <c r="R148" s="223">
        <f>Q148*H148</f>
        <v>0</v>
      </c>
      <c r="S148" s="223">
        <v>0</v>
      </c>
      <c r="T148" s="224">
        <f>S148*H148</f>
        <v>0</v>
      </c>
      <c r="AR148" s="26" t="s">
        <v>181</v>
      </c>
      <c r="AT148" s="26" t="s">
        <v>176</v>
      </c>
      <c r="AU148" s="26" t="s">
        <v>81</v>
      </c>
      <c r="AY148" s="26" t="s">
        <v>173</v>
      </c>
      <c r="BE148" s="225">
        <f>IF(N148="základní",J148,0)</f>
        <v>0</v>
      </c>
      <c r="BF148" s="225">
        <f>IF(N148="snížená",J148,0)</f>
        <v>0</v>
      </c>
      <c r="BG148" s="225">
        <f>IF(N148="zákl. přenesená",J148,0)</f>
        <v>0</v>
      </c>
      <c r="BH148" s="225">
        <f>IF(N148="sníž. přenesená",J148,0)</f>
        <v>0</v>
      </c>
      <c r="BI148" s="225">
        <f>IF(N148="nulová",J148,0)</f>
        <v>0</v>
      </c>
      <c r="BJ148" s="26" t="s">
        <v>79</v>
      </c>
      <c r="BK148" s="225">
        <f>ROUND(I148*H148,2)</f>
        <v>0</v>
      </c>
      <c r="BL148" s="26" t="s">
        <v>181</v>
      </c>
      <c r="BM148" s="26" t="s">
        <v>3898</v>
      </c>
    </row>
    <row r="149" spans="2:65" s="1" customFormat="1" ht="22.5" customHeight="1">
      <c r="B149" s="213"/>
      <c r="C149" s="259" t="s">
        <v>493</v>
      </c>
      <c r="D149" s="259" t="s">
        <v>336</v>
      </c>
      <c r="E149" s="260" t="s">
        <v>3899</v>
      </c>
      <c r="F149" s="261" t="s">
        <v>3900</v>
      </c>
      <c r="G149" s="262" t="s">
        <v>260</v>
      </c>
      <c r="H149" s="263">
        <v>1050</v>
      </c>
      <c r="I149" s="264"/>
      <c r="J149" s="265">
        <f>ROUND(I149*H149,2)</f>
        <v>0</v>
      </c>
      <c r="K149" s="261" t="s">
        <v>5</v>
      </c>
      <c r="L149" s="266"/>
      <c r="M149" s="267" t="s">
        <v>5</v>
      </c>
      <c r="N149" s="268" t="s">
        <v>43</v>
      </c>
      <c r="O149" s="49"/>
      <c r="P149" s="223">
        <f>O149*H149</f>
        <v>0</v>
      </c>
      <c r="Q149" s="223">
        <v>0</v>
      </c>
      <c r="R149" s="223">
        <f>Q149*H149</f>
        <v>0</v>
      </c>
      <c r="S149" s="223">
        <v>0</v>
      </c>
      <c r="T149" s="224">
        <f>S149*H149</f>
        <v>0</v>
      </c>
      <c r="AR149" s="26" t="s">
        <v>222</v>
      </c>
      <c r="AT149" s="26" t="s">
        <v>336</v>
      </c>
      <c r="AU149" s="26" t="s">
        <v>81</v>
      </c>
      <c r="AY149" s="26" t="s">
        <v>173</v>
      </c>
      <c r="BE149" s="225">
        <f>IF(N149="základní",J149,0)</f>
        <v>0</v>
      </c>
      <c r="BF149" s="225">
        <f>IF(N149="snížená",J149,0)</f>
        <v>0</v>
      </c>
      <c r="BG149" s="225">
        <f>IF(N149="zákl. přenesená",J149,0)</f>
        <v>0</v>
      </c>
      <c r="BH149" s="225">
        <f>IF(N149="sníž. přenesená",J149,0)</f>
        <v>0</v>
      </c>
      <c r="BI149" s="225">
        <f>IF(N149="nulová",J149,0)</f>
        <v>0</v>
      </c>
      <c r="BJ149" s="26" t="s">
        <v>79</v>
      </c>
      <c r="BK149" s="225">
        <f>ROUND(I149*H149,2)</f>
        <v>0</v>
      </c>
      <c r="BL149" s="26" t="s">
        <v>181</v>
      </c>
      <c r="BM149" s="26" t="s">
        <v>3901</v>
      </c>
    </row>
    <row r="150" spans="2:65" s="1" customFormat="1" ht="22.5" customHeight="1">
      <c r="B150" s="213"/>
      <c r="C150" s="214" t="s">
        <v>499</v>
      </c>
      <c r="D150" s="214" t="s">
        <v>176</v>
      </c>
      <c r="E150" s="215" t="s">
        <v>3892</v>
      </c>
      <c r="F150" s="216" t="s">
        <v>3893</v>
      </c>
      <c r="G150" s="217" t="s">
        <v>260</v>
      </c>
      <c r="H150" s="218">
        <v>2450</v>
      </c>
      <c r="I150" s="219"/>
      <c r="J150" s="220">
        <f>ROUND(I150*H150,2)</f>
        <v>0</v>
      </c>
      <c r="K150" s="216" t="s">
        <v>1288</v>
      </c>
      <c r="L150" s="48"/>
      <c r="M150" s="221" t="s">
        <v>5</v>
      </c>
      <c r="N150" s="222" t="s">
        <v>43</v>
      </c>
      <c r="O150" s="49"/>
      <c r="P150" s="223">
        <f>O150*H150</f>
        <v>0</v>
      </c>
      <c r="Q150" s="223">
        <v>0</v>
      </c>
      <c r="R150" s="223">
        <f>Q150*H150</f>
        <v>0</v>
      </c>
      <c r="S150" s="223">
        <v>0</v>
      </c>
      <c r="T150" s="224">
        <f>S150*H150</f>
        <v>0</v>
      </c>
      <c r="AR150" s="26" t="s">
        <v>181</v>
      </c>
      <c r="AT150" s="26" t="s">
        <v>176</v>
      </c>
      <c r="AU150" s="26" t="s">
        <v>81</v>
      </c>
      <c r="AY150" s="26" t="s">
        <v>173</v>
      </c>
      <c r="BE150" s="225">
        <f>IF(N150="základní",J150,0)</f>
        <v>0</v>
      </c>
      <c r="BF150" s="225">
        <f>IF(N150="snížená",J150,0)</f>
        <v>0</v>
      </c>
      <c r="BG150" s="225">
        <f>IF(N150="zákl. přenesená",J150,0)</f>
        <v>0</v>
      </c>
      <c r="BH150" s="225">
        <f>IF(N150="sníž. přenesená",J150,0)</f>
        <v>0</v>
      </c>
      <c r="BI150" s="225">
        <f>IF(N150="nulová",J150,0)</f>
        <v>0</v>
      </c>
      <c r="BJ150" s="26" t="s">
        <v>79</v>
      </c>
      <c r="BK150" s="225">
        <f>ROUND(I150*H150,2)</f>
        <v>0</v>
      </c>
      <c r="BL150" s="26" t="s">
        <v>181</v>
      </c>
      <c r="BM150" s="26" t="s">
        <v>3902</v>
      </c>
    </row>
    <row r="151" spans="2:65" s="1" customFormat="1" ht="22.5" customHeight="1">
      <c r="B151" s="213"/>
      <c r="C151" s="259" t="s">
        <v>503</v>
      </c>
      <c r="D151" s="259" t="s">
        <v>336</v>
      </c>
      <c r="E151" s="260" t="s">
        <v>3903</v>
      </c>
      <c r="F151" s="261" t="s">
        <v>3904</v>
      </c>
      <c r="G151" s="262" t="s">
        <v>260</v>
      </c>
      <c r="H151" s="263">
        <v>2450</v>
      </c>
      <c r="I151" s="264"/>
      <c r="J151" s="265">
        <f>ROUND(I151*H151,2)</f>
        <v>0</v>
      </c>
      <c r="K151" s="261" t="s">
        <v>5</v>
      </c>
      <c r="L151" s="266"/>
      <c r="M151" s="267" t="s">
        <v>5</v>
      </c>
      <c r="N151" s="268" t="s">
        <v>43</v>
      </c>
      <c r="O151" s="49"/>
      <c r="P151" s="223">
        <f>O151*H151</f>
        <v>0</v>
      </c>
      <c r="Q151" s="223">
        <v>0</v>
      </c>
      <c r="R151" s="223">
        <f>Q151*H151</f>
        <v>0</v>
      </c>
      <c r="S151" s="223">
        <v>0</v>
      </c>
      <c r="T151" s="224">
        <f>S151*H151</f>
        <v>0</v>
      </c>
      <c r="AR151" s="26" t="s">
        <v>222</v>
      </c>
      <c r="AT151" s="26" t="s">
        <v>336</v>
      </c>
      <c r="AU151" s="26" t="s">
        <v>81</v>
      </c>
      <c r="AY151" s="26" t="s">
        <v>173</v>
      </c>
      <c r="BE151" s="225">
        <f>IF(N151="základní",J151,0)</f>
        <v>0</v>
      </c>
      <c r="BF151" s="225">
        <f>IF(N151="snížená",J151,0)</f>
        <v>0</v>
      </c>
      <c r="BG151" s="225">
        <f>IF(N151="zákl. přenesená",J151,0)</f>
        <v>0</v>
      </c>
      <c r="BH151" s="225">
        <f>IF(N151="sníž. přenesená",J151,0)</f>
        <v>0</v>
      </c>
      <c r="BI151" s="225">
        <f>IF(N151="nulová",J151,0)</f>
        <v>0</v>
      </c>
      <c r="BJ151" s="26" t="s">
        <v>79</v>
      </c>
      <c r="BK151" s="225">
        <f>ROUND(I151*H151,2)</f>
        <v>0</v>
      </c>
      <c r="BL151" s="26" t="s">
        <v>181</v>
      </c>
      <c r="BM151" s="26" t="s">
        <v>3905</v>
      </c>
    </row>
    <row r="152" spans="2:65" s="1" customFormat="1" ht="22.5" customHeight="1">
      <c r="B152" s="213"/>
      <c r="C152" s="214" t="s">
        <v>508</v>
      </c>
      <c r="D152" s="214" t="s">
        <v>176</v>
      </c>
      <c r="E152" s="215" t="s">
        <v>3906</v>
      </c>
      <c r="F152" s="216" t="s">
        <v>3907</v>
      </c>
      <c r="G152" s="217" t="s">
        <v>260</v>
      </c>
      <c r="H152" s="218">
        <v>95</v>
      </c>
      <c r="I152" s="219"/>
      <c r="J152" s="220">
        <f>ROUND(I152*H152,2)</f>
        <v>0</v>
      </c>
      <c r="K152" s="216" t="s">
        <v>1288</v>
      </c>
      <c r="L152" s="48"/>
      <c r="M152" s="221" t="s">
        <v>5</v>
      </c>
      <c r="N152" s="222" t="s">
        <v>43</v>
      </c>
      <c r="O152" s="49"/>
      <c r="P152" s="223">
        <f>O152*H152</f>
        <v>0</v>
      </c>
      <c r="Q152" s="223">
        <v>0</v>
      </c>
      <c r="R152" s="223">
        <f>Q152*H152</f>
        <v>0</v>
      </c>
      <c r="S152" s="223">
        <v>0</v>
      </c>
      <c r="T152" s="224">
        <f>S152*H152</f>
        <v>0</v>
      </c>
      <c r="AR152" s="26" t="s">
        <v>181</v>
      </c>
      <c r="AT152" s="26" t="s">
        <v>176</v>
      </c>
      <c r="AU152" s="26" t="s">
        <v>81</v>
      </c>
      <c r="AY152" s="26" t="s">
        <v>173</v>
      </c>
      <c r="BE152" s="225">
        <f>IF(N152="základní",J152,0)</f>
        <v>0</v>
      </c>
      <c r="BF152" s="225">
        <f>IF(N152="snížená",J152,0)</f>
        <v>0</v>
      </c>
      <c r="BG152" s="225">
        <f>IF(N152="zákl. přenesená",J152,0)</f>
        <v>0</v>
      </c>
      <c r="BH152" s="225">
        <f>IF(N152="sníž. přenesená",J152,0)</f>
        <v>0</v>
      </c>
      <c r="BI152" s="225">
        <f>IF(N152="nulová",J152,0)</f>
        <v>0</v>
      </c>
      <c r="BJ152" s="26" t="s">
        <v>79</v>
      </c>
      <c r="BK152" s="225">
        <f>ROUND(I152*H152,2)</f>
        <v>0</v>
      </c>
      <c r="BL152" s="26" t="s">
        <v>181</v>
      </c>
      <c r="BM152" s="26" t="s">
        <v>3908</v>
      </c>
    </row>
    <row r="153" spans="2:65" s="1" customFormat="1" ht="22.5" customHeight="1">
      <c r="B153" s="213"/>
      <c r="C153" s="259" t="s">
        <v>514</v>
      </c>
      <c r="D153" s="259" t="s">
        <v>336</v>
      </c>
      <c r="E153" s="260" t="s">
        <v>3909</v>
      </c>
      <c r="F153" s="261" t="s">
        <v>3910</v>
      </c>
      <c r="G153" s="262" t="s">
        <v>260</v>
      </c>
      <c r="H153" s="263">
        <v>95</v>
      </c>
      <c r="I153" s="264"/>
      <c r="J153" s="265">
        <f>ROUND(I153*H153,2)</f>
        <v>0</v>
      </c>
      <c r="K153" s="261" t="s">
        <v>5</v>
      </c>
      <c r="L153" s="266"/>
      <c r="M153" s="267" t="s">
        <v>5</v>
      </c>
      <c r="N153" s="268" t="s">
        <v>43</v>
      </c>
      <c r="O153" s="49"/>
      <c r="P153" s="223">
        <f>O153*H153</f>
        <v>0</v>
      </c>
      <c r="Q153" s="223">
        <v>0</v>
      </c>
      <c r="R153" s="223">
        <f>Q153*H153</f>
        <v>0</v>
      </c>
      <c r="S153" s="223">
        <v>0</v>
      </c>
      <c r="T153" s="224">
        <f>S153*H153</f>
        <v>0</v>
      </c>
      <c r="AR153" s="26" t="s">
        <v>222</v>
      </c>
      <c r="AT153" s="26" t="s">
        <v>336</v>
      </c>
      <c r="AU153" s="26" t="s">
        <v>81</v>
      </c>
      <c r="AY153" s="26" t="s">
        <v>173</v>
      </c>
      <c r="BE153" s="225">
        <f>IF(N153="základní",J153,0)</f>
        <v>0</v>
      </c>
      <c r="BF153" s="225">
        <f>IF(N153="snížená",J153,0)</f>
        <v>0</v>
      </c>
      <c r="BG153" s="225">
        <f>IF(N153="zákl. přenesená",J153,0)</f>
        <v>0</v>
      </c>
      <c r="BH153" s="225">
        <f>IF(N153="sníž. přenesená",J153,0)</f>
        <v>0</v>
      </c>
      <c r="BI153" s="225">
        <f>IF(N153="nulová",J153,0)</f>
        <v>0</v>
      </c>
      <c r="BJ153" s="26" t="s">
        <v>79</v>
      </c>
      <c r="BK153" s="225">
        <f>ROUND(I153*H153,2)</f>
        <v>0</v>
      </c>
      <c r="BL153" s="26" t="s">
        <v>181</v>
      </c>
      <c r="BM153" s="26" t="s">
        <v>3911</v>
      </c>
    </row>
    <row r="154" spans="2:65" s="1" customFormat="1" ht="22.5" customHeight="1">
      <c r="B154" s="213"/>
      <c r="C154" s="214" t="s">
        <v>519</v>
      </c>
      <c r="D154" s="214" t="s">
        <v>176</v>
      </c>
      <c r="E154" s="215" t="s">
        <v>3906</v>
      </c>
      <c r="F154" s="216" t="s">
        <v>3907</v>
      </c>
      <c r="G154" s="217" t="s">
        <v>260</v>
      </c>
      <c r="H154" s="218">
        <v>120</v>
      </c>
      <c r="I154" s="219"/>
      <c r="J154" s="220">
        <f>ROUND(I154*H154,2)</f>
        <v>0</v>
      </c>
      <c r="K154" s="216" t="s">
        <v>1288</v>
      </c>
      <c r="L154" s="48"/>
      <c r="M154" s="221" t="s">
        <v>5</v>
      </c>
      <c r="N154" s="222" t="s">
        <v>43</v>
      </c>
      <c r="O154" s="49"/>
      <c r="P154" s="223">
        <f>O154*H154</f>
        <v>0</v>
      </c>
      <c r="Q154" s="223">
        <v>0</v>
      </c>
      <c r="R154" s="223">
        <f>Q154*H154</f>
        <v>0</v>
      </c>
      <c r="S154" s="223">
        <v>0</v>
      </c>
      <c r="T154" s="224">
        <f>S154*H154</f>
        <v>0</v>
      </c>
      <c r="AR154" s="26" t="s">
        <v>181</v>
      </c>
      <c r="AT154" s="26" t="s">
        <v>176</v>
      </c>
      <c r="AU154" s="26" t="s">
        <v>81</v>
      </c>
      <c r="AY154" s="26" t="s">
        <v>173</v>
      </c>
      <c r="BE154" s="225">
        <f>IF(N154="základní",J154,0)</f>
        <v>0</v>
      </c>
      <c r="BF154" s="225">
        <f>IF(N154="snížená",J154,0)</f>
        <v>0</v>
      </c>
      <c r="BG154" s="225">
        <f>IF(N154="zákl. přenesená",J154,0)</f>
        <v>0</v>
      </c>
      <c r="BH154" s="225">
        <f>IF(N154="sníž. přenesená",J154,0)</f>
        <v>0</v>
      </c>
      <c r="BI154" s="225">
        <f>IF(N154="nulová",J154,0)</f>
        <v>0</v>
      </c>
      <c r="BJ154" s="26" t="s">
        <v>79</v>
      </c>
      <c r="BK154" s="225">
        <f>ROUND(I154*H154,2)</f>
        <v>0</v>
      </c>
      <c r="BL154" s="26" t="s">
        <v>181</v>
      </c>
      <c r="BM154" s="26" t="s">
        <v>3912</v>
      </c>
    </row>
    <row r="155" spans="2:65" s="1" customFormat="1" ht="22.5" customHeight="1">
      <c r="B155" s="213"/>
      <c r="C155" s="259" t="s">
        <v>524</v>
      </c>
      <c r="D155" s="259" t="s">
        <v>336</v>
      </c>
      <c r="E155" s="260" t="s">
        <v>3913</v>
      </c>
      <c r="F155" s="261" t="s">
        <v>3914</v>
      </c>
      <c r="G155" s="262" t="s">
        <v>260</v>
      </c>
      <c r="H155" s="263">
        <v>120</v>
      </c>
      <c r="I155" s="264"/>
      <c r="J155" s="265">
        <f>ROUND(I155*H155,2)</f>
        <v>0</v>
      </c>
      <c r="K155" s="261" t="s">
        <v>5</v>
      </c>
      <c r="L155" s="266"/>
      <c r="M155" s="267" t="s">
        <v>5</v>
      </c>
      <c r="N155" s="268" t="s">
        <v>43</v>
      </c>
      <c r="O155" s="49"/>
      <c r="P155" s="223">
        <f>O155*H155</f>
        <v>0</v>
      </c>
      <c r="Q155" s="223">
        <v>0</v>
      </c>
      <c r="R155" s="223">
        <f>Q155*H155</f>
        <v>0</v>
      </c>
      <c r="S155" s="223">
        <v>0</v>
      </c>
      <c r="T155" s="224">
        <f>S155*H155</f>
        <v>0</v>
      </c>
      <c r="AR155" s="26" t="s">
        <v>222</v>
      </c>
      <c r="AT155" s="26" t="s">
        <v>336</v>
      </c>
      <c r="AU155" s="26" t="s">
        <v>81</v>
      </c>
      <c r="AY155" s="26" t="s">
        <v>173</v>
      </c>
      <c r="BE155" s="225">
        <f>IF(N155="základní",J155,0)</f>
        <v>0</v>
      </c>
      <c r="BF155" s="225">
        <f>IF(N155="snížená",J155,0)</f>
        <v>0</v>
      </c>
      <c r="BG155" s="225">
        <f>IF(N155="zákl. přenesená",J155,0)</f>
        <v>0</v>
      </c>
      <c r="BH155" s="225">
        <f>IF(N155="sníž. přenesená",J155,0)</f>
        <v>0</v>
      </c>
      <c r="BI155" s="225">
        <f>IF(N155="nulová",J155,0)</f>
        <v>0</v>
      </c>
      <c r="BJ155" s="26" t="s">
        <v>79</v>
      </c>
      <c r="BK155" s="225">
        <f>ROUND(I155*H155,2)</f>
        <v>0</v>
      </c>
      <c r="BL155" s="26" t="s">
        <v>181</v>
      </c>
      <c r="BM155" s="26" t="s">
        <v>3915</v>
      </c>
    </row>
    <row r="156" spans="2:65" s="1" customFormat="1" ht="22.5" customHeight="1">
      <c r="B156" s="213"/>
      <c r="C156" s="214" t="s">
        <v>528</v>
      </c>
      <c r="D156" s="214" t="s">
        <v>176</v>
      </c>
      <c r="E156" s="215" t="s">
        <v>3916</v>
      </c>
      <c r="F156" s="216" t="s">
        <v>3917</v>
      </c>
      <c r="G156" s="217" t="s">
        <v>260</v>
      </c>
      <c r="H156" s="218">
        <v>285</v>
      </c>
      <c r="I156" s="219"/>
      <c r="J156" s="220">
        <f>ROUND(I156*H156,2)</f>
        <v>0</v>
      </c>
      <c r="K156" s="216" t="s">
        <v>5</v>
      </c>
      <c r="L156" s="48"/>
      <c r="M156" s="221" t="s">
        <v>5</v>
      </c>
      <c r="N156" s="222" t="s">
        <v>43</v>
      </c>
      <c r="O156" s="49"/>
      <c r="P156" s="223">
        <f>O156*H156</f>
        <v>0</v>
      </c>
      <c r="Q156" s="223">
        <v>0</v>
      </c>
      <c r="R156" s="223">
        <f>Q156*H156</f>
        <v>0</v>
      </c>
      <c r="S156" s="223">
        <v>0</v>
      </c>
      <c r="T156" s="224">
        <f>S156*H156</f>
        <v>0</v>
      </c>
      <c r="AR156" s="26" t="s">
        <v>181</v>
      </c>
      <c r="AT156" s="26" t="s">
        <v>176</v>
      </c>
      <c r="AU156" s="26" t="s">
        <v>81</v>
      </c>
      <c r="AY156" s="26" t="s">
        <v>173</v>
      </c>
      <c r="BE156" s="225">
        <f>IF(N156="základní",J156,0)</f>
        <v>0</v>
      </c>
      <c r="BF156" s="225">
        <f>IF(N156="snížená",J156,0)</f>
        <v>0</v>
      </c>
      <c r="BG156" s="225">
        <f>IF(N156="zákl. přenesená",J156,0)</f>
        <v>0</v>
      </c>
      <c r="BH156" s="225">
        <f>IF(N156="sníž. přenesená",J156,0)</f>
        <v>0</v>
      </c>
      <c r="BI156" s="225">
        <f>IF(N156="nulová",J156,0)</f>
        <v>0</v>
      </c>
      <c r="BJ156" s="26" t="s">
        <v>79</v>
      </c>
      <c r="BK156" s="225">
        <f>ROUND(I156*H156,2)</f>
        <v>0</v>
      </c>
      <c r="BL156" s="26" t="s">
        <v>181</v>
      </c>
      <c r="BM156" s="26" t="s">
        <v>3918</v>
      </c>
    </row>
    <row r="157" spans="2:65" s="1" customFormat="1" ht="22.5" customHeight="1">
      <c r="B157" s="213"/>
      <c r="C157" s="259" t="s">
        <v>532</v>
      </c>
      <c r="D157" s="259" t="s">
        <v>336</v>
      </c>
      <c r="E157" s="260" t="s">
        <v>3919</v>
      </c>
      <c r="F157" s="261" t="s">
        <v>3920</v>
      </c>
      <c r="G157" s="262" t="s">
        <v>260</v>
      </c>
      <c r="H157" s="263">
        <v>285</v>
      </c>
      <c r="I157" s="264"/>
      <c r="J157" s="265">
        <f>ROUND(I157*H157,2)</f>
        <v>0</v>
      </c>
      <c r="K157" s="261" t="s">
        <v>5</v>
      </c>
      <c r="L157" s="266"/>
      <c r="M157" s="267" t="s">
        <v>5</v>
      </c>
      <c r="N157" s="268" t="s">
        <v>43</v>
      </c>
      <c r="O157" s="49"/>
      <c r="P157" s="223">
        <f>O157*H157</f>
        <v>0</v>
      </c>
      <c r="Q157" s="223">
        <v>0</v>
      </c>
      <c r="R157" s="223">
        <f>Q157*H157</f>
        <v>0</v>
      </c>
      <c r="S157" s="223">
        <v>0</v>
      </c>
      <c r="T157" s="224">
        <f>S157*H157</f>
        <v>0</v>
      </c>
      <c r="AR157" s="26" t="s">
        <v>222</v>
      </c>
      <c r="AT157" s="26" t="s">
        <v>336</v>
      </c>
      <c r="AU157" s="26" t="s">
        <v>81</v>
      </c>
      <c r="AY157" s="26" t="s">
        <v>173</v>
      </c>
      <c r="BE157" s="225">
        <f>IF(N157="základní",J157,0)</f>
        <v>0</v>
      </c>
      <c r="BF157" s="225">
        <f>IF(N157="snížená",J157,0)</f>
        <v>0</v>
      </c>
      <c r="BG157" s="225">
        <f>IF(N157="zákl. přenesená",J157,0)</f>
        <v>0</v>
      </c>
      <c r="BH157" s="225">
        <f>IF(N157="sníž. přenesená",J157,0)</f>
        <v>0</v>
      </c>
      <c r="BI157" s="225">
        <f>IF(N157="nulová",J157,0)</f>
        <v>0</v>
      </c>
      <c r="BJ157" s="26" t="s">
        <v>79</v>
      </c>
      <c r="BK157" s="225">
        <f>ROUND(I157*H157,2)</f>
        <v>0</v>
      </c>
      <c r="BL157" s="26" t="s">
        <v>181</v>
      </c>
      <c r="BM157" s="26" t="s">
        <v>3921</v>
      </c>
    </row>
    <row r="158" spans="2:65" s="1" customFormat="1" ht="22.5" customHeight="1">
      <c r="B158" s="213"/>
      <c r="C158" s="214" t="s">
        <v>537</v>
      </c>
      <c r="D158" s="214" t="s">
        <v>176</v>
      </c>
      <c r="E158" s="215" t="s">
        <v>3916</v>
      </c>
      <c r="F158" s="216" t="s">
        <v>3917</v>
      </c>
      <c r="G158" s="217" t="s">
        <v>260</v>
      </c>
      <c r="H158" s="218">
        <v>65</v>
      </c>
      <c r="I158" s="219"/>
      <c r="J158" s="220">
        <f>ROUND(I158*H158,2)</f>
        <v>0</v>
      </c>
      <c r="K158" s="216" t="s">
        <v>5</v>
      </c>
      <c r="L158" s="48"/>
      <c r="M158" s="221" t="s">
        <v>5</v>
      </c>
      <c r="N158" s="222" t="s">
        <v>43</v>
      </c>
      <c r="O158" s="49"/>
      <c r="P158" s="223">
        <f>O158*H158</f>
        <v>0</v>
      </c>
      <c r="Q158" s="223">
        <v>0</v>
      </c>
      <c r="R158" s="223">
        <f>Q158*H158</f>
        <v>0</v>
      </c>
      <c r="S158" s="223">
        <v>0</v>
      </c>
      <c r="T158" s="224">
        <f>S158*H158</f>
        <v>0</v>
      </c>
      <c r="AR158" s="26" t="s">
        <v>181</v>
      </c>
      <c r="AT158" s="26" t="s">
        <v>176</v>
      </c>
      <c r="AU158" s="26" t="s">
        <v>81</v>
      </c>
      <c r="AY158" s="26" t="s">
        <v>173</v>
      </c>
      <c r="BE158" s="225">
        <f>IF(N158="základní",J158,0)</f>
        <v>0</v>
      </c>
      <c r="BF158" s="225">
        <f>IF(N158="snížená",J158,0)</f>
        <v>0</v>
      </c>
      <c r="BG158" s="225">
        <f>IF(N158="zákl. přenesená",J158,0)</f>
        <v>0</v>
      </c>
      <c r="BH158" s="225">
        <f>IF(N158="sníž. přenesená",J158,0)</f>
        <v>0</v>
      </c>
      <c r="BI158" s="225">
        <f>IF(N158="nulová",J158,0)</f>
        <v>0</v>
      </c>
      <c r="BJ158" s="26" t="s">
        <v>79</v>
      </c>
      <c r="BK158" s="225">
        <f>ROUND(I158*H158,2)</f>
        <v>0</v>
      </c>
      <c r="BL158" s="26" t="s">
        <v>181</v>
      </c>
      <c r="BM158" s="26" t="s">
        <v>3922</v>
      </c>
    </row>
    <row r="159" spans="2:65" s="1" customFormat="1" ht="22.5" customHeight="1">
      <c r="B159" s="213"/>
      <c r="C159" s="259" t="s">
        <v>543</v>
      </c>
      <c r="D159" s="259" t="s">
        <v>336</v>
      </c>
      <c r="E159" s="260" t="s">
        <v>3923</v>
      </c>
      <c r="F159" s="261" t="s">
        <v>3924</v>
      </c>
      <c r="G159" s="262" t="s">
        <v>260</v>
      </c>
      <c r="H159" s="263">
        <v>65</v>
      </c>
      <c r="I159" s="264"/>
      <c r="J159" s="265">
        <f>ROUND(I159*H159,2)</f>
        <v>0</v>
      </c>
      <c r="K159" s="261" t="s">
        <v>5</v>
      </c>
      <c r="L159" s="266"/>
      <c r="M159" s="267" t="s">
        <v>5</v>
      </c>
      <c r="N159" s="268" t="s">
        <v>43</v>
      </c>
      <c r="O159" s="49"/>
      <c r="P159" s="223">
        <f>O159*H159</f>
        <v>0</v>
      </c>
      <c r="Q159" s="223">
        <v>0</v>
      </c>
      <c r="R159" s="223">
        <f>Q159*H159</f>
        <v>0</v>
      </c>
      <c r="S159" s="223">
        <v>0</v>
      </c>
      <c r="T159" s="224">
        <f>S159*H159</f>
        <v>0</v>
      </c>
      <c r="AR159" s="26" t="s">
        <v>222</v>
      </c>
      <c r="AT159" s="26" t="s">
        <v>336</v>
      </c>
      <c r="AU159" s="26" t="s">
        <v>81</v>
      </c>
      <c r="AY159" s="26" t="s">
        <v>173</v>
      </c>
      <c r="BE159" s="225">
        <f>IF(N159="základní",J159,0)</f>
        <v>0</v>
      </c>
      <c r="BF159" s="225">
        <f>IF(N159="snížená",J159,0)</f>
        <v>0</v>
      </c>
      <c r="BG159" s="225">
        <f>IF(N159="zákl. přenesená",J159,0)</f>
        <v>0</v>
      </c>
      <c r="BH159" s="225">
        <f>IF(N159="sníž. přenesená",J159,0)</f>
        <v>0</v>
      </c>
      <c r="BI159" s="225">
        <f>IF(N159="nulová",J159,0)</f>
        <v>0</v>
      </c>
      <c r="BJ159" s="26" t="s">
        <v>79</v>
      </c>
      <c r="BK159" s="225">
        <f>ROUND(I159*H159,2)</f>
        <v>0</v>
      </c>
      <c r="BL159" s="26" t="s">
        <v>181</v>
      </c>
      <c r="BM159" s="26" t="s">
        <v>3925</v>
      </c>
    </row>
    <row r="160" spans="2:65" s="1" customFormat="1" ht="22.5" customHeight="1">
      <c r="B160" s="213"/>
      <c r="C160" s="214" t="s">
        <v>549</v>
      </c>
      <c r="D160" s="214" t="s">
        <v>176</v>
      </c>
      <c r="E160" s="215" t="s">
        <v>3916</v>
      </c>
      <c r="F160" s="216" t="s">
        <v>3917</v>
      </c>
      <c r="G160" s="217" t="s">
        <v>260</v>
      </c>
      <c r="H160" s="218">
        <v>125</v>
      </c>
      <c r="I160" s="219"/>
      <c r="J160" s="220">
        <f>ROUND(I160*H160,2)</f>
        <v>0</v>
      </c>
      <c r="K160" s="216" t="s">
        <v>5</v>
      </c>
      <c r="L160" s="48"/>
      <c r="M160" s="221" t="s">
        <v>5</v>
      </c>
      <c r="N160" s="222" t="s">
        <v>43</v>
      </c>
      <c r="O160" s="49"/>
      <c r="P160" s="223">
        <f>O160*H160</f>
        <v>0</v>
      </c>
      <c r="Q160" s="223">
        <v>0</v>
      </c>
      <c r="R160" s="223">
        <f>Q160*H160</f>
        <v>0</v>
      </c>
      <c r="S160" s="223">
        <v>0</v>
      </c>
      <c r="T160" s="224">
        <f>S160*H160</f>
        <v>0</v>
      </c>
      <c r="AR160" s="26" t="s">
        <v>181</v>
      </c>
      <c r="AT160" s="26" t="s">
        <v>176</v>
      </c>
      <c r="AU160" s="26" t="s">
        <v>81</v>
      </c>
      <c r="AY160" s="26" t="s">
        <v>173</v>
      </c>
      <c r="BE160" s="225">
        <f>IF(N160="základní",J160,0)</f>
        <v>0</v>
      </c>
      <c r="BF160" s="225">
        <f>IF(N160="snížená",J160,0)</f>
        <v>0</v>
      </c>
      <c r="BG160" s="225">
        <f>IF(N160="zákl. přenesená",J160,0)</f>
        <v>0</v>
      </c>
      <c r="BH160" s="225">
        <f>IF(N160="sníž. přenesená",J160,0)</f>
        <v>0</v>
      </c>
      <c r="BI160" s="225">
        <f>IF(N160="nulová",J160,0)</f>
        <v>0</v>
      </c>
      <c r="BJ160" s="26" t="s">
        <v>79</v>
      </c>
      <c r="BK160" s="225">
        <f>ROUND(I160*H160,2)</f>
        <v>0</v>
      </c>
      <c r="BL160" s="26" t="s">
        <v>181</v>
      </c>
      <c r="BM160" s="26" t="s">
        <v>3926</v>
      </c>
    </row>
    <row r="161" spans="2:65" s="1" customFormat="1" ht="22.5" customHeight="1">
      <c r="B161" s="213"/>
      <c r="C161" s="259" t="s">
        <v>555</v>
      </c>
      <c r="D161" s="259" t="s">
        <v>336</v>
      </c>
      <c r="E161" s="260" t="s">
        <v>3927</v>
      </c>
      <c r="F161" s="261" t="s">
        <v>3928</v>
      </c>
      <c r="G161" s="262" t="s">
        <v>260</v>
      </c>
      <c r="H161" s="263">
        <v>125</v>
      </c>
      <c r="I161" s="264"/>
      <c r="J161" s="265">
        <f>ROUND(I161*H161,2)</f>
        <v>0</v>
      </c>
      <c r="K161" s="261" t="s">
        <v>5</v>
      </c>
      <c r="L161" s="266"/>
      <c r="M161" s="267" t="s">
        <v>5</v>
      </c>
      <c r="N161" s="268" t="s">
        <v>43</v>
      </c>
      <c r="O161" s="49"/>
      <c r="P161" s="223">
        <f>O161*H161</f>
        <v>0</v>
      </c>
      <c r="Q161" s="223">
        <v>0</v>
      </c>
      <c r="R161" s="223">
        <f>Q161*H161</f>
        <v>0</v>
      </c>
      <c r="S161" s="223">
        <v>0</v>
      </c>
      <c r="T161" s="224">
        <f>S161*H161</f>
        <v>0</v>
      </c>
      <c r="AR161" s="26" t="s">
        <v>222</v>
      </c>
      <c r="AT161" s="26" t="s">
        <v>336</v>
      </c>
      <c r="AU161" s="26" t="s">
        <v>81</v>
      </c>
      <c r="AY161" s="26" t="s">
        <v>173</v>
      </c>
      <c r="BE161" s="225">
        <f>IF(N161="základní",J161,0)</f>
        <v>0</v>
      </c>
      <c r="BF161" s="225">
        <f>IF(N161="snížená",J161,0)</f>
        <v>0</v>
      </c>
      <c r="BG161" s="225">
        <f>IF(N161="zákl. přenesená",J161,0)</f>
        <v>0</v>
      </c>
      <c r="BH161" s="225">
        <f>IF(N161="sníž. přenesená",J161,0)</f>
        <v>0</v>
      </c>
      <c r="BI161" s="225">
        <f>IF(N161="nulová",J161,0)</f>
        <v>0</v>
      </c>
      <c r="BJ161" s="26" t="s">
        <v>79</v>
      </c>
      <c r="BK161" s="225">
        <f>ROUND(I161*H161,2)</f>
        <v>0</v>
      </c>
      <c r="BL161" s="26" t="s">
        <v>181</v>
      </c>
      <c r="BM161" s="26" t="s">
        <v>3929</v>
      </c>
    </row>
    <row r="162" spans="2:65" s="1" customFormat="1" ht="22.5" customHeight="1">
      <c r="B162" s="213"/>
      <c r="C162" s="214" t="s">
        <v>560</v>
      </c>
      <c r="D162" s="214" t="s">
        <v>176</v>
      </c>
      <c r="E162" s="215" t="s">
        <v>3930</v>
      </c>
      <c r="F162" s="216" t="s">
        <v>3931</v>
      </c>
      <c r="G162" s="217" t="s">
        <v>245</v>
      </c>
      <c r="H162" s="218">
        <v>18</v>
      </c>
      <c r="I162" s="219"/>
      <c r="J162" s="220">
        <f>ROUND(I162*H162,2)</f>
        <v>0</v>
      </c>
      <c r="K162" s="216" t="s">
        <v>5</v>
      </c>
      <c r="L162" s="48"/>
      <c r="M162" s="221" t="s">
        <v>5</v>
      </c>
      <c r="N162" s="222" t="s">
        <v>43</v>
      </c>
      <c r="O162" s="49"/>
      <c r="P162" s="223">
        <f>O162*H162</f>
        <v>0</v>
      </c>
      <c r="Q162" s="223">
        <v>0</v>
      </c>
      <c r="R162" s="223">
        <f>Q162*H162</f>
        <v>0</v>
      </c>
      <c r="S162" s="223">
        <v>0</v>
      </c>
      <c r="T162" s="224">
        <f>S162*H162</f>
        <v>0</v>
      </c>
      <c r="AR162" s="26" t="s">
        <v>181</v>
      </c>
      <c r="AT162" s="26" t="s">
        <v>176</v>
      </c>
      <c r="AU162" s="26" t="s">
        <v>81</v>
      </c>
      <c r="AY162" s="26" t="s">
        <v>173</v>
      </c>
      <c r="BE162" s="225">
        <f>IF(N162="základní",J162,0)</f>
        <v>0</v>
      </c>
      <c r="BF162" s="225">
        <f>IF(N162="snížená",J162,0)</f>
        <v>0</v>
      </c>
      <c r="BG162" s="225">
        <f>IF(N162="zákl. přenesená",J162,0)</f>
        <v>0</v>
      </c>
      <c r="BH162" s="225">
        <f>IF(N162="sníž. přenesená",J162,0)</f>
        <v>0</v>
      </c>
      <c r="BI162" s="225">
        <f>IF(N162="nulová",J162,0)</f>
        <v>0</v>
      </c>
      <c r="BJ162" s="26" t="s">
        <v>79</v>
      </c>
      <c r="BK162" s="225">
        <f>ROUND(I162*H162,2)</f>
        <v>0</v>
      </c>
      <c r="BL162" s="26" t="s">
        <v>181</v>
      </c>
      <c r="BM162" s="26" t="s">
        <v>3932</v>
      </c>
    </row>
    <row r="163" spans="2:65" s="1" customFormat="1" ht="22.5" customHeight="1">
      <c r="B163" s="213"/>
      <c r="C163" s="214" t="s">
        <v>565</v>
      </c>
      <c r="D163" s="214" t="s">
        <v>176</v>
      </c>
      <c r="E163" s="215" t="s">
        <v>3933</v>
      </c>
      <c r="F163" s="216" t="s">
        <v>3934</v>
      </c>
      <c r="G163" s="217" t="s">
        <v>245</v>
      </c>
      <c r="H163" s="218">
        <v>6</v>
      </c>
      <c r="I163" s="219"/>
      <c r="J163" s="220">
        <f>ROUND(I163*H163,2)</f>
        <v>0</v>
      </c>
      <c r="K163" s="216" t="s">
        <v>5</v>
      </c>
      <c r="L163" s="48"/>
      <c r="M163" s="221" t="s">
        <v>5</v>
      </c>
      <c r="N163" s="222" t="s">
        <v>43</v>
      </c>
      <c r="O163" s="49"/>
      <c r="P163" s="223">
        <f>O163*H163</f>
        <v>0</v>
      </c>
      <c r="Q163" s="223">
        <v>0</v>
      </c>
      <c r="R163" s="223">
        <f>Q163*H163</f>
        <v>0</v>
      </c>
      <c r="S163" s="223">
        <v>0</v>
      </c>
      <c r="T163" s="224">
        <f>S163*H163</f>
        <v>0</v>
      </c>
      <c r="AR163" s="26" t="s">
        <v>181</v>
      </c>
      <c r="AT163" s="26" t="s">
        <v>176</v>
      </c>
      <c r="AU163" s="26" t="s">
        <v>81</v>
      </c>
      <c r="AY163" s="26" t="s">
        <v>173</v>
      </c>
      <c r="BE163" s="225">
        <f>IF(N163="základní",J163,0)</f>
        <v>0</v>
      </c>
      <c r="BF163" s="225">
        <f>IF(N163="snížená",J163,0)</f>
        <v>0</v>
      </c>
      <c r="BG163" s="225">
        <f>IF(N163="zákl. přenesená",J163,0)</f>
        <v>0</v>
      </c>
      <c r="BH163" s="225">
        <f>IF(N163="sníž. přenesená",J163,0)</f>
        <v>0</v>
      </c>
      <c r="BI163" s="225">
        <f>IF(N163="nulová",J163,0)</f>
        <v>0</v>
      </c>
      <c r="BJ163" s="26" t="s">
        <v>79</v>
      </c>
      <c r="BK163" s="225">
        <f>ROUND(I163*H163,2)</f>
        <v>0</v>
      </c>
      <c r="BL163" s="26" t="s">
        <v>181</v>
      </c>
      <c r="BM163" s="26" t="s">
        <v>3935</v>
      </c>
    </row>
    <row r="164" spans="2:65" s="1" customFormat="1" ht="22.5" customHeight="1">
      <c r="B164" s="213"/>
      <c r="C164" s="214" t="s">
        <v>575</v>
      </c>
      <c r="D164" s="214" t="s">
        <v>176</v>
      </c>
      <c r="E164" s="215" t="s">
        <v>3936</v>
      </c>
      <c r="F164" s="216" t="s">
        <v>3937</v>
      </c>
      <c r="G164" s="217" t="s">
        <v>245</v>
      </c>
      <c r="H164" s="218">
        <v>384</v>
      </c>
      <c r="I164" s="219"/>
      <c r="J164" s="220">
        <f>ROUND(I164*H164,2)</f>
        <v>0</v>
      </c>
      <c r="K164" s="216" t="s">
        <v>5</v>
      </c>
      <c r="L164" s="48"/>
      <c r="M164" s="221" t="s">
        <v>5</v>
      </c>
      <c r="N164" s="222" t="s">
        <v>43</v>
      </c>
      <c r="O164" s="49"/>
      <c r="P164" s="223">
        <f>O164*H164</f>
        <v>0</v>
      </c>
      <c r="Q164" s="223">
        <v>0</v>
      </c>
      <c r="R164" s="223">
        <f>Q164*H164</f>
        <v>0</v>
      </c>
      <c r="S164" s="223">
        <v>0</v>
      </c>
      <c r="T164" s="224">
        <f>S164*H164</f>
        <v>0</v>
      </c>
      <c r="AR164" s="26" t="s">
        <v>181</v>
      </c>
      <c r="AT164" s="26" t="s">
        <v>176</v>
      </c>
      <c r="AU164" s="26" t="s">
        <v>81</v>
      </c>
      <c r="AY164" s="26" t="s">
        <v>173</v>
      </c>
      <c r="BE164" s="225">
        <f>IF(N164="základní",J164,0)</f>
        <v>0</v>
      </c>
      <c r="BF164" s="225">
        <f>IF(N164="snížená",J164,0)</f>
        <v>0</v>
      </c>
      <c r="BG164" s="225">
        <f>IF(N164="zákl. přenesená",J164,0)</f>
        <v>0</v>
      </c>
      <c r="BH164" s="225">
        <f>IF(N164="sníž. přenesená",J164,0)</f>
        <v>0</v>
      </c>
      <c r="BI164" s="225">
        <f>IF(N164="nulová",J164,0)</f>
        <v>0</v>
      </c>
      <c r="BJ164" s="26" t="s">
        <v>79</v>
      </c>
      <c r="BK164" s="225">
        <f>ROUND(I164*H164,2)</f>
        <v>0</v>
      </c>
      <c r="BL164" s="26" t="s">
        <v>181</v>
      </c>
      <c r="BM164" s="26" t="s">
        <v>3938</v>
      </c>
    </row>
    <row r="165" spans="2:65" s="1" customFormat="1" ht="22.5" customHeight="1">
      <c r="B165" s="213"/>
      <c r="C165" s="214" t="s">
        <v>498</v>
      </c>
      <c r="D165" s="214" t="s">
        <v>176</v>
      </c>
      <c r="E165" s="215" t="s">
        <v>3939</v>
      </c>
      <c r="F165" s="216" t="s">
        <v>3940</v>
      </c>
      <c r="G165" s="217" t="s">
        <v>260</v>
      </c>
      <c r="H165" s="218">
        <v>45</v>
      </c>
      <c r="I165" s="219"/>
      <c r="J165" s="220">
        <f>ROUND(I165*H165,2)</f>
        <v>0</v>
      </c>
      <c r="K165" s="216" t="s">
        <v>1288</v>
      </c>
      <c r="L165" s="48"/>
      <c r="M165" s="221" t="s">
        <v>5</v>
      </c>
      <c r="N165" s="222" t="s">
        <v>43</v>
      </c>
      <c r="O165" s="49"/>
      <c r="P165" s="223">
        <f>O165*H165</f>
        <v>0</v>
      </c>
      <c r="Q165" s="223">
        <v>0</v>
      </c>
      <c r="R165" s="223">
        <f>Q165*H165</f>
        <v>0</v>
      </c>
      <c r="S165" s="223">
        <v>0</v>
      </c>
      <c r="T165" s="224">
        <f>S165*H165</f>
        <v>0</v>
      </c>
      <c r="AR165" s="26" t="s">
        <v>181</v>
      </c>
      <c r="AT165" s="26" t="s">
        <v>176</v>
      </c>
      <c r="AU165" s="26" t="s">
        <v>81</v>
      </c>
      <c r="AY165" s="26" t="s">
        <v>173</v>
      </c>
      <c r="BE165" s="225">
        <f>IF(N165="základní",J165,0)</f>
        <v>0</v>
      </c>
      <c r="BF165" s="225">
        <f>IF(N165="snížená",J165,0)</f>
        <v>0</v>
      </c>
      <c r="BG165" s="225">
        <f>IF(N165="zákl. přenesená",J165,0)</f>
        <v>0</v>
      </c>
      <c r="BH165" s="225">
        <f>IF(N165="sníž. přenesená",J165,0)</f>
        <v>0</v>
      </c>
      <c r="BI165" s="225">
        <f>IF(N165="nulová",J165,0)</f>
        <v>0</v>
      </c>
      <c r="BJ165" s="26" t="s">
        <v>79</v>
      </c>
      <c r="BK165" s="225">
        <f>ROUND(I165*H165,2)</f>
        <v>0</v>
      </c>
      <c r="BL165" s="26" t="s">
        <v>181</v>
      </c>
      <c r="BM165" s="26" t="s">
        <v>3941</v>
      </c>
    </row>
    <row r="166" spans="2:65" s="1" customFormat="1" ht="22.5" customHeight="1">
      <c r="B166" s="213"/>
      <c r="C166" s="259" t="s">
        <v>583</v>
      </c>
      <c r="D166" s="259" t="s">
        <v>336</v>
      </c>
      <c r="E166" s="260" t="s">
        <v>3942</v>
      </c>
      <c r="F166" s="261" t="s">
        <v>3943</v>
      </c>
      <c r="G166" s="262" t="s">
        <v>336</v>
      </c>
      <c r="H166" s="263">
        <v>45</v>
      </c>
      <c r="I166" s="264"/>
      <c r="J166" s="265">
        <f>ROUND(I166*H166,2)</f>
        <v>0</v>
      </c>
      <c r="K166" s="261" t="s">
        <v>5</v>
      </c>
      <c r="L166" s="266"/>
      <c r="M166" s="267" t="s">
        <v>5</v>
      </c>
      <c r="N166" s="268" t="s">
        <v>43</v>
      </c>
      <c r="O166" s="49"/>
      <c r="P166" s="223">
        <f>O166*H166</f>
        <v>0</v>
      </c>
      <c r="Q166" s="223">
        <v>0</v>
      </c>
      <c r="R166" s="223">
        <f>Q166*H166</f>
        <v>0</v>
      </c>
      <c r="S166" s="223">
        <v>0</v>
      </c>
      <c r="T166" s="224">
        <f>S166*H166</f>
        <v>0</v>
      </c>
      <c r="AR166" s="26" t="s">
        <v>222</v>
      </c>
      <c r="AT166" s="26" t="s">
        <v>336</v>
      </c>
      <c r="AU166" s="26" t="s">
        <v>81</v>
      </c>
      <c r="AY166" s="26" t="s">
        <v>173</v>
      </c>
      <c r="BE166" s="225">
        <f>IF(N166="základní",J166,0)</f>
        <v>0</v>
      </c>
      <c r="BF166" s="225">
        <f>IF(N166="snížená",J166,0)</f>
        <v>0</v>
      </c>
      <c r="BG166" s="225">
        <f>IF(N166="zákl. přenesená",J166,0)</f>
        <v>0</v>
      </c>
      <c r="BH166" s="225">
        <f>IF(N166="sníž. přenesená",J166,0)</f>
        <v>0</v>
      </c>
      <c r="BI166" s="225">
        <f>IF(N166="nulová",J166,0)</f>
        <v>0</v>
      </c>
      <c r="BJ166" s="26" t="s">
        <v>79</v>
      </c>
      <c r="BK166" s="225">
        <f>ROUND(I166*H166,2)</f>
        <v>0</v>
      </c>
      <c r="BL166" s="26" t="s">
        <v>181</v>
      </c>
      <c r="BM166" s="26" t="s">
        <v>3944</v>
      </c>
    </row>
    <row r="167" spans="2:65" s="1" customFormat="1" ht="22.5" customHeight="1">
      <c r="B167" s="213"/>
      <c r="C167" s="214" t="s">
        <v>588</v>
      </c>
      <c r="D167" s="214" t="s">
        <v>176</v>
      </c>
      <c r="E167" s="215" t="s">
        <v>3939</v>
      </c>
      <c r="F167" s="216" t="s">
        <v>3940</v>
      </c>
      <c r="G167" s="217" t="s">
        <v>260</v>
      </c>
      <c r="H167" s="218">
        <v>75</v>
      </c>
      <c r="I167" s="219"/>
      <c r="J167" s="220">
        <f>ROUND(I167*H167,2)</f>
        <v>0</v>
      </c>
      <c r="K167" s="216" t="s">
        <v>1288</v>
      </c>
      <c r="L167" s="48"/>
      <c r="M167" s="221" t="s">
        <v>5</v>
      </c>
      <c r="N167" s="222" t="s">
        <v>43</v>
      </c>
      <c r="O167" s="49"/>
      <c r="P167" s="223">
        <f>O167*H167</f>
        <v>0</v>
      </c>
      <c r="Q167" s="223">
        <v>0</v>
      </c>
      <c r="R167" s="223">
        <f>Q167*H167</f>
        <v>0</v>
      </c>
      <c r="S167" s="223">
        <v>0</v>
      </c>
      <c r="T167" s="224">
        <f>S167*H167</f>
        <v>0</v>
      </c>
      <c r="AR167" s="26" t="s">
        <v>181</v>
      </c>
      <c r="AT167" s="26" t="s">
        <v>176</v>
      </c>
      <c r="AU167" s="26" t="s">
        <v>81</v>
      </c>
      <c r="AY167" s="26" t="s">
        <v>173</v>
      </c>
      <c r="BE167" s="225">
        <f>IF(N167="základní",J167,0)</f>
        <v>0</v>
      </c>
      <c r="BF167" s="225">
        <f>IF(N167="snížená",J167,0)</f>
        <v>0</v>
      </c>
      <c r="BG167" s="225">
        <f>IF(N167="zákl. přenesená",J167,0)</f>
        <v>0</v>
      </c>
      <c r="BH167" s="225">
        <f>IF(N167="sníž. přenesená",J167,0)</f>
        <v>0</v>
      </c>
      <c r="BI167" s="225">
        <f>IF(N167="nulová",J167,0)</f>
        <v>0</v>
      </c>
      <c r="BJ167" s="26" t="s">
        <v>79</v>
      </c>
      <c r="BK167" s="225">
        <f>ROUND(I167*H167,2)</f>
        <v>0</v>
      </c>
      <c r="BL167" s="26" t="s">
        <v>181</v>
      </c>
      <c r="BM167" s="26" t="s">
        <v>3945</v>
      </c>
    </row>
    <row r="168" spans="2:65" s="1" customFormat="1" ht="22.5" customHeight="1">
      <c r="B168" s="213"/>
      <c r="C168" s="259" t="s">
        <v>593</v>
      </c>
      <c r="D168" s="259" t="s">
        <v>336</v>
      </c>
      <c r="E168" s="260" t="s">
        <v>3946</v>
      </c>
      <c r="F168" s="261" t="s">
        <v>3947</v>
      </c>
      <c r="G168" s="262" t="s">
        <v>336</v>
      </c>
      <c r="H168" s="263">
        <v>75</v>
      </c>
      <c r="I168" s="264"/>
      <c r="J168" s="265">
        <f>ROUND(I168*H168,2)</f>
        <v>0</v>
      </c>
      <c r="K168" s="261" t="s">
        <v>5</v>
      </c>
      <c r="L168" s="266"/>
      <c r="M168" s="267" t="s">
        <v>5</v>
      </c>
      <c r="N168" s="268" t="s">
        <v>43</v>
      </c>
      <c r="O168" s="49"/>
      <c r="P168" s="223">
        <f>O168*H168</f>
        <v>0</v>
      </c>
      <c r="Q168" s="223">
        <v>0</v>
      </c>
      <c r="R168" s="223">
        <f>Q168*H168</f>
        <v>0</v>
      </c>
      <c r="S168" s="223">
        <v>0</v>
      </c>
      <c r="T168" s="224">
        <f>S168*H168</f>
        <v>0</v>
      </c>
      <c r="AR168" s="26" t="s">
        <v>222</v>
      </c>
      <c r="AT168" s="26" t="s">
        <v>336</v>
      </c>
      <c r="AU168" s="26" t="s">
        <v>81</v>
      </c>
      <c r="AY168" s="26" t="s">
        <v>173</v>
      </c>
      <c r="BE168" s="225">
        <f>IF(N168="základní",J168,0)</f>
        <v>0</v>
      </c>
      <c r="BF168" s="225">
        <f>IF(N168="snížená",J168,0)</f>
        <v>0</v>
      </c>
      <c r="BG168" s="225">
        <f>IF(N168="zákl. přenesená",J168,0)</f>
        <v>0</v>
      </c>
      <c r="BH168" s="225">
        <f>IF(N168="sníž. přenesená",J168,0)</f>
        <v>0</v>
      </c>
      <c r="BI168" s="225">
        <f>IF(N168="nulová",J168,0)</f>
        <v>0</v>
      </c>
      <c r="BJ168" s="26" t="s">
        <v>79</v>
      </c>
      <c r="BK168" s="225">
        <f>ROUND(I168*H168,2)</f>
        <v>0</v>
      </c>
      <c r="BL168" s="26" t="s">
        <v>181</v>
      </c>
      <c r="BM168" s="26" t="s">
        <v>3948</v>
      </c>
    </row>
    <row r="169" spans="2:65" s="1" customFormat="1" ht="22.5" customHeight="1">
      <c r="B169" s="213"/>
      <c r="C169" s="214" t="s">
        <v>597</v>
      </c>
      <c r="D169" s="214" t="s">
        <v>176</v>
      </c>
      <c r="E169" s="215" t="s">
        <v>3949</v>
      </c>
      <c r="F169" s="216" t="s">
        <v>3950</v>
      </c>
      <c r="G169" s="217" t="s">
        <v>245</v>
      </c>
      <c r="H169" s="218">
        <v>85</v>
      </c>
      <c r="I169" s="219"/>
      <c r="J169" s="220">
        <f>ROUND(I169*H169,2)</f>
        <v>0</v>
      </c>
      <c r="K169" s="216" t="s">
        <v>5</v>
      </c>
      <c r="L169" s="48"/>
      <c r="M169" s="221" t="s">
        <v>5</v>
      </c>
      <c r="N169" s="222" t="s">
        <v>43</v>
      </c>
      <c r="O169" s="49"/>
      <c r="P169" s="223">
        <f>O169*H169</f>
        <v>0</v>
      </c>
      <c r="Q169" s="223">
        <v>0</v>
      </c>
      <c r="R169" s="223">
        <f>Q169*H169</f>
        <v>0</v>
      </c>
      <c r="S169" s="223">
        <v>0</v>
      </c>
      <c r="T169" s="224">
        <f>S169*H169</f>
        <v>0</v>
      </c>
      <c r="AR169" s="26" t="s">
        <v>181</v>
      </c>
      <c r="AT169" s="26" t="s">
        <v>176</v>
      </c>
      <c r="AU169" s="26" t="s">
        <v>81</v>
      </c>
      <c r="AY169" s="26" t="s">
        <v>173</v>
      </c>
      <c r="BE169" s="225">
        <f>IF(N169="základní",J169,0)</f>
        <v>0</v>
      </c>
      <c r="BF169" s="225">
        <f>IF(N169="snížená",J169,0)</f>
        <v>0</v>
      </c>
      <c r="BG169" s="225">
        <f>IF(N169="zákl. přenesená",J169,0)</f>
        <v>0</v>
      </c>
      <c r="BH169" s="225">
        <f>IF(N169="sníž. přenesená",J169,0)</f>
        <v>0</v>
      </c>
      <c r="BI169" s="225">
        <f>IF(N169="nulová",J169,0)</f>
        <v>0</v>
      </c>
      <c r="BJ169" s="26" t="s">
        <v>79</v>
      </c>
      <c r="BK169" s="225">
        <f>ROUND(I169*H169,2)</f>
        <v>0</v>
      </c>
      <c r="BL169" s="26" t="s">
        <v>181</v>
      </c>
      <c r="BM169" s="26" t="s">
        <v>3951</v>
      </c>
    </row>
    <row r="170" spans="2:65" s="1" customFormat="1" ht="22.5" customHeight="1">
      <c r="B170" s="213"/>
      <c r="C170" s="259" t="s">
        <v>602</v>
      </c>
      <c r="D170" s="259" t="s">
        <v>336</v>
      </c>
      <c r="E170" s="260" t="s">
        <v>3952</v>
      </c>
      <c r="F170" s="261" t="s">
        <v>3953</v>
      </c>
      <c r="G170" s="262" t="s">
        <v>711</v>
      </c>
      <c r="H170" s="263">
        <v>85</v>
      </c>
      <c r="I170" s="264"/>
      <c r="J170" s="265">
        <f>ROUND(I170*H170,2)</f>
        <v>0</v>
      </c>
      <c r="K170" s="261" t="s">
        <v>5</v>
      </c>
      <c r="L170" s="266"/>
      <c r="M170" s="267" t="s">
        <v>5</v>
      </c>
      <c r="N170" s="268" t="s">
        <v>43</v>
      </c>
      <c r="O170" s="49"/>
      <c r="P170" s="223">
        <f>O170*H170</f>
        <v>0</v>
      </c>
      <c r="Q170" s="223">
        <v>0</v>
      </c>
      <c r="R170" s="223">
        <f>Q170*H170</f>
        <v>0</v>
      </c>
      <c r="S170" s="223">
        <v>0</v>
      </c>
      <c r="T170" s="224">
        <f>S170*H170</f>
        <v>0</v>
      </c>
      <c r="AR170" s="26" t="s">
        <v>222</v>
      </c>
      <c r="AT170" s="26" t="s">
        <v>336</v>
      </c>
      <c r="AU170" s="26" t="s">
        <v>81</v>
      </c>
      <c r="AY170" s="26" t="s">
        <v>173</v>
      </c>
      <c r="BE170" s="225">
        <f>IF(N170="základní",J170,0)</f>
        <v>0</v>
      </c>
      <c r="BF170" s="225">
        <f>IF(N170="snížená",J170,0)</f>
        <v>0</v>
      </c>
      <c r="BG170" s="225">
        <f>IF(N170="zákl. přenesená",J170,0)</f>
        <v>0</v>
      </c>
      <c r="BH170" s="225">
        <f>IF(N170="sníž. přenesená",J170,0)</f>
        <v>0</v>
      </c>
      <c r="BI170" s="225">
        <f>IF(N170="nulová",J170,0)</f>
        <v>0</v>
      </c>
      <c r="BJ170" s="26" t="s">
        <v>79</v>
      </c>
      <c r="BK170" s="225">
        <f>ROUND(I170*H170,2)</f>
        <v>0</v>
      </c>
      <c r="BL170" s="26" t="s">
        <v>181</v>
      </c>
      <c r="BM170" s="26" t="s">
        <v>3954</v>
      </c>
    </row>
    <row r="171" spans="2:65" s="1" customFormat="1" ht="22.5" customHeight="1">
      <c r="B171" s="213"/>
      <c r="C171" s="214" t="s">
        <v>611</v>
      </c>
      <c r="D171" s="214" t="s">
        <v>176</v>
      </c>
      <c r="E171" s="215" t="s">
        <v>3955</v>
      </c>
      <c r="F171" s="216" t="s">
        <v>3956</v>
      </c>
      <c r="G171" s="217" t="s">
        <v>245</v>
      </c>
      <c r="H171" s="218">
        <v>130</v>
      </c>
      <c r="I171" s="219"/>
      <c r="J171" s="220">
        <f>ROUND(I171*H171,2)</f>
        <v>0</v>
      </c>
      <c r="K171" s="216" t="s">
        <v>5</v>
      </c>
      <c r="L171" s="48"/>
      <c r="M171" s="221" t="s">
        <v>5</v>
      </c>
      <c r="N171" s="222" t="s">
        <v>43</v>
      </c>
      <c r="O171" s="49"/>
      <c r="P171" s="223">
        <f>O171*H171</f>
        <v>0</v>
      </c>
      <c r="Q171" s="223">
        <v>0</v>
      </c>
      <c r="R171" s="223">
        <f>Q171*H171</f>
        <v>0</v>
      </c>
      <c r="S171" s="223">
        <v>0</v>
      </c>
      <c r="T171" s="224">
        <f>S171*H171</f>
        <v>0</v>
      </c>
      <c r="AR171" s="26" t="s">
        <v>181</v>
      </c>
      <c r="AT171" s="26" t="s">
        <v>176</v>
      </c>
      <c r="AU171" s="26" t="s">
        <v>81</v>
      </c>
      <c r="AY171" s="26" t="s">
        <v>173</v>
      </c>
      <c r="BE171" s="225">
        <f>IF(N171="základní",J171,0)</f>
        <v>0</v>
      </c>
      <c r="BF171" s="225">
        <f>IF(N171="snížená",J171,0)</f>
        <v>0</v>
      </c>
      <c r="BG171" s="225">
        <f>IF(N171="zákl. přenesená",J171,0)</f>
        <v>0</v>
      </c>
      <c r="BH171" s="225">
        <f>IF(N171="sníž. přenesená",J171,0)</f>
        <v>0</v>
      </c>
      <c r="BI171" s="225">
        <f>IF(N171="nulová",J171,0)</f>
        <v>0</v>
      </c>
      <c r="BJ171" s="26" t="s">
        <v>79</v>
      </c>
      <c r="BK171" s="225">
        <f>ROUND(I171*H171,2)</f>
        <v>0</v>
      </c>
      <c r="BL171" s="26" t="s">
        <v>181</v>
      </c>
      <c r="BM171" s="26" t="s">
        <v>3957</v>
      </c>
    </row>
    <row r="172" spans="2:65" s="1" customFormat="1" ht="22.5" customHeight="1">
      <c r="B172" s="213"/>
      <c r="C172" s="259" t="s">
        <v>617</v>
      </c>
      <c r="D172" s="259" t="s">
        <v>336</v>
      </c>
      <c r="E172" s="260" t="s">
        <v>3958</v>
      </c>
      <c r="F172" s="261" t="s">
        <v>960</v>
      </c>
      <c r="G172" s="262" t="s">
        <v>711</v>
      </c>
      <c r="H172" s="263">
        <v>130</v>
      </c>
      <c r="I172" s="264"/>
      <c r="J172" s="265">
        <f>ROUND(I172*H172,2)</f>
        <v>0</v>
      </c>
      <c r="K172" s="261" t="s">
        <v>5</v>
      </c>
      <c r="L172" s="266"/>
      <c r="M172" s="267" t="s">
        <v>5</v>
      </c>
      <c r="N172" s="268" t="s">
        <v>43</v>
      </c>
      <c r="O172" s="49"/>
      <c r="P172" s="223">
        <f>O172*H172</f>
        <v>0</v>
      </c>
      <c r="Q172" s="223">
        <v>0</v>
      </c>
      <c r="R172" s="223">
        <f>Q172*H172</f>
        <v>0</v>
      </c>
      <c r="S172" s="223">
        <v>0</v>
      </c>
      <c r="T172" s="224">
        <f>S172*H172</f>
        <v>0</v>
      </c>
      <c r="AR172" s="26" t="s">
        <v>222</v>
      </c>
      <c r="AT172" s="26" t="s">
        <v>336</v>
      </c>
      <c r="AU172" s="26" t="s">
        <v>81</v>
      </c>
      <c r="AY172" s="26" t="s">
        <v>173</v>
      </c>
      <c r="BE172" s="225">
        <f>IF(N172="základní",J172,0)</f>
        <v>0</v>
      </c>
      <c r="BF172" s="225">
        <f>IF(N172="snížená",J172,0)</f>
        <v>0</v>
      </c>
      <c r="BG172" s="225">
        <f>IF(N172="zákl. přenesená",J172,0)</f>
        <v>0</v>
      </c>
      <c r="BH172" s="225">
        <f>IF(N172="sníž. přenesená",J172,0)</f>
        <v>0</v>
      </c>
      <c r="BI172" s="225">
        <f>IF(N172="nulová",J172,0)</f>
        <v>0</v>
      </c>
      <c r="BJ172" s="26" t="s">
        <v>79</v>
      </c>
      <c r="BK172" s="225">
        <f>ROUND(I172*H172,2)</f>
        <v>0</v>
      </c>
      <c r="BL172" s="26" t="s">
        <v>181</v>
      </c>
      <c r="BM172" s="26" t="s">
        <v>3959</v>
      </c>
    </row>
    <row r="173" spans="2:65" s="1" customFormat="1" ht="22.5" customHeight="1">
      <c r="B173" s="213"/>
      <c r="C173" s="214" t="s">
        <v>628</v>
      </c>
      <c r="D173" s="214" t="s">
        <v>176</v>
      </c>
      <c r="E173" s="215" t="s">
        <v>3960</v>
      </c>
      <c r="F173" s="216" t="s">
        <v>3961</v>
      </c>
      <c r="G173" s="217" t="s">
        <v>245</v>
      </c>
      <c r="H173" s="218">
        <v>165</v>
      </c>
      <c r="I173" s="219"/>
      <c r="J173" s="220">
        <f>ROUND(I173*H173,2)</f>
        <v>0</v>
      </c>
      <c r="K173" s="216" t="s">
        <v>5</v>
      </c>
      <c r="L173" s="48"/>
      <c r="M173" s="221" t="s">
        <v>5</v>
      </c>
      <c r="N173" s="222" t="s">
        <v>43</v>
      </c>
      <c r="O173" s="49"/>
      <c r="P173" s="223">
        <f>O173*H173</f>
        <v>0</v>
      </c>
      <c r="Q173" s="223">
        <v>0</v>
      </c>
      <c r="R173" s="223">
        <f>Q173*H173</f>
        <v>0</v>
      </c>
      <c r="S173" s="223">
        <v>0</v>
      </c>
      <c r="T173" s="224">
        <f>S173*H173</f>
        <v>0</v>
      </c>
      <c r="AR173" s="26" t="s">
        <v>181</v>
      </c>
      <c r="AT173" s="26" t="s">
        <v>176</v>
      </c>
      <c r="AU173" s="26" t="s">
        <v>81</v>
      </c>
      <c r="AY173" s="26" t="s">
        <v>173</v>
      </c>
      <c r="BE173" s="225">
        <f>IF(N173="základní",J173,0)</f>
        <v>0</v>
      </c>
      <c r="BF173" s="225">
        <f>IF(N173="snížená",J173,0)</f>
        <v>0</v>
      </c>
      <c r="BG173" s="225">
        <f>IF(N173="zákl. přenesená",J173,0)</f>
        <v>0</v>
      </c>
      <c r="BH173" s="225">
        <f>IF(N173="sníž. přenesená",J173,0)</f>
        <v>0</v>
      </c>
      <c r="BI173" s="225">
        <f>IF(N173="nulová",J173,0)</f>
        <v>0</v>
      </c>
      <c r="BJ173" s="26" t="s">
        <v>79</v>
      </c>
      <c r="BK173" s="225">
        <f>ROUND(I173*H173,2)</f>
        <v>0</v>
      </c>
      <c r="BL173" s="26" t="s">
        <v>181</v>
      </c>
      <c r="BM173" s="26" t="s">
        <v>3962</v>
      </c>
    </row>
    <row r="174" spans="2:65" s="1" customFormat="1" ht="22.5" customHeight="1">
      <c r="B174" s="213"/>
      <c r="C174" s="259" t="s">
        <v>639</v>
      </c>
      <c r="D174" s="259" t="s">
        <v>336</v>
      </c>
      <c r="E174" s="260" t="s">
        <v>3963</v>
      </c>
      <c r="F174" s="261" t="s">
        <v>3964</v>
      </c>
      <c r="G174" s="262" t="s">
        <v>711</v>
      </c>
      <c r="H174" s="263">
        <v>165</v>
      </c>
      <c r="I174" s="264"/>
      <c r="J174" s="265">
        <f>ROUND(I174*H174,2)</f>
        <v>0</v>
      </c>
      <c r="K174" s="261" t="s">
        <v>5</v>
      </c>
      <c r="L174" s="266"/>
      <c r="M174" s="267" t="s">
        <v>5</v>
      </c>
      <c r="N174" s="268" t="s">
        <v>43</v>
      </c>
      <c r="O174" s="49"/>
      <c r="P174" s="223">
        <f>O174*H174</f>
        <v>0</v>
      </c>
      <c r="Q174" s="223">
        <v>0</v>
      </c>
      <c r="R174" s="223">
        <f>Q174*H174</f>
        <v>0</v>
      </c>
      <c r="S174" s="223">
        <v>0</v>
      </c>
      <c r="T174" s="224">
        <f>S174*H174</f>
        <v>0</v>
      </c>
      <c r="AR174" s="26" t="s">
        <v>222</v>
      </c>
      <c r="AT174" s="26" t="s">
        <v>336</v>
      </c>
      <c r="AU174" s="26" t="s">
        <v>81</v>
      </c>
      <c r="AY174" s="26" t="s">
        <v>173</v>
      </c>
      <c r="BE174" s="225">
        <f>IF(N174="základní",J174,0)</f>
        <v>0</v>
      </c>
      <c r="BF174" s="225">
        <f>IF(N174="snížená",J174,0)</f>
        <v>0</v>
      </c>
      <c r="BG174" s="225">
        <f>IF(N174="zákl. přenesená",J174,0)</f>
        <v>0</v>
      </c>
      <c r="BH174" s="225">
        <f>IF(N174="sníž. přenesená",J174,0)</f>
        <v>0</v>
      </c>
      <c r="BI174" s="225">
        <f>IF(N174="nulová",J174,0)</f>
        <v>0</v>
      </c>
      <c r="BJ174" s="26" t="s">
        <v>79</v>
      </c>
      <c r="BK174" s="225">
        <f>ROUND(I174*H174,2)</f>
        <v>0</v>
      </c>
      <c r="BL174" s="26" t="s">
        <v>181</v>
      </c>
      <c r="BM174" s="26" t="s">
        <v>3965</v>
      </c>
    </row>
    <row r="175" spans="2:65" s="1" customFormat="1" ht="22.5" customHeight="1">
      <c r="B175" s="213"/>
      <c r="C175" s="214" t="s">
        <v>1105</v>
      </c>
      <c r="D175" s="214" t="s">
        <v>176</v>
      </c>
      <c r="E175" s="215" t="s">
        <v>3966</v>
      </c>
      <c r="F175" s="216" t="s">
        <v>3967</v>
      </c>
      <c r="G175" s="217" t="s">
        <v>260</v>
      </c>
      <c r="H175" s="218">
        <v>135</v>
      </c>
      <c r="I175" s="219"/>
      <c r="J175" s="220">
        <f>ROUND(I175*H175,2)</f>
        <v>0</v>
      </c>
      <c r="K175" s="216" t="s">
        <v>1288</v>
      </c>
      <c r="L175" s="48"/>
      <c r="M175" s="221" t="s">
        <v>5</v>
      </c>
      <c r="N175" s="222" t="s">
        <v>43</v>
      </c>
      <c r="O175" s="49"/>
      <c r="P175" s="223">
        <f>O175*H175</f>
        <v>0</v>
      </c>
      <c r="Q175" s="223">
        <v>0</v>
      </c>
      <c r="R175" s="223">
        <f>Q175*H175</f>
        <v>0</v>
      </c>
      <c r="S175" s="223">
        <v>0</v>
      </c>
      <c r="T175" s="224">
        <f>S175*H175</f>
        <v>0</v>
      </c>
      <c r="AR175" s="26" t="s">
        <v>181</v>
      </c>
      <c r="AT175" s="26" t="s">
        <v>176</v>
      </c>
      <c r="AU175" s="26" t="s">
        <v>81</v>
      </c>
      <c r="AY175" s="26" t="s">
        <v>173</v>
      </c>
      <c r="BE175" s="225">
        <f>IF(N175="základní",J175,0)</f>
        <v>0</v>
      </c>
      <c r="BF175" s="225">
        <f>IF(N175="snížená",J175,0)</f>
        <v>0</v>
      </c>
      <c r="BG175" s="225">
        <f>IF(N175="zákl. přenesená",J175,0)</f>
        <v>0</v>
      </c>
      <c r="BH175" s="225">
        <f>IF(N175="sníž. přenesená",J175,0)</f>
        <v>0</v>
      </c>
      <c r="BI175" s="225">
        <f>IF(N175="nulová",J175,0)</f>
        <v>0</v>
      </c>
      <c r="BJ175" s="26" t="s">
        <v>79</v>
      </c>
      <c r="BK175" s="225">
        <f>ROUND(I175*H175,2)</f>
        <v>0</v>
      </c>
      <c r="BL175" s="26" t="s">
        <v>181</v>
      </c>
      <c r="BM175" s="26" t="s">
        <v>3968</v>
      </c>
    </row>
    <row r="176" spans="2:65" s="1" customFormat="1" ht="22.5" customHeight="1">
      <c r="B176" s="213"/>
      <c r="C176" s="259" t="s">
        <v>1109</v>
      </c>
      <c r="D176" s="259" t="s">
        <v>336</v>
      </c>
      <c r="E176" s="260" t="s">
        <v>3969</v>
      </c>
      <c r="F176" s="261" t="s">
        <v>3970</v>
      </c>
      <c r="G176" s="262" t="s">
        <v>260</v>
      </c>
      <c r="H176" s="263">
        <v>135</v>
      </c>
      <c r="I176" s="264"/>
      <c r="J176" s="265">
        <f>ROUND(I176*H176,2)</f>
        <v>0</v>
      </c>
      <c r="K176" s="261" t="s">
        <v>5</v>
      </c>
      <c r="L176" s="266"/>
      <c r="M176" s="267" t="s">
        <v>5</v>
      </c>
      <c r="N176" s="268" t="s">
        <v>43</v>
      </c>
      <c r="O176" s="49"/>
      <c r="P176" s="223">
        <f>O176*H176</f>
        <v>0</v>
      </c>
      <c r="Q176" s="223">
        <v>0</v>
      </c>
      <c r="R176" s="223">
        <f>Q176*H176</f>
        <v>0</v>
      </c>
      <c r="S176" s="223">
        <v>0</v>
      </c>
      <c r="T176" s="224">
        <f>S176*H176</f>
        <v>0</v>
      </c>
      <c r="AR176" s="26" t="s">
        <v>222</v>
      </c>
      <c r="AT176" s="26" t="s">
        <v>336</v>
      </c>
      <c r="AU176" s="26" t="s">
        <v>81</v>
      </c>
      <c r="AY176" s="26" t="s">
        <v>173</v>
      </c>
      <c r="BE176" s="225">
        <f>IF(N176="základní",J176,0)</f>
        <v>0</v>
      </c>
      <c r="BF176" s="225">
        <f>IF(N176="snížená",J176,0)</f>
        <v>0</v>
      </c>
      <c r="BG176" s="225">
        <f>IF(N176="zákl. přenesená",J176,0)</f>
        <v>0</v>
      </c>
      <c r="BH176" s="225">
        <f>IF(N176="sníž. přenesená",J176,0)</f>
        <v>0</v>
      </c>
      <c r="BI176" s="225">
        <f>IF(N176="nulová",J176,0)</f>
        <v>0</v>
      </c>
      <c r="BJ176" s="26" t="s">
        <v>79</v>
      </c>
      <c r="BK176" s="225">
        <f>ROUND(I176*H176,2)</f>
        <v>0</v>
      </c>
      <c r="BL176" s="26" t="s">
        <v>181</v>
      </c>
      <c r="BM176" s="26" t="s">
        <v>3971</v>
      </c>
    </row>
    <row r="177" spans="2:65" s="1" customFormat="1" ht="22.5" customHeight="1">
      <c r="B177" s="213"/>
      <c r="C177" s="214" t="s">
        <v>1113</v>
      </c>
      <c r="D177" s="214" t="s">
        <v>176</v>
      </c>
      <c r="E177" s="215" t="s">
        <v>3972</v>
      </c>
      <c r="F177" s="216" t="s">
        <v>3973</v>
      </c>
      <c r="G177" s="217" t="s">
        <v>260</v>
      </c>
      <c r="H177" s="218">
        <v>160</v>
      </c>
      <c r="I177" s="219"/>
      <c r="J177" s="220">
        <f>ROUND(I177*H177,2)</f>
        <v>0</v>
      </c>
      <c r="K177" s="216" t="s">
        <v>1288</v>
      </c>
      <c r="L177" s="48"/>
      <c r="M177" s="221" t="s">
        <v>5</v>
      </c>
      <c r="N177" s="222" t="s">
        <v>43</v>
      </c>
      <c r="O177" s="49"/>
      <c r="P177" s="223">
        <f>O177*H177</f>
        <v>0</v>
      </c>
      <c r="Q177" s="223">
        <v>0</v>
      </c>
      <c r="R177" s="223">
        <f>Q177*H177</f>
        <v>0</v>
      </c>
      <c r="S177" s="223">
        <v>0</v>
      </c>
      <c r="T177" s="224">
        <f>S177*H177</f>
        <v>0</v>
      </c>
      <c r="AR177" s="26" t="s">
        <v>181</v>
      </c>
      <c r="AT177" s="26" t="s">
        <v>176</v>
      </c>
      <c r="AU177" s="26" t="s">
        <v>81</v>
      </c>
      <c r="AY177" s="26" t="s">
        <v>173</v>
      </c>
      <c r="BE177" s="225">
        <f>IF(N177="základní",J177,0)</f>
        <v>0</v>
      </c>
      <c r="BF177" s="225">
        <f>IF(N177="snížená",J177,0)</f>
        <v>0</v>
      </c>
      <c r="BG177" s="225">
        <f>IF(N177="zákl. přenesená",J177,0)</f>
        <v>0</v>
      </c>
      <c r="BH177" s="225">
        <f>IF(N177="sníž. přenesená",J177,0)</f>
        <v>0</v>
      </c>
      <c r="BI177" s="225">
        <f>IF(N177="nulová",J177,0)</f>
        <v>0</v>
      </c>
      <c r="BJ177" s="26" t="s">
        <v>79</v>
      </c>
      <c r="BK177" s="225">
        <f>ROUND(I177*H177,2)</f>
        <v>0</v>
      </c>
      <c r="BL177" s="26" t="s">
        <v>181</v>
      </c>
      <c r="BM177" s="26" t="s">
        <v>3974</v>
      </c>
    </row>
    <row r="178" spans="2:65" s="1" customFormat="1" ht="22.5" customHeight="1">
      <c r="B178" s="213"/>
      <c r="C178" s="259" t="s">
        <v>1117</v>
      </c>
      <c r="D178" s="259" t="s">
        <v>336</v>
      </c>
      <c r="E178" s="260" t="s">
        <v>3975</v>
      </c>
      <c r="F178" s="261" t="s">
        <v>3976</v>
      </c>
      <c r="G178" s="262" t="s">
        <v>711</v>
      </c>
      <c r="H178" s="263">
        <v>165</v>
      </c>
      <c r="I178" s="264"/>
      <c r="J178" s="265">
        <f>ROUND(I178*H178,2)</f>
        <v>0</v>
      </c>
      <c r="K178" s="261" t="s">
        <v>5</v>
      </c>
      <c r="L178" s="266"/>
      <c r="M178" s="267" t="s">
        <v>5</v>
      </c>
      <c r="N178" s="268" t="s">
        <v>43</v>
      </c>
      <c r="O178" s="49"/>
      <c r="P178" s="223">
        <f>O178*H178</f>
        <v>0</v>
      </c>
      <c r="Q178" s="223">
        <v>0</v>
      </c>
      <c r="R178" s="223">
        <f>Q178*H178</f>
        <v>0</v>
      </c>
      <c r="S178" s="223">
        <v>0</v>
      </c>
      <c r="T178" s="224">
        <f>S178*H178</f>
        <v>0</v>
      </c>
      <c r="AR178" s="26" t="s">
        <v>222</v>
      </c>
      <c r="AT178" s="26" t="s">
        <v>336</v>
      </c>
      <c r="AU178" s="26" t="s">
        <v>81</v>
      </c>
      <c r="AY178" s="26" t="s">
        <v>173</v>
      </c>
      <c r="BE178" s="225">
        <f>IF(N178="základní",J178,0)</f>
        <v>0</v>
      </c>
      <c r="BF178" s="225">
        <f>IF(N178="snížená",J178,0)</f>
        <v>0</v>
      </c>
      <c r="BG178" s="225">
        <f>IF(N178="zákl. přenesená",J178,0)</f>
        <v>0</v>
      </c>
      <c r="BH178" s="225">
        <f>IF(N178="sníž. přenesená",J178,0)</f>
        <v>0</v>
      </c>
      <c r="BI178" s="225">
        <f>IF(N178="nulová",J178,0)</f>
        <v>0</v>
      </c>
      <c r="BJ178" s="26" t="s">
        <v>79</v>
      </c>
      <c r="BK178" s="225">
        <f>ROUND(I178*H178,2)</f>
        <v>0</v>
      </c>
      <c r="BL178" s="26" t="s">
        <v>181</v>
      </c>
      <c r="BM178" s="26" t="s">
        <v>3977</v>
      </c>
    </row>
    <row r="179" spans="2:65" s="1" customFormat="1" ht="22.5" customHeight="1">
      <c r="B179" s="213"/>
      <c r="C179" s="259" t="s">
        <v>1121</v>
      </c>
      <c r="D179" s="259" t="s">
        <v>336</v>
      </c>
      <c r="E179" s="260" t="s">
        <v>3978</v>
      </c>
      <c r="F179" s="261" t="s">
        <v>3979</v>
      </c>
      <c r="G179" s="262" t="s">
        <v>260</v>
      </c>
      <c r="H179" s="263">
        <v>160</v>
      </c>
      <c r="I179" s="264"/>
      <c r="J179" s="265">
        <f>ROUND(I179*H179,2)</f>
        <v>0</v>
      </c>
      <c r="K179" s="261" t="s">
        <v>5</v>
      </c>
      <c r="L179" s="266"/>
      <c r="M179" s="267" t="s">
        <v>5</v>
      </c>
      <c r="N179" s="268" t="s">
        <v>43</v>
      </c>
      <c r="O179" s="49"/>
      <c r="P179" s="223">
        <f>O179*H179</f>
        <v>0</v>
      </c>
      <c r="Q179" s="223">
        <v>0</v>
      </c>
      <c r="R179" s="223">
        <f>Q179*H179</f>
        <v>0</v>
      </c>
      <c r="S179" s="223">
        <v>0</v>
      </c>
      <c r="T179" s="224">
        <f>S179*H179</f>
        <v>0</v>
      </c>
      <c r="AR179" s="26" t="s">
        <v>222</v>
      </c>
      <c r="AT179" s="26" t="s">
        <v>336</v>
      </c>
      <c r="AU179" s="26" t="s">
        <v>81</v>
      </c>
      <c r="AY179" s="26" t="s">
        <v>173</v>
      </c>
      <c r="BE179" s="225">
        <f>IF(N179="základní",J179,0)</f>
        <v>0</v>
      </c>
      <c r="BF179" s="225">
        <f>IF(N179="snížená",J179,0)</f>
        <v>0</v>
      </c>
      <c r="BG179" s="225">
        <f>IF(N179="zákl. přenesená",J179,0)</f>
        <v>0</v>
      </c>
      <c r="BH179" s="225">
        <f>IF(N179="sníž. přenesená",J179,0)</f>
        <v>0</v>
      </c>
      <c r="BI179" s="225">
        <f>IF(N179="nulová",J179,0)</f>
        <v>0</v>
      </c>
      <c r="BJ179" s="26" t="s">
        <v>79</v>
      </c>
      <c r="BK179" s="225">
        <f>ROUND(I179*H179,2)</f>
        <v>0</v>
      </c>
      <c r="BL179" s="26" t="s">
        <v>181</v>
      </c>
      <c r="BM179" s="26" t="s">
        <v>3980</v>
      </c>
    </row>
    <row r="180" spans="2:65" s="1" customFormat="1" ht="22.5" customHeight="1">
      <c r="B180" s="213"/>
      <c r="C180" s="214" t="s">
        <v>1125</v>
      </c>
      <c r="D180" s="214" t="s">
        <v>176</v>
      </c>
      <c r="E180" s="215" t="s">
        <v>3981</v>
      </c>
      <c r="F180" s="216" t="s">
        <v>3982</v>
      </c>
      <c r="G180" s="217" t="s">
        <v>245</v>
      </c>
      <c r="H180" s="218">
        <v>40</v>
      </c>
      <c r="I180" s="219"/>
      <c r="J180" s="220">
        <f>ROUND(I180*H180,2)</f>
        <v>0</v>
      </c>
      <c r="K180" s="216" t="s">
        <v>5</v>
      </c>
      <c r="L180" s="48"/>
      <c r="M180" s="221" t="s">
        <v>5</v>
      </c>
      <c r="N180" s="222" t="s">
        <v>43</v>
      </c>
      <c r="O180" s="49"/>
      <c r="P180" s="223">
        <f>O180*H180</f>
        <v>0</v>
      </c>
      <c r="Q180" s="223">
        <v>0</v>
      </c>
      <c r="R180" s="223">
        <f>Q180*H180</f>
        <v>0</v>
      </c>
      <c r="S180" s="223">
        <v>0</v>
      </c>
      <c r="T180" s="224">
        <f>S180*H180</f>
        <v>0</v>
      </c>
      <c r="AR180" s="26" t="s">
        <v>181</v>
      </c>
      <c r="AT180" s="26" t="s">
        <v>176</v>
      </c>
      <c r="AU180" s="26" t="s">
        <v>81</v>
      </c>
      <c r="AY180" s="26" t="s">
        <v>173</v>
      </c>
      <c r="BE180" s="225">
        <f>IF(N180="základní",J180,0)</f>
        <v>0</v>
      </c>
      <c r="BF180" s="225">
        <f>IF(N180="snížená",J180,0)</f>
        <v>0</v>
      </c>
      <c r="BG180" s="225">
        <f>IF(N180="zákl. přenesená",J180,0)</f>
        <v>0</v>
      </c>
      <c r="BH180" s="225">
        <f>IF(N180="sníž. přenesená",J180,0)</f>
        <v>0</v>
      </c>
      <c r="BI180" s="225">
        <f>IF(N180="nulová",J180,0)</f>
        <v>0</v>
      </c>
      <c r="BJ180" s="26" t="s">
        <v>79</v>
      </c>
      <c r="BK180" s="225">
        <f>ROUND(I180*H180,2)</f>
        <v>0</v>
      </c>
      <c r="BL180" s="26" t="s">
        <v>181</v>
      </c>
      <c r="BM180" s="26" t="s">
        <v>3983</v>
      </c>
    </row>
    <row r="181" spans="2:65" s="1" customFormat="1" ht="22.5" customHeight="1">
      <c r="B181" s="213"/>
      <c r="C181" s="259" t="s">
        <v>1129</v>
      </c>
      <c r="D181" s="259" t="s">
        <v>336</v>
      </c>
      <c r="E181" s="260" t="s">
        <v>3984</v>
      </c>
      <c r="F181" s="261" t="s">
        <v>3985</v>
      </c>
      <c r="G181" s="262" t="s">
        <v>711</v>
      </c>
      <c r="H181" s="263">
        <v>40</v>
      </c>
      <c r="I181" s="264"/>
      <c r="J181" s="265">
        <f>ROUND(I181*H181,2)</f>
        <v>0</v>
      </c>
      <c r="K181" s="261" t="s">
        <v>5</v>
      </c>
      <c r="L181" s="266"/>
      <c r="M181" s="267" t="s">
        <v>5</v>
      </c>
      <c r="N181" s="268" t="s">
        <v>43</v>
      </c>
      <c r="O181" s="49"/>
      <c r="P181" s="223">
        <f>O181*H181</f>
        <v>0</v>
      </c>
      <c r="Q181" s="223">
        <v>0</v>
      </c>
      <c r="R181" s="223">
        <f>Q181*H181</f>
        <v>0</v>
      </c>
      <c r="S181" s="223">
        <v>0</v>
      </c>
      <c r="T181" s="224">
        <f>S181*H181</f>
        <v>0</v>
      </c>
      <c r="AR181" s="26" t="s">
        <v>222</v>
      </c>
      <c r="AT181" s="26" t="s">
        <v>336</v>
      </c>
      <c r="AU181" s="26" t="s">
        <v>81</v>
      </c>
      <c r="AY181" s="26" t="s">
        <v>173</v>
      </c>
      <c r="BE181" s="225">
        <f>IF(N181="základní",J181,0)</f>
        <v>0</v>
      </c>
      <c r="BF181" s="225">
        <f>IF(N181="snížená",J181,0)</f>
        <v>0</v>
      </c>
      <c r="BG181" s="225">
        <f>IF(N181="zákl. přenesená",J181,0)</f>
        <v>0</v>
      </c>
      <c r="BH181" s="225">
        <f>IF(N181="sníž. přenesená",J181,0)</f>
        <v>0</v>
      </c>
      <c r="BI181" s="225">
        <f>IF(N181="nulová",J181,0)</f>
        <v>0</v>
      </c>
      <c r="BJ181" s="26" t="s">
        <v>79</v>
      </c>
      <c r="BK181" s="225">
        <f>ROUND(I181*H181,2)</f>
        <v>0</v>
      </c>
      <c r="BL181" s="26" t="s">
        <v>181</v>
      </c>
      <c r="BM181" s="26" t="s">
        <v>3986</v>
      </c>
    </row>
    <row r="182" spans="2:65" s="1" customFormat="1" ht="22.5" customHeight="1">
      <c r="B182" s="213"/>
      <c r="C182" s="214" t="s">
        <v>1752</v>
      </c>
      <c r="D182" s="214" t="s">
        <v>176</v>
      </c>
      <c r="E182" s="215" t="s">
        <v>3987</v>
      </c>
      <c r="F182" s="216" t="s">
        <v>3988</v>
      </c>
      <c r="G182" s="217" t="s">
        <v>245</v>
      </c>
      <c r="H182" s="218">
        <v>2</v>
      </c>
      <c r="I182" s="219"/>
      <c r="J182" s="220">
        <f>ROUND(I182*H182,2)</f>
        <v>0</v>
      </c>
      <c r="K182" s="216" t="s">
        <v>5</v>
      </c>
      <c r="L182" s="48"/>
      <c r="M182" s="221" t="s">
        <v>5</v>
      </c>
      <c r="N182" s="222" t="s">
        <v>43</v>
      </c>
      <c r="O182" s="49"/>
      <c r="P182" s="223">
        <f>O182*H182</f>
        <v>0</v>
      </c>
      <c r="Q182" s="223">
        <v>0</v>
      </c>
      <c r="R182" s="223">
        <f>Q182*H182</f>
        <v>0</v>
      </c>
      <c r="S182" s="223">
        <v>0</v>
      </c>
      <c r="T182" s="224">
        <f>S182*H182</f>
        <v>0</v>
      </c>
      <c r="AR182" s="26" t="s">
        <v>181</v>
      </c>
      <c r="AT182" s="26" t="s">
        <v>176</v>
      </c>
      <c r="AU182" s="26" t="s">
        <v>81</v>
      </c>
      <c r="AY182" s="26" t="s">
        <v>173</v>
      </c>
      <c r="BE182" s="225">
        <f>IF(N182="základní",J182,0)</f>
        <v>0</v>
      </c>
      <c r="BF182" s="225">
        <f>IF(N182="snížená",J182,0)</f>
        <v>0</v>
      </c>
      <c r="BG182" s="225">
        <f>IF(N182="zákl. přenesená",J182,0)</f>
        <v>0</v>
      </c>
      <c r="BH182" s="225">
        <f>IF(N182="sníž. přenesená",J182,0)</f>
        <v>0</v>
      </c>
      <c r="BI182" s="225">
        <f>IF(N182="nulová",J182,0)</f>
        <v>0</v>
      </c>
      <c r="BJ182" s="26" t="s">
        <v>79</v>
      </c>
      <c r="BK182" s="225">
        <f>ROUND(I182*H182,2)</f>
        <v>0</v>
      </c>
      <c r="BL182" s="26" t="s">
        <v>181</v>
      </c>
      <c r="BM182" s="26" t="s">
        <v>3989</v>
      </c>
    </row>
    <row r="183" spans="2:65" s="1" customFormat="1" ht="22.5" customHeight="1">
      <c r="B183" s="213"/>
      <c r="C183" s="259" t="s">
        <v>1758</v>
      </c>
      <c r="D183" s="259" t="s">
        <v>336</v>
      </c>
      <c r="E183" s="260" t="s">
        <v>3990</v>
      </c>
      <c r="F183" s="261" t="s">
        <v>3991</v>
      </c>
      <c r="G183" s="262" t="s">
        <v>711</v>
      </c>
      <c r="H183" s="263">
        <v>2</v>
      </c>
      <c r="I183" s="264"/>
      <c r="J183" s="265">
        <f>ROUND(I183*H183,2)</f>
        <v>0</v>
      </c>
      <c r="K183" s="261" t="s">
        <v>5</v>
      </c>
      <c r="L183" s="266"/>
      <c r="M183" s="267" t="s">
        <v>5</v>
      </c>
      <c r="N183" s="268" t="s">
        <v>43</v>
      </c>
      <c r="O183" s="49"/>
      <c r="P183" s="223">
        <f>O183*H183</f>
        <v>0</v>
      </c>
      <c r="Q183" s="223">
        <v>0</v>
      </c>
      <c r="R183" s="223">
        <f>Q183*H183</f>
        <v>0</v>
      </c>
      <c r="S183" s="223">
        <v>0</v>
      </c>
      <c r="T183" s="224">
        <f>S183*H183</f>
        <v>0</v>
      </c>
      <c r="AR183" s="26" t="s">
        <v>222</v>
      </c>
      <c r="AT183" s="26" t="s">
        <v>336</v>
      </c>
      <c r="AU183" s="26" t="s">
        <v>81</v>
      </c>
      <c r="AY183" s="26" t="s">
        <v>173</v>
      </c>
      <c r="BE183" s="225">
        <f>IF(N183="základní",J183,0)</f>
        <v>0</v>
      </c>
      <c r="BF183" s="225">
        <f>IF(N183="snížená",J183,0)</f>
        <v>0</v>
      </c>
      <c r="BG183" s="225">
        <f>IF(N183="zákl. přenesená",J183,0)</f>
        <v>0</v>
      </c>
      <c r="BH183" s="225">
        <f>IF(N183="sníž. přenesená",J183,0)</f>
        <v>0</v>
      </c>
      <c r="BI183" s="225">
        <f>IF(N183="nulová",J183,0)</f>
        <v>0</v>
      </c>
      <c r="BJ183" s="26" t="s">
        <v>79</v>
      </c>
      <c r="BK183" s="225">
        <f>ROUND(I183*H183,2)</f>
        <v>0</v>
      </c>
      <c r="BL183" s="26" t="s">
        <v>181</v>
      </c>
      <c r="BM183" s="26" t="s">
        <v>3992</v>
      </c>
    </row>
    <row r="184" spans="2:65" s="1" customFormat="1" ht="22.5" customHeight="1">
      <c r="B184" s="213"/>
      <c r="C184" s="214" t="s">
        <v>1764</v>
      </c>
      <c r="D184" s="214" t="s">
        <v>176</v>
      </c>
      <c r="E184" s="215" t="s">
        <v>3987</v>
      </c>
      <c r="F184" s="216" t="s">
        <v>3988</v>
      </c>
      <c r="G184" s="217" t="s">
        <v>245</v>
      </c>
      <c r="H184" s="218">
        <v>28</v>
      </c>
      <c r="I184" s="219"/>
      <c r="J184" s="220">
        <f>ROUND(I184*H184,2)</f>
        <v>0</v>
      </c>
      <c r="K184" s="216" t="s">
        <v>5</v>
      </c>
      <c r="L184" s="48"/>
      <c r="M184" s="221" t="s">
        <v>5</v>
      </c>
      <c r="N184" s="222" t="s">
        <v>43</v>
      </c>
      <c r="O184" s="49"/>
      <c r="P184" s="223">
        <f>O184*H184</f>
        <v>0</v>
      </c>
      <c r="Q184" s="223">
        <v>0</v>
      </c>
      <c r="R184" s="223">
        <f>Q184*H184</f>
        <v>0</v>
      </c>
      <c r="S184" s="223">
        <v>0</v>
      </c>
      <c r="T184" s="224">
        <f>S184*H184</f>
        <v>0</v>
      </c>
      <c r="AR184" s="26" t="s">
        <v>181</v>
      </c>
      <c r="AT184" s="26" t="s">
        <v>176</v>
      </c>
      <c r="AU184" s="26" t="s">
        <v>81</v>
      </c>
      <c r="AY184" s="26" t="s">
        <v>173</v>
      </c>
      <c r="BE184" s="225">
        <f>IF(N184="základní",J184,0)</f>
        <v>0</v>
      </c>
      <c r="BF184" s="225">
        <f>IF(N184="snížená",J184,0)</f>
        <v>0</v>
      </c>
      <c r="BG184" s="225">
        <f>IF(N184="zákl. přenesená",J184,0)</f>
        <v>0</v>
      </c>
      <c r="BH184" s="225">
        <f>IF(N184="sníž. přenesená",J184,0)</f>
        <v>0</v>
      </c>
      <c r="BI184" s="225">
        <f>IF(N184="nulová",J184,0)</f>
        <v>0</v>
      </c>
      <c r="BJ184" s="26" t="s">
        <v>79</v>
      </c>
      <c r="BK184" s="225">
        <f>ROUND(I184*H184,2)</f>
        <v>0</v>
      </c>
      <c r="BL184" s="26" t="s">
        <v>181</v>
      </c>
      <c r="BM184" s="26" t="s">
        <v>3993</v>
      </c>
    </row>
    <row r="185" spans="2:65" s="1" customFormat="1" ht="22.5" customHeight="1">
      <c r="B185" s="213"/>
      <c r="C185" s="259" t="s">
        <v>1772</v>
      </c>
      <c r="D185" s="259" t="s">
        <v>336</v>
      </c>
      <c r="E185" s="260" t="s">
        <v>3994</v>
      </c>
      <c r="F185" s="261" t="s">
        <v>3995</v>
      </c>
      <c r="G185" s="262" t="s">
        <v>711</v>
      </c>
      <c r="H185" s="263">
        <v>28</v>
      </c>
      <c r="I185" s="264"/>
      <c r="J185" s="265">
        <f>ROUND(I185*H185,2)</f>
        <v>0</v>
      </c>
      <c r="K185" s="261" t="s">
        <v>5</v>
      </c>
      <c r="L185" s="266"/>
      <c r="M185" s="267" t="s">
        <v>5</v>
      </c>
      <c r="N185" s="268" t="s">
        <v>43</v>
      </c>
      <c r="O185" s="49"/>
      <c r="P185" s="223">
        <f>O185*H185</f>
        <v>0</v>
      </c>
      <c r="Q185" s="223">
        <v>0</v>
      </c>
      <c r="R185" s="223">
        <f>Q185*H185</f>
        <v>0</v>
      </c>
      <c r="S185" s="223">
        <v>0</v>
      </c>
      <c r="T185" s="224">
        <f>S185*H185</f>
        <v>0</v>
      </c>
      <c r="AR185" s="26" t="s">
        <v>222</v>
      </c>
      <c r="AT185" s="26" t="s">
        <v>336</v>
      </c>
      <c r="AU185" s="26" t="s">
        <v>81</v>
      </c>
      <c r="AY185" s="26" t="s">
        <v>173</v>
      </c>
      <c r="BE185" s="225">
        <f>IF(N185="základní",J185,0)</f>
        <v>0</v>
      </c>
      <c r="BF185" s="225">
        <f>IF(N185="snížená",J185,0)</f>
        <v>0</v>
      </c>
      <c r="BG185" s="225">
        <f>IF(N185="zákl. přenesená",J185,0)</f>
        <v>0</v>
      </c>
      <c r="BH185" s="225">
        <f>IF(N185="sníž. přenesená",J185,0)</f>
        <v>0</v>
      </c>
      <c r="BI185" s="225">
        <f>IF(N185="nulová",J185,0)</f>
        <v>0</v>
      </c>
      <c r="BJ185" s="26" t="s">
        <v>79</v>
      </c>
      <c r="BK185" s="225">
        <f>ROUND(I185*H185,2)</f>
        <v>0</v>
      </c>
      <c r="BL185" s="26" t="s">
        <v>181</v>
      </c>
      <c r="BM185" s="26" t="s">
        <v>3996</v>
      </c>
    </row>
    <row r="186" spans="2:65" s="1" customFormat="1" ht="22.5" customHeight="1">
      <c r="B186" s="213"/>
      <c r="C186" s="259" t="s">
        <v>1599</v>
      </c>
      <c r="D186" s="259" t="s">
        <v>336</v>
      </c>
      <c r="E186" s="260" t="s">
        <v>3997</v>
      </c>
      <c r="F186" s="261" t="s">
        <v>3998</v>
      </c>
      <c r="G186" s="262" t="s">
        <v>711</v>
      </c>
      <c r="H186" s="263">
        <v>28</v>
      </c>
      <c r="I186" s="264"/>
      <c r="J186" s="265">
        <f>ROUND(I186*H186,2)</f>
        <v>0</v>
      </c>
      <c r="K186" s="261" t="s">
        <v>5</v>
      </c>
      <c r="L186" s="266"/>
      <c r="M186" s="267" t="s">
        <v>5</v>
      </c>
      <c r="N186" s="268" t="s">
        <v>43</v>
      </c>
      <c r="O186" s="49"/>
      <c r="P186" s="223">
        <f>O186*H186</f>
        <v>0</v>
      </c>
      <c r="Q186" s="223">
        <v>0</v>
      </c>
      <c r="R186" s="223">
        <f>Q186*H186</f>
        <v>0</v>
      </c>
      <c r="S186" s="223">
        <v>0</v>
      </c>
      <c r="T186" s="224">
        <f>S186*H186</f>
        <v>0</v>
      </c>
      <c r="AR186" s="26" t="s">
        <v>222</v>
      </c>
      <c r="AT186" s="26" t="s">
        <v>336</v>
      </c>
      <c r="AU186" s="26" t="s">
        <v>81</v>
      </c>
      <c r="AY186" s="26" t="s">
        <v>173</v>
      </c>
      <c r="BE186" s="225">
        <f>IF(N186="základní",J186,0)</f>
        <v>0</v>
      </c>
      <c r="BF186" s="225">
        <f>IF(N186="snížená",J186,0)</f>
        <v>0</v>
      </c>
      <c r="BG186" s="225">
        <f>IF(N186="zákl. přenesená",J186,0)</f>
        <v>0</v>
      </c>
      <c r="BH186" s="225">
        <f>IF(N186="sníž. přenesená",J186,0)</f>
        <v>0</v>
      </c>
      <c r="BI186" s="225">
        <f>IF(N186="nulová",J186,0)</f>
        <v>0</v>
      </c>
      <c r="BJ186" s="26" t="s">
        <v>79</v>
      </c>
      <c r="BK186" s="225">
        <f>ROUND(I186*H186,2)</f>
        <v>0</v>
      </c>
      <c r="BL186" s="26" t="s">
        <v>181</v>
      </c>
      <c r="BM186" s="26" t="s">
        <v>3999</v>
      </c>
    </row>
    <row r="187" spans="2:65" s="1" customFormat="1" ht="22.5" customHeight="1">
      <c r="B187" s="213"/>
      <c r="C187" s="214" t="s">
        <v>1780</v>
      </c>
      <c r="D187" s="214" t="s">
        <v>176</v>
      </c>
      <c r="E187" s="215" t="s">
        <v>4000</v>
      </c>
      <c r="F187" s="216" t="s">
        <v>4001</v>
      </c>
      <c r="G187" s="217" t="s">
        <v>245</v>
      </c>
      <c r="H187" s="218">
        <v>4</v>
      </c>
      <c r="I187" s="219"/>
      <c r="J187" s="220">
        <f>ROUND(I187*H187,2)</f>
        <v>0</v>
      </c>
      <c r="K187" s="216" t="s">
        <v>5</v>
      </c>
      <c r="L187" s="48"/>
      <c r="M187" s="221" t="s">
        <v>5</v>
      </c>
      <c r="N187" s="222" t="s">
        <v>43</v>
      </c>
      <c r="O187" s="49"/>
      <c r="P187" s="223">
        <f>O187*H187</f>
        <v>0</v>
      </c>
      <c r="Q187" s="223">
        <v>0</v>
      </c>
      <c r="R187" s="223">
        <f>Q187*H187</f>
        <v>0</v>
      </c>
      <c r="S187" s="223">
        <v>0</v>
      </c>
      <c r="T187" s="224">
        <f>S187*H187</f>
        <v>0</v>
      </c>
      <c r="AR187" s="26" t="s">
        <v>181</v>
      </c>
      <c r="AT187" s="26" t="s">
        <v>176</v>
      </c>
      <c r="AU187" s="26" t="s">
        <v>81</v>
      </c>
      <c r="AY187" s="26" t="s">
        <v>173</v>
      </c>
      <c r="BE187" s="225">
        <f>IF(N187="základní",J187,0)</f>
        <v>0</v>
      </c>
      <c r="BF187" s="225">
        <f>IF(N187="snížená",J187,0)</f>
        <v>0</v>
      </c>
      <c r="BG187" s="225">
        <f>IF(N187="zákl. přenesená",J187,0)</f>
        <v>0</v>
      </c>
      <c r="BH187" s="225">
        <f>IF(N187="sníž. přenesená",J187,0)</f>
        <v>0</v>
      </c>
      <c r="BI187" s="225">
        <f>IF(N187="nulová",J187,0)</f>
        <v>0</v>
      </c>
      <c r="BJ187" s="26" t="s">
        <v>79</v>
      </c>
      <c r="BK187" s="225">
        <f>ROUND(I187*H187,2)</f>
        <v>0</v>
      </c>
      <c r="BL187" s="26" t="s">
        <v>181</v>
      </c>
      <c r="BM187" s="26" t="s">
        <v>4002</v>
      </c>
    </row>
    <row r="188" spans="2:65" s="1" customFormat="1" ht="22.5" customHeight="1">
      <c r="B188" s="213"/>
      <c r="C188" s="259" t="s">
        <v>1788</v>
      </c>
      <c r="D188" s="259" t="s">
        <v>336</v>
      </c>
      <c r="E188" s="260" t="s">
        <v>4003</v>
      </c>
      <c r="F188" s="261" t="s">
        <v>4004</v>
      </c>
      <c r="G188" s="262" t="s">
        <v>711</v>
      </c>
      <c r="H188" s="263">
        <v>4</v>
      </c>
      <c r="I188" s="264"/>
      <c r="J188" s="265">
        <f>ROUND(I188*H188,2)</f>
        <v>0</v>
      </c>
      <c r="K188" s="261" t="s">
        <v>5</v>
      </c>
      <c r="L188" s="266"/>
      <c r="M188" s="267" t="s">
        <v>5</v>
      </c>
      <c r="N188" s="268" t="s">
        <v>43</v>
      </c>
      <c r="O188" s="49"/>
      <c r="P188" s="223">
        <f>O188*H188</f>
        <v>0</v>
      </c>
      <c r="Q188" s="223">
        <v>0</v>
      </c>
      <c r="R188" s="223">
        <f>Q188*H188</f>
        <v>0</v>
      </c>
      <c r="S188" s="223">
        <v>0</v>
      </c>
      <c r="T188" s="224">
        <f>S188*H188</f>
        <v>0</v>
      </c>
      <c r="AR188" s="26" t="s">
        <v>222</v>
      </c>
      <c r="AT188" s="26" t="s">
        <v>336</v>
      </c>
      <c r="AU188" s="26" t="s">
        <v>81</v>
      </c>
      <c r="AY188" s="26" t="s">
        <v>173</v>
      </c>
      <c r="BE188" s="225">
        <f>IF(N188="základní",J188,0)</f>
        <v>0</v>
      </c>
      <c r="BF188" s="225">
        <f>IF(N188="snížená",J188,0)</f>
        <v>0</v>
      </c>
      <c r="BG188" s="225">
        <f>IF(N188="zákl. přenesená",J188,0)</f>
        <v>0</v>
      </c>
      <c r="BH188" s="225">
        <f>IF(N188="sníž. přenesená",J188,0)</f>
        <v>0</v>
      </c>
      <c r="BI188" s="225">
        <f>IF(N188="nulová",J188,0)</f>
        <v>0</v>
      </c>
      <c r="BJ188" s="26" t="s">
        <v>79</v>
      </c>
      <c r="BK188" s="225">
        <f>ROUND(I188*H188,2)</f>
        <v>0</v>
      </c>
      <c r="BL188" s="26" t="s">
        <v>181</v>
      </c>
      <c r="BM188" s="26" t="s">
        <v>4005</v>
      </c>
    </row>
    <row r="189" spans="2:65" s="1" customFormat="1" ht="22.5" customHeight="1">
      <c r="B189" s="213"/>
      <c r="C189" s="214" t="s">
        <v>1786</v>
      </c>
      <c r="D189" s="214" t="s">
        <v>176</v>
      </c>
      <c r="E189" s="215" t="s">
        <v>4006</v>
      </c>
      <c r="F189" s="216" t="s">
        <v>4007</v>
      </c>
      <c r="G189" s="217" t="s">
        <v>245</v>
      </c>
      <c r="H189" s="218">
        <v>6</v>
      </c>
      <c r="I189" s="219"/>
      <c r="J189" s="220">
        <f>ROUND(I189*H189,2)</f>
        <v>0</v>
      </c>
      <c r="K189" s="216" t="s">
        <v>5</v>
      </c>
      <c r="L189" s="48"/>
      <c r="M189" s="221" t="s">
        <v>5</v>
      </c>
      <c r="N189" s="222" t="s">
        <v>43</v>
      </c>
      <c r="O189" s="49"/>
      <c r="P189" s="223">
        <f>O189*H189</f>
        <v>0</v>
      </c>
      <c r="Q189" s="223">
        <v>0</v>
      </c>
      <c r="R189" s="223">
        <f>Q189*H189</f>
        <v>0</v>
      </c>
      <c r="S189" s="223">
        <v>0</v>
      </c>
      <c r="T189" s="224">
        <f>S189*H189</f>
        <v>0</v>
      </c>
      <c r="AR189" s="26" t="s">
        <v>181</v>
      </c>
      <c r="AT189" s="26" t="s">
        <v>176</v>
      </c>
      <c r="AU189" s="26" t="s">
        <v>81</v>
      </c>
      <c r="AY189" s="26" t="s">
        <v>173</v>
      </c>
      <c r="BE189" s="225">
        <f>IF(N189="základní",J189,0)</f>
        <v>0</v>
      </c>
      <c r="BF189" s="225">
        <f>IF(N189="snížená",J189,0)</f>
        <v>0</v>
      </c>
      <c r="BG189" s="225">
        <f>IF(N189="zákl. přenesená",J189,0)</f>
        <v>0</v>
      </c>
      <c r="BH189" s="225">
        <f>IF(N189="sníž. přenesená",J189,0)</f>
        <v>0</v>
      </c>
      <c r="BI189" s="225">
        <f>IF(N189="nulová",J189,0)</f>
        <v>0</v>
      </c>
      <c r="BJ189" s="26" t="s">
        <v>79</v>
      </c>
      <c r="BK189" s="225">
        <f>ROUND(I189*H189,2)</f>
        <v>0</v>
      </c>
      <c r="BL189" s="26" t="s">
        <v>181</v>
      </c>
      <c r="BM189" s="26" t="s">
        <v>4008</v>
      </c>
    </row>
    <row r="190" spans="2:65" s="1" customFormat="1" ht="22.5" customHeight="1">
      <c r="B190" s="213"/>
      <c r="C190" s="259" t="s">
        <v>1798</v>
      </c>
      <c r="D190" s="259" t="s">
        <v>336</v>
      </c>
      <c r="E190" s="260" t="s">
        <v>4009</v>
      </c>
      <c r="F190" s="261" t="s">
        <v>4010</v>
      </c>
      <c r="G190" s="262" t="s">
        <v>711</v>
      </c>
      <c r="H190" s="263">
        <v>6</v>
      </c>
      <c r="I190" s="264"/>
      <c r="J190" s="265">
        <f>ROUND(I190*H190,2)</f>
        <v>0</v>
      </c>
      <c r="K190" s="261" t="s">
        <v>5</v>
      </c>
      <c r="L190" s="266"/>
      <c r="M190" s="267" t="s">
        <v>5</v>
      </c>
      <c r="N190" s="268" t="s">
        <v>43</v>
      </c>
      <c r="O190" s="49"/>
      <c r="P190" s="223">
        <f>O190*H190</f>
        <v>0</v>
      </c>
      <c r="Q190" s="223">
        <v>0</v>
      </c>
      <c r="R190" s="223">
        <f>Q190*H190</f>
        <v>0</v>
      </c>
      <c r="S190" s="223">
        <v>0</v>
      </c>
      <c r="T190" s="224">
        <f>S190*H190</f>
        <v>0</v>
      </c>
      <c r="AR190" s="26" t="s">
        <v>222</v>
      </c>
      <c r="AT190" s="26" t="s">
        <v>336</v>
      </c>
      <c r="AU190" s="26" t="s">
        <v>81</v>
      </c>
      <c r="AY190" s="26" t="s">
        <v>173</v>
      </c>
      <c r="BE190" s="225">
        <f>IF(N190="základní",J190,0)</f>
        <v>0</v>
      </c>
      <c r="BF190" s="225">
        <f>IF(N190="snížená",J190,0)</f>
        <v>0</v>
      </c>
      <c r="BG190" s="225">
        <f>IF(N190="zákl. přenesená",J190,0)</f>
        <v>0</v>
      </c>
      <c r="BH190" s="225">
        <f>IF(N190="sníž. přenesená",J190,0)</f>
        <v>0</v>
      </c>
      <c r="BI190" s="225">
        <f>IF(N190="nulová",J190,0)</f>
        <v>0</v>
      </c>
      <c r="BJ190" s="26" t="s">
        <v>79</v>
      </c>
      <c r="BK190" s="225">
        <f>ROUND(I190*H190,2)</f>
        <v>0</v>
      </c>
      <c r="BL190" s="26" t="s">
        <v>181</v>
      </c>
      <c r="BM190" s="26" t="s">
        <v>4011</v>
      </c>
    </row>
    <row r="191" spans="2:65" s="1" customFormat="1" ht="22.5" customHeight="1">
      <c r="B191" s="213"/>
      <c r="C191" s="214" t="s">
        <v>1802</v>
      </c>
      <c r="D191" s="214" t="s">
        <v>176</v>
      </c>
      <c r="E191" s="215" t="s">
        <v>4012</v>
      </c>
      <c r="F191" s="216" t="s">
        <v>4013</v>
      </c>
      <c r="G191" s="217" t="s">
        <v>245</v>
      </c>
      <c r="H191" s="218">
        <v>1</v>
      </c>
      <c r="I191" s="219"/>
      <c r="J191" s="220">
        <f>ROUND(I191*H191,2)</f>
        <v>0</v>
      </c>
      <c r="K191" s="216" t="s">
        <v>5</v>
      </c>
      <c r="L191" s="48"/>
      <c r="M191" s="221" t="s">
        <v>5</v>
      </c>
      <c r="N191" s="222" t="s">
        <v>43</v>
      </c>
      <c r="O191" s="49"/>
      <c r="P191" s="223">
        <f>O191*H191</f>
        <v>0</v>
      </c>
      <c r="Q191" s="223">
        <v>0</v>
      </c>
      <c r="R191" s="223">
        <f>Q191*H191</f>
        <v>0</v>
      </c>
      <c r="S191" s="223">
        <v>0</v>
      </c>
      <c r="T191" s="224">
        <f>S191*H191</f>
        <v>0</v>
      </c>
      <c r="AR191" s="26" t="s">
        <v>181</v>
      </c>
      <c r="AT191" s="26" t="s">
        <v>176</v>
      </c>
      <c r="AU191" s="26" t="s">
        <v>81</v>
      </c>
      <c r="AY191" s="26" t="s">
        <v>173</v>
      </c>
      <c r="BE191" s="225">
        <f>IF(N191="základní",J191,0)</f>
        <v>0</v>
      </c>
      <c r="BF191" s="225">
        <f>IF(N191="snížená",J191,0)</f>
        <v>0</v>
      </c>
      <c r="BG191" s="225">
        <f>IF(N191="zákl. přenesená",J191,0)</f>
        <v>0</v>
      </c>
      <c r="BH191" s="225">
        <f>IF(N191="sníž. přenesená",J191,0)</f>
        <v>0</v>
      </c>
      <c r="BI191" s="225">
        <f>IF(N191="nulová",J191,0)</f>
        <v>0</v>
      </c>
      <c r="BJ191" s="26" t="s">
        <v>79</v>
      </c>
      <c r="BK191" s="225">
        <f>ROUND(I191*H191,2)</f>
        <v>0</v>
      </c>
      <c r="BL191" s="26" t="s">
        <v>181</v>
      </c>
      <c r="BM191" s="26" t="s">
        <v>4014</v>
      </c>
    </row>
    <row r="192" spans="2:65" s="1" customFormat="1" ht="22.5" customHeight="1">
      <c r="B192" s="213"/>
      <c r="C192" s="259" t="s">
        <v>1807</v>
      </c>
      <c r="D192" s="259" t="s">
        <v>336</v>
      </c>
      <c r="E192" s="260" t="s">
        <v>4015</v>
      </c>
      <c r="F192" s="261" t="s">
        <v>4016</v>
      </c>
      <c r="G192" s="262" t="s">
        <v>711</v>
      </c>
      <c r="H192" s="263">
        <v>1</v>
      </c>
      <c r="I192" s="264"/>
      <c r="J192" s="265">
        <f>ROUND(I192*H192,2)</f>
        <v>0</v>
      </c>
      <c r="K192" s="261" t="s">
        <v>5</v>
      </c>
      <c r="L192" s="266"/>
      <c r="M192" s="267" t="s">
        <v>5</v>
      </c>
      <c r="N192" s="268" t="s">
        <v>43</v>
      </c>
      <c r="O192" s="49"/>
      <c r="P192" s="223">
        <f>O192*H192</f>
        <v>0</v>
      </c>
      <c r="Q192" s="223">
        <v>0</v>
      </c>
      <c r="R192" s="223">
        <f>Q192*H192</f>
        <v>0</v>
      </c>
      <c r="S192" s="223">
        <v>0</v>
      </c>
      <c r="T192" s="224">
        <f>S192*H192</f>
        <v>0</v>
      </c>
      <c r="AR192" s="26" t="s">
        <v>222</v>
      </c>
      <c r="AT192" s="26" t="s">
        <v>336</v>
      </c>
      <c r="AU192" s="26" t="s">
        <v>81</v>
      </c>
      <c r="AY192" s="26" t="s">
        <v>173</v>
      </c>
      <c r="BE192" s="225">
        <f>IF(N192="základní",J192,0)</f>
        <v>0</v>
      </c>
      <c r="BF192" s="225">
        <f>IF(N192="snížená",J192,0)</f>
        <v>0</v>
      </c>
      <c r="BG192" s="225">
        <f>IF(N192="zákl. přenesená",J192,0)</f>
        <v>0</v>
      </c>
      <c r="BH192" s="225">
        <f>IF(N192="sníž. přenesená",J192,0)</f>
        <v>0</v>
      </c>
      <c r="BI192" s="225">
        <f>IF(N192="nulová",J192,0)</f>
        <v>0</v>
      </c>
      <c r="BJ192" s="26" t="s">
        <v>79</v>
      </c>
      <c r="BK192" s="225">
        <f>ROUND(I192*H192,2)</f>
        <v>0</v>
      </c>
      <c r="BL192" s="26" t="s">
        <v>181</v>
      </c>
      <c r="BM192" s="26" t="s">
        <v>4017</v>
      </c>
    </row>
    <row r="193" spans="2:65" s="1" customFormat="1" ht="22.5" customHeight="1">
      <c r="B193" s="213"/>
      <c r="C193" s="214" t="s">
        <v>1811</v>
      </c>
      <c r="D193" s="214" t="s">
        <v>176</v>
      </c>
      <c r="E193" s="215" t="s">
        <v>4018</v>
      </c>
      <c r="F193" s="216" t="s">
        <v>4019</v>
      </c>
      <c r="G193" s="217" t="s">
        <v>711</v>
      </c>
      <c r="H193" s="218">
        <v>31</v>
      </c>
      <c r="I193" s="219"/>
      <c r="J193" s="220">
        <f>ROUND(I193*H193,2)</f>
        <v>0</v>
      </c>
      <c r="K193" s="216" t="s">
        <v>5</v>
      </c>
      <c r="L193" s="48"/>
      <c r="M193" s="221" t="s">
        <v>5</v>
      </c>
      <c r="N193" s="222" t="s">
        <v>43</v>
      </c>
      <c r="O193" s="49"/>
      <c r="P193" s="223">
        <f>O193*H193</f>
        <v>0</v>
      </c>
      <c r="Q193" s="223">
        <v>0</v>
      </c>
      <c r="R193" s="223">
        <f>Q193*H193</f>
        <v>0</v>
      </c>
      <c r="S193" s="223">
        <v>0</v>
      </c>
      <c r="T193" s="224">
        <f>S193*H193</f>
        <v>0</v>
      </c>
      <c r="AR193" s="26" t="s">
        <v>181</v>
      </c>
      <c r="AT193" s="26" t="s">
        <v>176</v>
      </c>
      <c r="AU193" s="26" t="s">
        <v>81</v>
      </c>
      <c r="AY193" s="26" t="s">
        <v>173</v>
      </c>
      <c r="BE193" s="225">
        <f>IF(N193="základní",J193,0)</f>
        <v>0</v>
      </c>
      <c r="BF193" s="225">
        <f>IF(N193="snížená",J193,0)</f>
        <v>0</v>
      </c>
      <c r="BG193" s="225">
        <f>IF(N193="zákl. přenesená",J193,0)</f>
        <v>0</v>
      </c>
      <c r="BH193" s="225">
        <f>IF(N193="sníž. přenesená",J193,0)</f>
        <v>0</v>
      </c>
      <c r="BI193" s="225">
        <f>IF(N193="nulová",J193,0)</f>
        <v>0</v>
      </c>
      <c r="BJ193" s="26" t="s">
        <v>79</v>
      </c>
      <c r="BK193" s="225">
        <f>ROUND(I193*H193,2)</f>
        <v>0</v>
      </c>
      <c r="BL193" s="26" t="s">
        <v>181</v>
      </c>
      <c r="BM193" s="26" t="s">
        <v>4020</v>
      </c>
    </row>
    <row r="194" spans="2:65" s="1" customFormat="1" ht="22.5" customHeight="1">
      <c r="B194" s="213"/>
      <c r="C194" s="259" t="s">
        <v>416</v>
      </c>
      <c r="D194" s="259" t="s">
        <v>336</v>
      </c>
      <c r="E194" s="260" t="s">
        <v>4021</v>
      </c>
      <c r="F194" s="261" t="s">
        <v>4022</v>
      </c>
      <c r="G194" s="262" t="s">
        <v>711</v>
      </c>
      <c r="H194" s="263">
        <v>31</v>
      </c>
      <c r="I194" s="264"/>
      <c r="J194" s="265">
        <f>ROUND(I194*H194,2)</f>
        <v>0</v>
      </c>
      <c r="K194" s="261" t="s">
        <v>5</v>
      </c>
      <c r="L194" s="266"/>
      <c r="M194" s="267" t="s">
        <v>5</v>
      </c>
      <c r="N194" s="268" t="s">
        <v>43</v>
      </c>
      <c r="O194" s="49"/>
      <c r="P194" s="223">
        <f>O194*H194</f>
        <v>0</v>
      </c>
      <c r="Q194" s="223">
        <v>0</v>
      </c>
      <c r="R194" s="223">
        <f>Q194*H194</f>
        <v>0</v>
      </c>
      <c r="S194" s="223">
        <v>0</v>
      </c>
      <c r="T194" s="224">
        <f>S194*H194</f>
        <v>0</v>
      </c>
      <c r="AR194" s="26" t="s">
        <v>222</v>
      </c>
      <c r="AT194" s="26" t="s">
        <v>336</v>
      </c>
      <c r="AU194" s="26" t="s">
        <v>81</v>
      </c>
      <c r="AY194" s="26" t="s">
        <v>173</v>
      </c>
      <c r="BE194" s="225">
        <f>IF(N194="základní",J194,0)</f>
        <v>0</v>
      </c>
      <c r="BF194" s="225">
        <f>IF(N194="snížená",J194,0)</f>
        <v>0</v>
      </c>
      <c r="BG194" s="225">
        <f>IF(N194="zákl. přenesená",J194,0)</f>
        <v>0</v>
      </c>
      <c r="BH194" s="225">
        <f>IF(N194="sníž. přenesená",J194,0)</f>
        <v>0</v>
      </c>
      <c r="BI194" s="225">
        <f>IF(N194="nulová",J194,0)</f>
        <v>0</v>
      </c>
      <c r="BJ194" s="26" t="s">
        <v>79</v>
      </c>
      <c r="BK194" s="225">
        <f>ROUND(I194*H194,2)</f>
        <v>0</v>
      </c>
      <c r="BL194" s="26" t="s">
        <v>181</v>
      </c>
      <c r="BM194" s="26" t="s">
        <v>4023</v>
      </c>
    </row>
    <row r="195" spans="2:65" s="1" customFormat="1" ht="22.5" customHeight="1">
      <c r="B195" s="213"/>
      <c r="C195" s="259" t="s">
        <v>1816</v>
      </c>
      <c r="D195" s="259" t="s">
        <v>336</v>
      </c>
      <c r="E195" s="260" t="s">
        <v>4024</v>
      </c>
      <c r="F195" s="261" t="s">
        <v>4025</v>
      </c>
      <c r="G195" s="262" t="s">
        <v>711</v>
      </c>
      <c r="H195" s="263">
        <v>31</v>
      </c>
      <c r="I195" s="264"/>
      <c r="J195" s="265">
        <f>ROUND(I195*H195,2)</f>
        <v>0</v>
      </c>
      <c r="K195" s="261" t="s">
        <v>5</v>
      </c>
      <c r="L195" s="266"/>
      <c r="M195" s="267" t="s">
        <v>5</v>
      </c>
      <c r="N195" s="268" t="s">
        <v>43</v>
      </c>
      <c r="O195" s="49"/>
      <c r="P195" s="223">
        <f>O195*H195</f>
        <v>0</v>
      </c>
      <c r="Q195" s="223">
        <v>0</v>
      </c>
      <c r="R195" s="223">
        <f>Q195*H195</f>
        <v>0</v>
      </c>
      <c r="S195" s="223">
        <v>0</v>
      </c>
      <c r="T195" s="224">
        <f>S195*H195</f>
        <v>0</v>
      </c>
      <c r="AR195" s="26" t="s">
        <v>222</v>
      </c>
      <c r="AT195" s="26" t="s">
        <v>336</v>
      </c>
      <c r="AU195" s="26" t="s">
        <v>81</v>
      </c>
      <c r="AY195" s="26" t="s">
        <v>173</v>
      </c>
      <c r="BE195" s="225">
        <f>IF(N195="základní",J195,0)</f>
        <v>0</v>
      </c>
      <c r="BF195" s="225">
        <f>IF(N195="snížená",J195,0)</f>
        <v>0</v>
      </c>
      <c r="BG195" s="225">
        <f>IF(N195="zákl. přenesená",J195,0)</f>
        <v>0</v>
      </c>
      <c r="BH195" s="225">
        <f>IF(N195="sníž. přenesená",J195,0)</f>
        <v>0</v>
      </c>
      <c r="BI195" s="225">
        <f>IF(N195="nulová",J195,0)</f>
        <v>0</v>
      </c>
      <c r="BJ195" s="26" t="s">
        <v>79</v>
      </c>
      <c r="BK195" s="225">
        <f>ROUND(I195*H195,2)</f>
        <v>0</v>
      </c>
      <c r="BL195" s="26" t="s">
        <v>181</v>
      </c>
      <c r="BM195" s="26" t="s">
        <v>4026</v>
      </c>
    </row>
    <row r="196" spans="2:65" s="1" customFormat="1" ht="22.5" customHeight="1">
      <c r="B196" s="213"/>
      <c r="C196" s="259" t="s">
        <v>1820</v>
      </c>
      <c r="D196" s="259" t="s">
        <v>336</v>
      </c>
      <c r="E196" s="260" t="s">
        <v>4027</v>
      </c>
      <c r="F196" s="261" t="s">
        <v>4028</v>
      </c>
      <c r="G196" s="262" t="s">
        <v>711</v>
      </c>
      <c r="H196" s="263">
        <v>31</v>
      </c>
      <c r="I196" s="264"/>
      <c r="J196" s="265">
        <f>ROUND(I196*H196,2)</f>
        <v>0</v>
      </c>
      <c r="K196" s="261" t="s">
        <v>5</v>
      </c>
      <c r="L196" s="266"/>
      <c r="M196" s="267" t="s">
        <v>5</v>
      </c>
      <c r="N196" s="268" t="s">
        <v>43</v>
      </c>
      <c r="O196" s="49"/>
      <c r="P196" s="223">
        <f>O196*H196</f>
        <v>0</v>
      </c>
      <c r="Q196" s="223">
        <v>0</v>
      </c>
      <c r="R196" s="223">
        <f>Q196*H196</f>
        <v>0</v>
      </c>
      <c r="S196" s="223">
        <v>0</v>
      </c>
      <c r="T196" s="224">
        <f>S196*H196</f>
        <v>0</v>
      </c>
      <c r="AR196" s="26" t="s">
        <v>222</v>
      </c>
      <c r="AT196" s="26" t="s">
        <v>336</v>
      </c>
      <c r="AU196" s="26" t="s">
        <v>81</v>
      </c>
      <c r="AY196" s="26" t="s">
        <v>173</v>
      </c>
      <c r="BE196" s="225">
        <f>IF(N196="základní",J196,0)</f>
        <v>0</v>
      </c>
      <c r="BF196" s="225">
        <f>IF(N196="snížená",J196,0)</f>
        <v>0</v>
      </c>
      <c r="BG196" s="225">
        <f>IF(N196="zákl. přenesená",J196,0)</f>
        <v>0</v>
      </c>
      <c r="BH196" s="225">
        <f>IF(N196="sníž. přenesená",J196,0)</f>
        <v>0</v>
      </c>
      <c r="BI196" s="225">
        <f>IF(N196="nulová",J196,0)</f>
        <v>0</v>
      </c>
      <c r="BJ196" s="26" t="s">
        <v>79</v>
      </c>
      <c r="BK196" s="225">
        <f>ROUND(I196*H196,2)</f>
        <v>0</v>
      </c>
      <c r="BL196" s="26" t="s">
        <v>181</v>
      </c>
      <c r="BM196" s="26" t="s">
        <v>4029</v>
      </c>
    </row>
    <row r="197" spans="2:65" s="1" customFormat="1" ht="22.5" customHeight="1">
      <c r="B197" s="213"/>
      <c r="C197" s="259" t="s">
        <v>1828</v>
      </c>
      <c r="D197" s="259" t="s">
        <v>336</v>
      </c>
      <c r="E197" s="260" t="s">
        <v>4030</v>
      </c>
      <c r="F197" s="261" t="s">
        <v>4031</v>
      </c>
      <c r="G197" s="262" t="s">
        <v>711</v>
      </c>
      <c r="H197" s="263">
        <v>31</v>
      </c>
      <c r="I197" s="264"/>
      <c r="J197" s="265">
        <f>ROUND(I197*H197,2)</f>
        <v>0</v>
      </c>
      <c r="K197" s="261" t="s">
        <v>5</v>
      </c>
      <c r="L197" s="266"/>
      <c r="M197" s="267" t="s">
        <v>5</v>
      </c>
      <c r="N197" s="268" t="s">
        <v>43</v>
      </c>
      <c r="O197" s="49"/>
      <c r="P197" s="223">
        <f>O197*H197</f>
        <v>0</v>
      </c>
      <c r="Q197" s="223">
        <v>0</v>
      </c>
      <c r="R197" s="223">
        <f>Q197*H197</f>
        <v>0</v>
      </c>
      <c r="S197" s="223">
        <v>0</v>
      </c>
      <c r="T197" s="224">
        <f>S197*H197</f>
        <v>0</v>
      </c>
      <c r="AR197" s="26" t="s">
        <v>222</v>
      </c>
      <c r="AT197" s="26" t="s">
        <v>336</v>
      </c>
      <c r="AU197" s="26" t="s">
        <v>81</v>
      </c>
      <c r="AY197" s="26" t="s">
        <v>173</v>
      </c>
      <c r="BE197" s="225">
        <f>IF(N197="základní",J197,0)</f>
        <v>0</v>
      </c>
      <c r="BF197" s="225">
        <f>IF(N197="snížená",J197,0)</f>
        <v>0</v>
      </c>
      <c r="BG197" s="225">
        <f>IF(N197="zákl. přenesená",J197,0)</f>
        <v>0</v>
      </c>
      <c r="BH197" s="225">
        <f>IF(N197="sníž. přenesená",J197,0)</f>
        <v>0</v>
      </c>
      <c r="BI197" s="225">
        <f>IF(N197="nulová",J197,0)</f>
        <v>0</v>
      </c>
      <c r="BJ197" s="26" t="s">
        <v>79</v>
      </c>
      <c r="BK197" s="225">
        <f>ROUND(I197*H197,2)</f>
        <v>0</v>
      </c>
      <c r="BL197" s="26" t="s">
        <v>181</v>
      </c>
      <c r="BM197" s="26" t="s">
        <v>4032</v>
      </c>
    </row>
    <row r="198" spans="2:65" s="1" customFormat="1" ht="22.5" customHeight="1">
      <c r="B198" s="213"/>
      <c r="C198" s="214" t="s">
        <v>1838</v>
      </c>
      <c r="D198" s="214" t="s">
        <v>176</v>
      </c>
      <c r="E198" s="215" t="s">
        <v>4033</v>
      </c>
      <c r="F198" s="216" t="s">
        <v>4034</v>
      </c>
      <c r="G198" s="217" t="s">
        <v>245</v>
      </c>
      <c r="H198" s="218">
        <v>25</v>
      </c>
      <c r="I198" s="219"/>
      <c r="J198" s="220">
        <f>ROUND(I198*H198,2)</f>
        <v>0</v>
      </c>
      <c r="K198" s="216" t="s">
        <v>5</v>
      </c>
      <c r="L198" s="48"/>
      <c r="M198" s="221" t="s">
        <v>5</v>
      </c>
      <c r="N198" s="222" t="s">
        <v>43</v>
      </c>
      <c r="O198" s="49"/>
      <c r="P198" s="223">
        <f>O198*H198</f>
        <v>0</v>
      </c>
      <c r="Q198" s="223">
        <v>0</v>
      </c>
      <c r="R198" s="223">
        <f>Q198*H198</f>
        <v>0</v>
      </c>
      <c r="S198" s="223">
        <v>0</v>
      </c>
      <c r="T198" s="224">
        <f>S198*H198</f>
        <v>0</v>
      </c>
      <c r="AR198" s="26" t="s">
        <v>181</v>
      </c>
      <c r="AT198" s="26" t="s">
        <v>176</v>
      </c>
      <c r="AU198" s="26" t="s">
        <v>81</v>
      </c>
      <c r="AY198" s="26" t="s">
        <v>173</v>
      </c>
      <c r="BE198" s="225">
        <f>IF(N198="základní",J198,0)</f>
        <v>0</v>
      </c>
      <c r="BF198" s="225">
        <f>IF(N198="snížená",J198,0)</f>
        <v>0</v>
      </c>
      <c r="BG198" s="225">
        <f>IF(N198="zákl. přenesená",J198,0)</f>
        <v>0</v>
      </c>
      <c r="BH198" s="225">
        <f>IF(N198="sníž. přenesená",J198,0)</f>
        <v>0</v>
      </c>
      <c r="BI198" s="225">
        <f>IF(N198="nulová",J198,0)</f>
        <v>0</v>
      </c>
      <c r="BJ198" s="26" t="s">
        <v>79</v>
      </c>
      <c r="BK198" s="225">
        <f>ROUND(I198*H198,2)</f>
        <v>0</v>
      </c>
      <c r="BL198" s="26" t="s">
        <v>181</v>
      </c>
      <c r="BM198" s="26" t="s">
        <v>4035</v>
      </c>
    </row>
    <row r="199" spans="2:65" s="1" customFormat="1" ht="22.5" customHeight="1">
      <c r="B199" s="213"/>
      <c r="C199" s="259" t="s">
        <v>1844</v>
      </c>
      <c r="D199" s="259" t="s">
        <v>336</v>
      </c>
      <c r="E199" s="260" t="s">
        <v>4036</v>
      </c>
      <c r="F199" s="261" t="s">
        <v>4037</v>
      </c>
      <c r="G199" s="262" t="s">
        <v>711</v>
      </c>
      <c r="H199" s="263">
        <v>25</v>
      </c>
      <c r="I199" s="264"/>
      <c r="J199" s="265">
        <f>ROUND(I199*H199,2)</f>
        <v>0</v>
      </c>
      <c r="K199" s="261" t="s">
        <v>5</v>
      </c>
      <c r="L199" s="266"/>
      <c r="M199" s="267" t="s">
        <v>5</v>
      </c>
      <c r="N199" s="268" t="s">
        <v>43</v>
      </c>
      <c r="O199" s="49"/>
      <c r="P199" s="223">
        <f>O199*H199</f>
        <v>0</v>
      </c>
      <c r="Q199" s="223">
        <v>0</v>
      </c>
      <c r="R199" s="223">
        <f>Q199*H199</f>
        <v>0</v>
      </c>
      <c r="S199" s="223">
        <v>0</v>
      </c>
      <c r="T199" s="224">
        <f>S199*H199</f>
        <v>0</v>
      </c>
      <c r="AR199" s="26" t="s">
        <v>222</v>
      </c>
      <c r="AT199" s="26" t="s">
        <v>336</v>
      </c>
      <c r="AU199" s="26" t="s">
        <v>81</v>
      </c>
      <c r="AY199" s="26" t="s">
        <v>173</v>
      </c>
      <c r="BE199" s="225">
        <f>IF(N199="základní",J199,0)</f>
        <v>0</v>
      </c>
      <c r="BF199" s="225">
        <f>IF(N199="snížená",J199,0)</f>
        <v>0</v>
      </c>
      <c r="BG199" s="225">
        <f>IF(N199="zákl. přenesená",J199,0)</f>
        <v>0</v>
      </c>
      <c r="BH199" s="225">
        <f>IF(N199="sníž. přenesená",J199,0)</f>
        <v>0</v>
      </c>
      <c r="BI199" s="225">
        <f>IF(N199="nulová",J199,0)</f>
        <v>0</v>
      </c>
      <c r="BJ199" s="26" t="s">
        <v>79</v>
      </c>
      <c r="BK199" s="225">
        <f>ROUND(I199*H199,2)</f>
        <v>0</v>
      </c>
      <c r="BL199" s="26" t="s">
        <v>181</v>
      </c>
      <c r="BM199" s="26" t="s">
        <v>4038</v>
      </c>
    </row>
    <row r="200" spans="2:65" s="1" customFormat="1" ht="22.5" customHeight="1">
      <c r="B200" s="213"/>
      <c r="C200" s="259" t="s">
        <v>1850</v>
      </c>
      <c r="D200" s="259" t="s">
        <v>336</v>
      </c>
      <c r="E200" s="260" t="s">
        <v>4039</v>
      </c>
      <c r="F200" s="261" t="s">
        <v>4040</v>
      </c>
      <c r="G200" s="262" t="s">
        <v>711</v>
      </c>
      <c r="H200" s="263">
        <v>25</v>
      </c>
      <c r="I200" s="264"/>
      <c r="J200" s="265">
        <f>ROUND(I200*H200,2)</f>
        <v>0</v>
      </c>
      <c r="K200" s="261" t="s">
        <v>5</v>
      </c>
      <c r="L200" s="266"/>
      <c r="M200" s="267" t="s">
        <v>5</v>
      </c>
      <c r="N200" s="268" t="s">
        <v>43</v>
      </c>
      <c r="O200" s="49"/>
      <c r="P200" s="223">
        <f>O200*H200</f>
        <v>0</v>
      </c>
      <c r="Q200" s="223">
        <v>0</v>
      </c>
      <c r="R200" s="223">
        <f>Q200*H200</f>
        <v>0</v>
      </c>
      <c r="S200" s="223">
        <v>0</v>
      </c>
      <c r="T200" s="224">
        <f>S200*H200</f>
        <v>0</v>
      </c>
      <c r="AR200" s="26" t="s">
        <v>222</v>
      </c>
      <c r="AT200" s="26" t="s">
        <v>336</v>
      </c>
      <c r="AU200" s="26" t="s">
        <v>81</v>
      </c>
      <c r="AY200" s="26" t="s">
        <v>173</v>
      </c>
      <c r="BE200" s="225">
        <f>IF(N200="základní",J200,0)</f>
        <v>0</v>
      </c>
      <c r="BF200" s="225">
        <f>IF(N200="snížená",J200,0)</f>
        <v>0</v>
      </c>
      <c r="BG200" s="225">
        <f>IF(N200="zákl. přenesená",J200,0)</f>
        <v>0</v>
      </c>
      <c r="BH200" s="225">
        <f>IF(N200="sníž. přenesená",J200,0)</f>
        <v>0</v>
      </c>
      <c r="BI200" s="225">
        <f>IF(N200="nulová",J200,0)</f>
        <v>0</v>
      </c>
      <c r="BJ200" s="26" t="s">
        <v>79</v>
      </c>
      <c r="BK200" s="225">
        <f>ROUND(I200*H200,2)</f>
        <v>0</v>
      </c>
      <c r="BL200" s="26" t="s">
        <v>181</v>
      </c>
      <c r="BM200" s="26" t="s">
        <v>4041</v>
      </c>
    </row>
    <row r="201" spans="2:65" s="1" customFormat="1" ht="22.5" customHeight="1">
      <c r="B201" s="213"/>
      <c r="C201" s="259" t="s">
        <v>1855</v>
      </c>
      <c r="D201" s="259" t="s">
        <v>336</v>
      </c>
      <c r="E201" s="260" t="s">
        <v>4042</v>
      </c>
      <c r="F201" s="261" t="s">
        <v>4043</v>
      </c>
      <c r="G201" s="262" t="s">
        <v>711</v>
      </c>
      <c r="H201" s="263">
        <v>25</v>
      </c>
      <c r="I201" s="264"/>
      <c r="J201" s="265">
        <f>ROUND(I201*H201,2)</f>
        <v>0</v>
      </c>
      <c r="K201" s="261" t="s">
        <v>5</v>
      </c>
      <c r="L201" s="266"/>
      <c r="M201" s="267" t="s">
        <v>5</v>
      </c>
      <c r="N201" s="268" t="s">
        <v>43</v>
      </c>
      <c r="O201" s="49"/>
      <c r="P201" s="223">
        <f>O201*H201</f>
        <v>0</v>
      </c>
      <c r="Q201" s="223">
        <v>0</v>
      </c>
      <c r="R201" s="223">
        <f>Q201*H201</f>
        <v>0</v>
      </c>
      <c r="S201" s="223">
        <v>0</v>
      </c>
      <c r="T201" s="224">
        <f>S201*H201</f>
        <v>0</v>
      </c>
      <c r="AR201" s="26" t="s">
        <v>222</v>
      </c>
      <c r="AT201" s="26" t="s">
        <v>336</v>
      </c>
      <c r="AU201" s="26" t="s">
        <v>81</v>
      </c>
      <c r="AY201" s="26" t="s">
        <v>173</v>
      </c>
      <c r="BE201" s="225">
        <f>IF(N201="základní",J201,0)</f>
        <v>0</v>
      </c>
      <c r="BF201" s="225">
        <f>IF(N201="snížená",J201,0)</f>
        <v>0</v>
      </c>
      <c r="BG201" s="225">
        <f>IF(N201="zákl. přenesená",J201,0)</f>
        <v>0</v>
      </c>
      <c r="BH201" s="225">
        <f>IF(N201="sníž. přenesená",J201,0)</f>
        <v>0</v>
      </c>
      <c r="BI201" s="225">
        <f>IF(N201="nulová",J201,0)</f>
        <v>0</v>
      </c>
      <c r="BJ201" s="26" t="s">
        <v>79</v>
      </c>
      <c r="BK201" s="225">
        <f>ROUND(I201*H201,2)</f>
        <v>0</v>
      </c>
      <c r="BL201" s="26" t="s">
        <v>181</v>
      </c>
      <c r="BM201" s="26" t="s">
        <v>4044</v>
      </c>
    </row>
    <row r="202" spans="2:65" s="1" customFormat="1" ht="22.5" customHeight="1">
      <c r="B202" s="213"/>
      <c r="C202" s="214" t="s">
        <v>461</v>
      </c>
      <c r="D202" s="214" t="s">
        <v>176</v>
      </c>
      <c r="E202" s="215" t="s">
        <v>4045</v>
      </c>
      <c r="F202" s="216" t="s">
        <v>4046</v>
      </c>
      <c r="G202" s="217" t="s">
        <v>711</v>
      </c>
      <c r="H202" s="218">
        <v>4</v>
      </c>
      <c r="I202" s="219"/>
      <c r="J202" s="220">
        <f>ROUND(I202*H202,2)</f>
        <v>0</v>
      </c>
      <c r="K202" s="216" t="s">
        <v>5</v>
      </c>
      <c r="L202" s="48"/>
      <c r="M202" s="221" t="s">
        <v>5</v>
      </c>
      <c r="N202" s="222" t="s">
        <v>43</v>
      </c>
      <c r="O202" s="49"/>
      <c r="P202" s="223">
        <f>O202*H202</f>
        <v>0</v>
      </c>
      <c r="Q202" s="223">
        <v>0</v>
      </c>
      <c r="R202" s="223">
        <f>Q202*H202</f>
        <v>0</v>
      </c>
      <c r="S202" s="223">
        <v>0</v>
      </c>
      <c r="T202" s="224">
        <f>S202*H202</f>
        <v>0</v>
      </c>
      <c r="AR202" s="26" t="s">
        <v>181</v>
      </c>
      <c r="AT202" s="26" t="s">
        <v>176</v>
      </c>
      <c r="AU202" s="26" t="s">
        <v>81</v>
      </c>
      <c r="AY202" s="26" t="s">
        <v>173</v>
      </c>
      <c r="BE202" s="225">
        <f>IF(N202="základní",J202,0)</f>
        <v>0</v>
      </c>
      <c r="BF202" s="225">
        <f>IF(N202="snížená",J202,0)</f>
        <v>0</v>
      </c>
      <c r="BG202" s="225">
        <f>IF(N202="zákl. přenesená",J202,0)</f>
        <v>0</v>
      </c>
      <c r="BH202" s="225">
        <f>IF(N202="sníž. přenesená",J202,0)</f>
        <v>0</v>
      </c>
      <c r="BI202" s="225">
        <f>IF(N202="nulová",J202,0)</f>
        <v>0</v>
      </c>
      <c r="BJ202" s="26" t="s">
        <v>79</v>
      </c>
      <c r="BK202" s="225">
        <f>ROUND(I202*H202,2)</f>
        <v>0</v>
      </c>
      <c r="BL202" s="26" t="s">
        <v>181</v>
      </c>
      <c r="BM202" s="26" t="s">
        <v>4047</v>
      </c>
    </row>
    <row r="203" spans="2:65" s="1" customFormat="1" ht="22.5" customHeight="1">
      <c r="B203" s="213"/>
      <c r="C203" s="259" t="s">
        <v>1864</v>
      </c>
      <c r="D203" s="259" t="s">
        <v>336</v>
      </c>
      <c r="E203" s="260" t="s">
        <v>4048</v>
      </c>
      <c r="F203" s="261" t="s">
        <v>4049</v>
      </c>
      <c r="G203" s="262" t="s">
        <v>711</v>
      </c>
      <c r="H203" s="263">
        <v>4</v>
      </c>
      <c r="I203" s="264"/>
      <c r="J203" s="265">
        <f>ROUND(I203*H203,2)</f>
        <v>0</v>
      </c>
      <c r="K203" s="261" t="s">
        <v>5</v>
      </c>
      <c r="L203" s="266"/>
      <c r="M203" s="267" t="s">
        <v>5</v>
      </c>
      <c r="N203" s="268" t="s">
        <v>43</v>
      </c>
      <c r="O203" s="49"/>
      <c r="P203" s="223">
        <f>O203*H203</f>
        <v>0</v>
      </c>
      <c r="Q203" s="223">
        <v>0</v>
      </c>
      <c r="R203" s="223">
        <f>Q203*H203</f>
        <v>0</v>
      </c>
      <c r="S203" s="223">
        <v>0</v>
      </c>
      <c r="T203" s="224">
        <f>S203*H203</f>
        <v>0</v>
      </c>
      <c r="AR203" s="26" t="s">
        <v>222</v>
      </c>
      <c r="AT203" s="26" t="s">
        <v>336</v>
      </c>
      <c r="AU203" s="26" t="s">
        <v>81</v>
      </c>
      <c r="AY203" s="26" t="s">
        <v>173</v>
      </c>
      <c r="BE203" s="225">
        <f>IF(N203="základní",J203,0)</f>
        <v>0</v>
      </c>
      <c r="BF203" s="225">
        <f>IF(N203="snížená",J203,0)</f>
        <v>0</v>
      </c>
      <c r="BG203" s="225">
        <f>IF(N203="zákl. přenesená",J203,0)</f>
        <v>0</v>
      </c>
      <c r="BH203" s="225">
        <f>IF(N203="sníž. přenesená",J203,0)</f>
        <v>0</v>
      </c>
      <c r="BI203" s="225">
        <f>IF(N203="nulová",J203,0)</f>
        <v>0</v>
      </c>
      <c r="BJ203" s="26" t="s">
        <v>79</v>
      </c>
      <c r="BK203" s="225">
        <f>ROUND(I203*H203,2)</f>
        <v>0</v>
      </c>
      <c r="BL203" s="26" t="s">
        <v>181</v>
      </c>
      <c r="BM203" s="26" t="s">
        <v>4050</v>
      </c>
    </row>
    <row r="204" spans="2:65" s="1" customFormat="1" ht="22.5" customHeight="1">
      <c r="B204" s="213"/>
      <c r="C204" s="214" t="s">
        <v>1868</v>
      </c>
      <c r="D204" s="214" t="s">
        <v>176</v>
      </c>
      <c r="E204" s="215" t="s">
        <v>4051</v>
      </c>
      <c r="F204" s="216" t="s">
        <v>4052</v>
      </c>
      <c r="G204" s="217" t="s">
        <v>711</v>
      </c>
      <c r="H204" s="218">
        <v>4</v>
      </c>
      <c r="I204" s="219"/>
      <c r="J204" s="220">
        <f>ROUND(I204*H204,2)</f>
        <v>0</v>
      </c>
      <c r="K204" s="216" t="s">
        <v>5</v>
      </c>
      <c r="L204" s="48"/>
      <c r="M204" s="221" t="s">
        <v>5</v>
      </c>
      <c r="N204" s="222" t="s">
        <v>43</v>
      </c>
      <c r="O204" s="49"/>
      <c r="P204" s="223">
        <f>O204*H204</f>
        <v>0</v>
      </c>
      <c r="Q204" s="223">
        <v>0</v>
      </c>
      <c r="R204" s="223">
        <f>Q204*H204</f>
        <v>0</v>
      </c>
      <c r="S204" s="223">
        <v>0</v>
      </c>
      <c r="T204" s="224">
        <f>S204*H204</f>
        <v>0</v>
      </c>
      <c r="AR204" s="26" t="s">
        <v>181</v>
      </c>
      <c r="AT204" s="26" t="s">
        <v>176</v>
      </c>
      <c r="AU204" s="26" t="s">
        <v>81</v>
      </c>
      <c r="AY204" s="26" t="s">
        <v>173</v>
      </c>
      <c r="BE204" s="225">
        <f>IF(N204="základní",J204,0)</f>
        <v>0</v>
      </c>
      <c r="BF204" s="225">
        <f>IF(N204="snížená",J204,0)</f>
        <v>0</v>
      </c>
      <c r="BG204" s="225">
        <f>IF(N204="zákl. přenesená",J204,0)</f>
        <v>0</v>
      </c>
      <c r="BH204" s="225">
        <f>IF(N204="sníž. přenesená",J204,0)</f>
        <v>0</v>
      </c>
      <c r="BI204" s="225">
        <f>IF(N204="nulová",J204,0)</f>
        <v>0</v>
      </c>
      <c r="BJ204" s="26" t="s">
        <v>79</v>
      </c>
      <c r="BK204" s="225">
        <f>ROUND(I204*H204,2)</f>
        <v>0</v>
      </c>
      <c r="BL204" s="26" t="s">
        <v>181</v>
      </c>
      <c r="BM204" s="26" t="s">
        <v>4053</v>
      </c>
    </row>
    <row r="205" spans="2:65" s="1" customFormat="1" ht="22.5" customHeight="1">
      <c r="B205" s="213"/>
      <c r="C205" s="259" t="s">
        <v>1873</v>
      </c>
      <c r="D205" s="259" t="s">
        <v>336</v>
      </c>
      <c r="E205" s="260" t="s">
        <v>4054</v>
      </c>
      <c r="F205" s="261" t="s">
        <v>4055</v>
      </c>
      <c r="G205" s="262" t="s">
        <v>711</v>
      </c>
      <c r="H205" s="263">
        <v>4</v>
      </c>
      <c r="I205" s="264"/>
      <c r="J205" s="265">
        <f>ROUND(I205*H205,2)</f>
        <v>0</v>
      </c>
      <c r="K205" s="261" t="s">
        <v>5</v>
      </c>
      <c r="L205" s="266"/>
      <c r="M205" s="267" t="s">
        <v>5</v>
      </c>
      <c r="N205" s="268" t="s">
        <v>43</v>
      </c>
      <c r="O205" s="49"/>
      <c r="P205" s="223">
        <f>O205*H205</f>
        <v>0</v>
      </c>
      <c r="Q205" s="223">
        <v>0</v>
      </c>
      <c r="R205" s="223">
        <f>Q205*H205</f>
        <v>0</v>
      </c>
      <c r="S205" s="223">
        <v>0</v>
      </c>
      <c r="T205" s="224">
        <f>S205*H205</f>
        <v>0</v>
      </c>
      <c r="AR205" s="26" t="s">
        <v>222</v>
      </c>
      <c r="AT205" s="26" t="s">
        <v>336</v>
      </c>
      <c r="AU205" s="26" t="s">
        <v>81</v>
      </c>
      <c r="AY205" s="26" t="s">
        <v>173</v>
      </c>
      <c r="BE205" s="225">
        <f>IF(N205="základní",J205,0)</f>
        <v>0</v>
      </c>
      <c r="BF205" s="225">
        <f>IF(N205="snížená",J205,0)</f>
        <v>0</v>
      </c>
      <c r="BG205" s="225">
        <f>IF(N205="zákl. přenesená",J205,0)</f>
        <v>0</v>
      </c>
      <c r="BH205" s="225">
        <f>IF(N205="sníž. přenesená",J205,0)</f>
        <v>0</v>
      </c>
      <c r="BI205" s="225">
        <f>IF(N205="nulová",J205,0)</f>
        <v>0</v>
      </c>
      <c r="BJ205" s="26" t="s">
        <v>79</v>
      </c>
      <c r="BK205" s="225">
        <f>ROUND(I205*H205,2)</f>
        <v>0</v>
      </c>
      <c r="BL205" s="26" t="s">
        <v>181</v>
      </c>
      <c r="BM205" s="26" t="s">
        <v>4056</v>
      </c>
    </row>
    <row r="206" spans="2:65" s="1" customFormat="1" ht="22.5" customHeight="1">
      <c r="B206" s="213"/>
      <c r="C206" s="214" t="s">
        <v>1877</v>
      </c>
      <c r="D206" s="214" t="s">
        <v>176</v>
      </c>
      <c r="E206" s="215" t="s">
        <v>4057</v>
      </c>
      <c r="F206" s="216" t="s">
        <v>4058</v>
      </c>
      <c r="G206" s="217" t="s">
        <v>711</v>
      </c>
      <c r="H206" s="218">
        <v>4</v>
      </c>
      <c r="I206" s="219"/>
      <c r="J206" s="220">
        <f>ROUND(I206*H206,2)</f>
        <v>0</v>
      </c>
      <c r="K206" s="216" t="s">
        <v>5</v>
      </c>
      <c r="L206" s="48"/>
      <c r="M206" s="221" t="s">
        <v>5</v>
      </c>
      <c r="N206" s="222" t="s">
        <v>43</v>
      </c>
      <c r="O206" s="49"/>
      <c r="P206" s="223">
        <f>O206*H206</f>
        <v>0</v>
      </c>
      <c r="Q206" s="223">
        <v>0</v>
      </c>
      <c r="R206" s="223">
        <f>Q206*H206</f>
        <v>0</v>
      </c>
      <c r="S206" s="223">
        <v>0</v>
      </c>
      <c r="T206" s="224">
        <f>S206*H206</f>
        <v>0</v>
      </c>
      <c r="AR206" s="26" t="s">
        <v>181</v>
      </c>
      <c r="AT206" s="26" t="s">
        <v>176</v>
      </c>
      <c r="AU206" s="26" t="s">
        <v>81</v>
      </c>
      <c r="AY206" s="26" t="s">
        <v>173</v>
      </c>
      <c r="BE206" s="225">
        <f>IF(N206="základní",J206,0)</f>
        <v>0</v>
      </c>
      <c r="BF206" s="225">
        <f>IF(N206="snížená",J206,0)</f>
        <v>0</v>
      </c>
      <c r="BG206" s="225">
        <f>IF(N206="zákl. přenesená",J206,0)</f>
        <v>0</v>
      </c>
      <c r="BH206" s="225">
        <f>IF(N206="sníž. přenesená",J206,0)</f>
        <v>0</v>
      </c>
      <c r="BI206" s="225">
        <f>IF(N206="nulová",J206,0)</f>
        <v>0</v>
      </c>
      <c r="BJ206" s="26" t="s">
        <v>79</v>
      </c>
      <c r="BK206" s="225">
        <f>ROUND(I206*H206,2)</f>
        <v>0</v>
      </c>
      <c r="BL206" s="26" t="s">
        <v>181</v>
      </c>
      <c r="BM206" s="26" t="s">
        <v>4059</v>
      </c>
    </row>
    <row r="207" spans="2:65" s="1" customFormat="1" ht="22.5" customHeight="1">
      <c r="B207" s="213"/>
      <c r="C207" s="259" t="s">
        <v>1884</v>
      </c>
      <c r="D207" s="259" t="s">
        <v>336</v>
      </c>
      <c r="E207" s="260" t="s">
        <v>4060</v>
      </c>
      <c r="F207" s="261" t="s">
        <v>4061</v>
      </c>
      <c r="G207" s="262" t="s">
        <v>711</v>
      </c>
      <c r="H207" s="263">
        <v>4</v>
      </c>
      <c r="I207" s="264"/>
      <c r="J207" s="265">
        <f>ROUND(I207*H207,2)</f>
        <v>0</v>
      </c>
      <c r="K207" s="261" t="s">
        <v>5</v>
      </c>
      <c r="L207" s="266"/>
      <c r="M207" s="267" t="s">
        <v>5</v>
      </c>
      <c r="N207" s="268" t="s">
        <v>43</v>
      </c>
      <c r="O207" s="49"/>
      <c r="P207" s="223">
        <f>O207*H207</f>
        <v>0</v>
      </c>
      <c r="Q207" s="223">
        <v>0</v>
      </c>
      <c r="R207" s="223">
        <f>Q207*H207</f>
        <v>0</v>
      </c>
      <c r="S207" s="223">
        <v>0</v>
      </c>
      <c r="T207" s="224">
        <f>S207*H207</f>
        <v>0</v>
      </c>
      <c r="AR207" s="26" t="s">
        <v>222</v>
      </c>
      <c r="AT207" s="26" t="s">
        <v>336</v>
      </c>
      <c r="AU207" s="26" t="s">
        <v>81</v>
      </c>
      <c r="AY207" s="26" t="s">
        <v>173</v>
      </c>
      <c r="BE207" s="225">
        <f>IF(N207="základní",J207,0)</f>
        <v>0</v>
      </c>
      <c r="BF207" s="225">
        <f>IF(N207="snížená",J207,0)</f>
        <v>0</v>
      </c>
      <c r="BG207" s="225">
        <f>IF(N207="zákl. přenesená",J207,0)</f>
        <v>0</v>
      </c>
      <c r="BH207" s="225">
        <f>IF(N207="sníž. přenesená",J207,0)</f>
        <v>0</v>
      </c>
      <c r="BI207" s="225">
        <f>IF(N207="nulová",J207,0)</f>
        <v>0</v>
      </c>
      <c r="BJ207" s="26" t="s">
        <v>79</v>
      </c>
      <c r="BK207" s="225">
        <f>ROUND(I207*H207,2)</f>
        <v>0</v>
      </c>
      <c r="BL207" s="26" t="s">
        <v>181</v>
      </c>
      <c r="BM207" s="26" t="s">
        <v>4062</v>
      </c>
    </row>
    <row r="208" spans="2:65" s="1" customFormat="1" ht="22.5" customHeight="1">
      <c r="B208" s="213"/>
      <c r="C208" s="214" t="s">
        <v>1892</v>
      </c>
      <c r="D208" s="214" t="s">
        <v>176</v>
      </c>
      <c r="E208" s="215" t="s">
        <v>4057</v>
      </c>
      <c r="F208" s="216" t="s">
        <v>4058</v>
      </c>
      <c r="G208" s="217" t="s">
        <v>711</v>
      </c>
      <c r="H208" s="218">
        <v>8</v>
      </c>
      <c r="I208" s="219"/>
      <c r="J208" s="220">
        <f>ROUND(I208*H208,2)</f>
        <v>0</v>
      </c>
      <c r="K208" s="216" t="s">
        <v>5</v>
      </c>
      <c r="L208" s="48"/>
      <c r="M208" s="221" t="s">
        <v>5</v>
      </c>
      <c r="N208" s="222" t="s">
        <v>43</v>
      </c>
      <c r="O208" s="49"/>
      <c r="P208" s="223">
        <f>O208*H208</f>
        <v>0</v>
      </c>
      <c r="Q208" s="223">
        <v>0</v>
      </c>
      <c r="R208" s="223">
        <f>Q208*H208</f>
        <v>0</v>
      </c>
      <c r="S208" s="223">
        <v>0</v>
      </c>
      <c r="T208" s="224">
        <f>S208*H208</f>
        <v>0</v>
      </c>
      <c r="AR208" s="26" t="s">
        <v>181</v>
      </c>
      <c r="AT208" s="26" t="s">
        <v>176</v>
      </c>
      <c r="AU208" s="26" t="s">
        <v>81</v>
      </c>
      <c r="AY208" s="26" t="s">
        <v>173</v>
      </c>
      <c r="BE208" s="225">
        <f>IF(N208="základní",J208,0)</f>
        <v>0</v>
      </c>
      <c r="BF208" s="225">
        <f>IF(N208="snížená",J208,0)</f>
        <v>0</v>
      </c>
      <c r="BG208" s="225">
        <f>IF(N208="zákl. přenesená",J208,0)</f>
        <v>0</v>
      </c>
      <c r="BH208" s="225">
        <f>IF(N208="sníž. přenesená",J208,0)</f>
        <v>0</v>
      </c>
      <c r="BI208" s="225">
        <f>IF(N208="nulová",J208,0)</f>
        <v>0</v>
      </c>
      <c r="BJ208" s="26" t="s">
        <v>79</v>
      </c>
      <c r="BK208" s="225">
        <f>ROUND(I208*H208,2)</f>
        <v>0</v>
      </c>
      <c r="BL208" s="26" t="s">
        <v>181</v>
      </c>
      <c r="BM208" s="26" t="s">
        <v>4063</v>
      </c>
    </row>
    <row r="209" spans="2:65" s="1" customFormat="1" ht="22.5" customHeight="1">
      <c r="B209" s="213"/>
      <c r="C209" s="259" t="s">
        <v>1900</v>
      </c>
      <c r="D209" s="259" t="s">
        <v>336</v>
      </c>
      <c r="E209" s="260" t="s">
        <v>4064</v>
      </c>
      <c r="F209" s="261" t="s">
        <v>4065</v>
      </c>
      <c r="G209" s="262" t="s">
        <v>711</v>
      </c>
      <c r="H209" s="263">
        <v>8</v>
      </c>
      <c r="I209" s="264"/>
      <c r="J209" s="265">
        <f>ROUND(I209*H209,2)</f>
        <v>0</v>
      </c>
      <c r="K209" s="261" t="s">
        <v>5</v>
      </c>
      <c r="L209" s="266"/>
      <c r="M209" s="267" t="s">
        <v>5</v>
      </c>
      <c r="N209" s="268" t="s">
        <v>43</v>
      </c>
      <c r="O209" s="49"/>
      <c r="P209" s="223">
        <f>O209*H209</f>
        <v>0</v>
      </c>
      <c r="Q209" s="223">
        <v>0</v>
      </c>
      <c r="R209" s="223">
        <f>Q209*H209</f>
        <v>0</v>
      </c>
      <c r="S209" s="223">
        <v>0</v>
      </c>
      <c r="T209" s="224">
        <f>S209*H209</f>
        <v>0</v>
      </c>
      <c r="AR209" s="26" t="s">
        <v>222</v>
      </c>
      <c r="AT209" s="26" t="s">
        <v>336</v>
      </c>
      <c r="AU209" s="26" t="s">
        <v>81</v>
      </c>
      <c r="AY209" s="26" t="s">
        <v>173</v>
      </c>
      <c r="BE209" s="225">
        <f>IF(N209="základní",J209,0)</f>
        <v>0</v>
      </c>
      <c r="BF209" s="225">
        <f>IF(N209="snížená",J209,0)</f>
        <v>0</v>
      </c>
      <c r="BG209" s="225">
        <f>IF(N209="zákl. přenesená",J209,0)</f>
        <v>0</v>
      </c>
      <c r="BH209" s="225">
        <f>IF(N209="sníž. přenesená",J209,0)</f>
        <v>0</v>
      </c>
      <c r="BI209" s="225">
        <f>IF(N209="nulová",J209,0)</f>
        <v>0</v>
      </c>
      <c r="BJ209" s="26" t="s">
        <v>79</v>
      </c>
      <c r="BK209" s="225">
        <f>ROUND(I209*H209,2)</f>
        <v>0</v>
      </c>
      <c r="BL209" s="26" t="s">
        <v>181</v>
      </c>
      <c r="BM209" s="26" t="s">
        <v>4066</v>
      </c>
    </row>
    <row r="210" spans="2:65" s="1" customFormat="1" ht="22.5" customHeight="1">
      <c r="B210" s="213"/>
      <c r="C210" s="259" t="s">
        <v>1904</v>
      </c>
      <c r="D210" s="259" t="s">
        <v>336</v>
      </c>
      <c r="E210" s="260" t="s">
        <v>4067</v>
      </c>
      <c r="F210" s="261" t="s">
        <v>4068</v>
      </c>
      <c r="G210" s="262" t="s">
        <v>711</v>
      </c>
      <c r="H210" s="263">
        <v>12</v>
      </c>
      <c r="I210" s="264"/>
      <c r="J210" s="265">
        <f>ROUND(I210*H210,2)</f>
        <v>0</v>
      </c>
      <c r="K210" s="261" t="s">
        <v>5</v>
      </c>
      <c r="L210" s="266"/>
      <c r="M210" s="267" t="s">
        <v>5</v>
      </c>
      <c r="N210" s="268" t="s">
        <v>43</v>
      </c>
      <c r="O210" s="49"/>
      <c r="P210" s="223">
        <f>O210*H210</f>
        <v>0</v>
      </c>
      <c r="Q210" s="223">
        <v>0</v>
      </c>
      <c r="R210" s="223">
        <f>Q210*H210</f>
        <v>0</v>
      </c>
      <c r="S210" s="223">
        <v>0</v>
      </c>
      <c r="T210" s="224">
        <f>S210*H210</f>
        <v>0</v>
      </c>
      <c r="AR210" s="26" t="s">
        <v>222</v>
      </c>
      <c r="AT210" s="26" t="s">
        <v>336</v>
      </c>
      <c r="AU210" s="26" t="s">
        <v>81</v>
      </c>
      <c r="AY210" s="26" t="s">
        <v>173</v>
      </c>
      <c r="BE210" s="225">
        <f>IF(N210="základní",J210,0)</f>
        <v>0</v>
      </c>
      <c r="BF210" s="225">
        <f>IF(N210="snížená",J210,0)</f>
        <v>0</v>
      </c>
      <c r="BG210" s="225">
        <f>IF(N210="zákl. přenesená",J210,0)</f>
        <v>0</v>
      </c>
      <c r="BH210" s="225">
        <f>IF(N210="sníž. přenesená",J210,0)</f>
        <v>0</v>
      </c>
      <c r="BI210" s="225">
        <f>IF(N210="nulová",J210,0)</f>
        <v>0</v>
      </c>
      <c r="BJ210" s="26" t="s">
        <v>79</v>
      </c>
      <c r="BK210" s="225">
        <f>ROUND(I210*H210,2)</f>
        <v>0</v>
      </c>
      <c r="BL210" s="26" t="s">
        <v>181</v>
      </c>
      <c r="BM210" s="26" t="s">
        <v>4069</v>
      </c>
    </row>
    <row r="211" spans="2:65" s="1" customFormat="1" ht="22.5" customHeight="1">
      <c r="B211" s="213"/>
      <c r="C211" s="259" t="s">
        <v>1908</v>
      </c>
      <c r="D211" s="259" t="s">
        <v>336</v>
      </c>
      <c r="E211" s="260" t="s">
        <v>4070</v>
      </c>
      <c r="F211" s="261" t="s">
        <v>4071</v>
      </c>
      <c r="G211" s="262" t="s">
        <v>711</v>
      </c>
      <c r="H211" s="263">
        <v>4</v>
      </c>
      <c r="I211" s="264"/>
      <c r="J211" s="265">
        <f>ROUND(I211*H211,2)</f>
        <v>0</v>
      </c>
      <c r="K211" s="261" t="s">
        <v>5</v>
      </c>
      <c r="L211" s="266"/>
      <c r="M211" s="267" t="s">
        <v>5</v>
      </c>
      <c r="N211" s="268" t="s">
        <v>43</v>
      </c>
      <c r="O211" s="49"/>
      <c r="P211" s="223">
        <f>O211*H211</f>
        <v>0</v>
      </c>
      <c r="Q211" s="223">
        <v>0</v>
      </c>
      <c r="R211" s="223">
        <f>Q211*H211</f>
        <v>0</v>
      </c>
      <c r="S211" s="223">
        <v>0</v>
      </c>
      <c r="T211" s="224">
        <f>S211*H211</f>
        <v>0</v>
      </c>
      <c r="AR211" s="26" t="s">
        <v>222</v>
      </c>
      <c r="AT211" s="26" t="s">
        <v>336</v>
      </c>
      <c r="AU211" s="26" t="s">
        <v>81</v>
      </c>
      <c r="AY211" s="26" t="s">
        <v>173</v>
      </c>
      <c r="BE211" s="225">
        <f>IF(N211="základní",J211,0)</f>
        <v>0</v>
      </c>
      <c r="BF211" s="225">
        <f>IF(N211="snížená",J211,0)</f>
        <v>0</v>
      </c>
      <c r="BG211" s="225">
        <f>IF(N211="zákl. přenesená",J211,0)</f>
        <v>0</v>
      </c>
      <c r="BH211" s="225">
        <f>IF(N211="sníž. přenesená",J211,0)</f>
        <v>0</v>
      </c>
      <c r="BI211" s="225">
        <f>IF(N211="nulová",J211,0)</f>
        <v>0</v>
      </c>
      <c r="BJ211" s="26" t="s">
        <v>79</v>
      </c>
      <c r="BK211" s="225">
        <f>ROUND(I211*H211,2)</f>
        <v>0</v>
      </c>
      <c r="BL211" s="26" t="s">
        <v>181</v>
      </c>
      <c r="BM211" s="26" t="s">
        <v>4072</v>
      </c>
    </row>
    <row r="212" spans="2:65" s="1" customFormat="1" ht="22.5" customHeight="1">
      <c r="B212" s="213"/>
      <c r="C212" s="214" t="s">
        <v>1912</v>
      </c>
      <c r="D212" s="214" t="s">
        <v>176</v>
      </c>
      <c r="E212" s="215" t="s">
        <v>4073</v>
      </c>
      <c r="F212" s="216" t="s">
        <v>4074</v>
      </c>
      <c r="G212" s="217" t="s">
        <v>711</v>
      </c>
      <c r="H212" s="218">
        <v>84</v>
      </c>
      <c r="I212" s="219"/>
      <c r="J212" s="220">
        <f>ROUND(I212*H212,2)</f>
        <v>0</v>
      </c>
      <c r="K212" s="216" t="s">
        <v>5</v>
      </c>
      <c r="L212" s="48"/>
      <c r="M212" s="221" t="s">
        <v>5</v>
      </c>
      <c r="N212" s="222" t="s">
        <v>43</v>
      </c>
      <c r="O212" s="49"/>
      <c r="P212" s="223">
        <f>O212*H212</f>
        <v>0</v>
      </c>
      <c r="Q212" s="223">
        <v>0</v>
      </c>
      <c r="R212" s="223">
        <f>Q212*H212</f>
        <v>0</v>
      </c>
      <c r="S212" s="223">
        <v>0</v>
      </c>
      <c r="T212" s="224">
        <f>S212*H212</f>
        <v>0</v>
      </c>
      <c r="AR212" s="26" t="s">
        <v>181</v>
      </c>
      <c r="AT212" s="26" t="s">
        <v>176</v>
      </c>
      <c r="AU212" s="26" t="s">
        <v>81</v>
      </c>
      <c r="AY212" s="26" t="s">
        <v>173</v>
      </c>
      <c r="BE212" s="225">
        <f>IF(N212="základní",J212,0)</f>
        <v>0</v>
      </c>
      <c r="BF212" s="225">
        <f>IF(N212="snížená",J212,0)</f>
        <v>0</v>
      </c>
      <c r="BG212" s="225">
        <f>IF(N212="zákl. přenesená",J212,0)</f>
        <v>0</v>
      </c>
      <c r="BH212" s="225">
        <f>IF(N212="sníž. přenesená",J212,0)</f>
        <v>0</v>
      </c>
      <c r="BI212" s="225">
        <f>IF(N212="nulová",J212,0)</f>
        <v>0</v>
      </c>
      <c r="BJ212" s="26" t="s">
        <v>79</v>
      </c>
      <c r="BK212" s="225">
        <f>ROUND(I212*H212,2)</f>
        <v>0</v>
      </c>
      <c r="BL212" s="26" t="s">
        <v>181</v>
      </c>
      <c r="BM212" s="26" t="s">
        <v>4075</v>
      </c>
    </row>
    <row r="213" spans="2:65" s="1" customFormat="1" ht="22.5" customHeight="1">
      <c r="B213" s="213"/>
      <c r="C213" s="259" t="s">
        <v>1916</v>
      </c>
      <c r="D213" s="259" t="s">
        <v>336</v>
      </c>
      <c r="E213" s="260" t="s">
        <v>4076</v>
      </c>
      <c r="F213" s="261" t="s">
        <v>4077</v>
      </c>
      <c r="G213" s="262" t="s">
        <v>711</v>
      </c>
      <c r="H213" s="263">
        <v>84</v>
      </c>
      <c r="I213" s="264"/>
      <c r="J213" s="265">
        <f>ROUND(I213*H213,2)</f>
        <v>0</v>
      </c>
      <c r="K213" s="261" t="s">
        <v>5</v>
      </c>
      <c r="L213" s="266"/>
      <c r="M213" s="267" t="s">
        <v>5</v>
      </c>
      <c r="N213" s="268" t="s">
        <v>43</v>
      </c>
      <c r="O213" s="49"/>
      <c r="P213" s="223">
        <f>O213*H213</f>
        <v>0</v>
      </c>
      <c r="Q213" s="223">
        <v>0</v>
      </c>
      <c r="R213" s="223">
        <f>Q213*H213</f>
        <v>0</v>
      </c>
      <c r="S213" s="223">
        <v>0</v>
      </c>
      <c r="T213" s="224">
        <f>S213*H213</f>
        <v>0</v>
      </c>
      <c r="AR213" s="26" t="s">
        <v>222</v>
      </c>
      <c r="AT213" s="26" t="s">
        <v>336</v>
      </c>
      <c r="AU213" s="26" t="s">
        <v>81</v>
      </c>
      <c r="AY213" s="26" t="s">
        <v>173</v>
      </c>
      <c r="BE213" s="225">
        <f>IF(N213="základní",J213,0)</f>
        <v>0</v>
      </c>
      <c r="BF213" s="225">
        <f>IF(N213="snížená",J213,0)</f>
        <v>0</v>
      </c>
      <c r="BG213" s="225">
        <f>IF(N213="zákl. přenesená",J213,0)</f>
        <v>0</v>
      </c>
      <c r="BH213" s="225">
        <f>IF(N213="sníž. přenesená",J213,0)</f>
        <v>0</v>
      </c>
      <c r="BI213" s="225">
        <f>IF(N213="nulová",J213,0)</f>
        <v>0</v>
      </c>
      <c r="BJ213" s="26" t="s">
        <v>79</v>
      </c>
      <c r="BK213" s="225">
        <f>ROUND(I213*H213,2)</f>
        <v>0</v>
      </c>
      <c r="BL213" s="26" t="s">
        <v>181</v>
      </c>
      <c r="BM213" s="26" t="s">
        <v>4078</v>
      </c>
    </row>
    <row r="214" spans="2:65" s="1" customFormat="1" ht="22.5" customHeight="1">
      <c r="B214" s="213"/>
      <c r="C214" s="214" t="s">
        <v>1920</v>
      </c>
      <c r="D214" s="214" t="s">
        <v>176</v>
      </c>
      <c r="E214" s="215" t="s">
        <v>4079</v>
      </c>
      <c r="F214" s="216" t="s">
        <v>4080</v>
      </c>
      <c r="G214" s="217" t="s">
        <v>711</v>
      </c>
      <c r="H214" s="218">
        <v>5</v>
      </c>
      <c r="I214" s="219"/>
      <c r="J214" s="220">
        <f>ROUND(I214*H214,2)</f>
        <v>0</v>
      </c>
      <c r="K214" s="216" t="s">
        <v>5</v>
      </c>
      <c r="L214" s="48"/>
      <c r="M214" s="221" t="s">
        <v>5</v>
      </c>
      <c r="N214" s="222" t="s">
        <v>43</v>
      </c>
      <c r="O214" s="49"/>
      <c r="P214" s="223">
        <f>O214*H214</f>
        <v>0</v>
      </c>
      <c r="Q214" s="223">
        <v>0</v>
      </c>
      <c r="R214" s="223">
        <f>Q214*H214</f>
        <v>0</v>
      </c>
      <c r="S214" s="223">
        <v>0</v>
      </c>
      <c r="T214" s="224">
        <f>S214*H214</f>
        <v>0</v>
      </c>
      <c r="AR214" s="26" t="s">
        <v>181</v>
      </c>
      <c r="AT214" s="26" t="s">
        <v>176</v>
      </c>
      <c r="AU214" s="26" t="s">
        <v>81</v>
      </c>
      <c r="AY214" s="26" t="s">
        <v>173</v>
      </c>
      <c r="BE214" s="225">
        <f>IF(N214="základní",J214,0)</f>
        <v>0</v>
      </c>
      <c r="BF214" s="225">
        <f>IF(N214="snížená",J214,0)</f>
        <v>0</v>
      </c>
      <c r="BG214" s="225">
        <f>IF(N214="zákl. přenesená",J214,0)</f>
        <v>0</v>
      </c>
      <c r="BH214" s="225">
        <f>IF(N214="sníž. přenesená",J214,0)</f>
        <v>0</v>
      </c>
      <c r="BI214" s="225">
        <f>IF(N214="nulová",J214,0)</f>
        <v>0</v>
      </c>
      <c r="BJ214" s="26" t="s">
        <v>79</v>
      </c>
      <c r="BK214" s="225">
        <f>ROUND(I214*H214,2)</f>
        <v>0</v>
      </c>
      <c r="BL214" s="26" t="s">
        <v>181</v>
      </c>
      <c r="BM214" s="26" t="s">
        <v>4081</v>
      </c>
    </row>
    <row r="215" spans="2:65" s="1" customFormat="1" ht="22.5" customHeight="1">
      <c r="B215" s="213"/>
      <c r="C215" s="259" t="s">
        <v>1924</v>
      </c>
      <c r="D215" s="259" t="s">
        <v>336</v>
      </c>
      <c r="E215" s="260" t="s">
        <v>4082</v>
      </c>
      <c r="F215" s="261" t="s">
        <v>4083</v>
      </c>
      <c r="G215" s="262" t="s">
        <v>711</v>
      </c>
      <c r="H215" s="263">
        <v>5</v>
      </c>
      <c r="I215" s="264"/>
      <c r="J215" s="265">
        <f>ROUND(I215*H215,2)</f>
        <v>0</v>
      </c>
      <c r="K215" s="261" t="s">
        <v>5</v>
      </c>
      <c r="L215" s="266"/>
      <c r="M215" s="267" t="s">
        <v>5</v>
      </c>
      <c r="N215" s="268" t="s">
        <v>43</v>
      </c>
      <c r="O215" s="49"/>
      <c r="P215" s="223">
        <f>O215*H215</f>
        <v>0</v>
      </c>
      <c r="Q215" s="223">
        <v>0</v>
      </c>
      <c r="R215" s="223">
        <f>Q215*H215</f>
        <v>0</v>
      </c>
      <c r="S215" s="223">
        <v>0</v>
      </c>
      <c r="T215" s="224">
        <f>S215*H215</f>
        <v>0</v>
      </c>
      <c r="AR215" s="26" t="s">
        <v>222</v>
      </c>
      <c r="AT215" s="26" t="s">
        <v>336</v>
      </c>
      <c r="AU215" s="26" t="s">
        <v>81</v>
      </c>
      <c r="AY215" s="26" t="s">
        <v>173</v>
      </c>
      <c r="BE215" s="225">
        <f>IF(N215="základní",J215,0)</f>
        <v>0</v>
      </c>
      <c r="BF215" s="225">
        <f>IF(N215="snížená",J215,0)</f>
        <v>0</v>
      </c>
      <c r="BG215" s="225">
        <f>IF(N215="zákl. přenesená",J215,0)</f>
        <v>0</v>
      </c>
      <c r="BH215" s="225">
        <f>IF(N215="sníž. přenesená",J215,0)</f>
        <v>0</v>
      </c>
      <c r="BI215" s="225">
        <f>IF(N215="nulová",J215,0)</f>
        <v>0</v>
      </c>
      <c r="BJ215" s="26" t="s">
        <v>79</v>
      </c>
      <c r="BK215" s="225">
        <f>ROUND(I215*H215,2)</f>
        <v>0</v>
      </c>
      <c r="BL215" s="26" t="s">
        <v>181</v>
      </c>
      <c r="BM215" s="26" t="s">
        <v>4084</v>
      </c>
    </row>
    <row r="216" spans="2:65" s="1" customFormat="1" ht="22.5" customHeight="1">
      <c r="B216" s="213"/>
      <c r="C216" s="214" t="s">
        <v>1928</v>
      </c>
      <c r="D216" s="214" t="s">
        <v>176</v>
      </c>
      <c r="E216" s="215" t="s">
        <v>4085</v>
      </c>
      <c r="F216" s="216" t="s">
        <v>4086</v>
      </c>
      <c r="G216" s="217" t="s">
        <v>711</v>
      </c>
      <c r="H216" s="218">
        <v>34</v>
      </c>
      <c r="I216" s="219"/>
      <c r="J216" s="220">
        <f>ROUND(I216*H216,2)</f>
        <v>0</v>
      </c>
      <c r="K216" s="216" t="s">
        <v>5</v>
      </c>
      <c r="L216" s="48"/>
      <c r="M216" s="221" t="s">
        <v>5</v>
      </c>
      <c r="N216" s="222" t="s">
        <v>43</v>
      </c>
      <c r="O216" s="49"/>
      <c r="P216" s="223">
        <f>O216*H216</f>
        <v>0</v>
      </c>
      <c r="Q216" s="223">
        <v>0</v>
      </c>
      <c r="R216" s="223">
        <f>Q216*H216</f>
        <v>0</v>
      </c>
      <c r="S216" s="223">
        <v>0</v>
      </c>
      <c r="T216" s="224">
        <f>S216*H216</f>
        <v>0</v>
      </c>
      <c r="AR216" s="26" t="s">
        <v>181</v>
      </c>
      <c r="AT216" s="26" t="s">
        <v>176</v>
      </c>
      <c r="AU216" s="26" t="s">
        <v>81</v>
      </c>
      <c r="AY216" s="26" t="s">
        <v>173</v>
      </c>
      <c r="BE216" s="225">
        <f>IF(N216="základní",J216,0)</f>
        <v>0</v>
      </c>
      <c r="BF216" s="225">
        <f>IF(N216="snížená",J216,0)</f>
        <v>0</v>
      </c>
      <c r="BG216" s="225">
        <f>IF(N216="zákl. přenesená",J216,0)</f>
        <v>0</v>
      </c>
      <c r="BH216" s="225">
        <f>IF(N216="sníž. přenesená",J216,0)</f>
        <v>0</v>
      </c>
      <c r="BI216" s="225">
        <f>IF(N216="nulová",J216,0)</f>
        <v>0</v>
      </c>
      <c r="BJ216" s="26" t="s">
        <v>79</v>
      </c>
      <c r="BK216" s="225">
        <f>ROUND(I216*H216,2)</f>
        <v>0</v>
      </c>
      <c r="BL216" s="26" t="s">
        <v>181</v>
      </c>
      <c r="BM216" s="26" t="s">
        <v>4087</v>
      </c>
    </row>
    <row r="217" spans="2:65" s="1" customFormat="1" ht="22.5" customHeight="1">
      <c r="B217" s="213"/>
      <c r="C217" s="259" t="s">
        <v>1932</v>
      </c>
      <c r="D217" s="259" t="s">
        <v>336</v>
      </c>
      <c r="E217" s="260" t="s">
        <v>4088</v>
      </c>
      <c r="F217" s="261" t="s">
        <v>4089</v>
      </c>
      <c r="G217" s="262" t="s">
        <v>711</v>
      </c>
      <c r="H217" s="263">
        <v>34</v>
      </c>
      <c r="I217" s="264"/>
      <c r="J217" s="265">
        <f>ROUND(I217*H217,2)</f>
        <v>0</v>
      </c>
      <c r="K217" s="261" t="s">
        <v>5</v>
      </c>
      <c r="L217" s="266"/>
      <c r="M217" s="267" t="s">
        <v>5</v>
      </c>
      <c r="N217" s="268" t="s">
        <v>43</v>
      </c>
      <c r="O217" s="49"/>
      <c r="P217" s="223">
        <f>O217*H217</f>
        <v>0</v>
      </c>
      <c r="Q217" s="223">
        <v>0</v>
      </c>
      <c r="R217" s="223">
        <f>Q217*H217</f>
        <v>0</v>
      </c>
      <c r="S217" s="223">
        <v>0</v>
      </c>
      <c r="T217" s="224">
        <f>S217*H217</f>
        <v>0</v>
      </c>
      <c r="AR217" s="26" t="s">
        <v>222</v>
      </c>
      <c r="AT217" s="26" t="s">
        <v>336</v>
      </c>
      <c r="AU217" s="26" t="s">
        <v>81</v>
      </c>
      <c r="AY217" s="26" t="s">
        <v>173</v>
      </c>
      <c r="BE217" s="225">
        <f>IF(N217="základní",J217,0)</f>
        <v>0</v>
      </c>
      <c r="BF217" s="225">
        <f>IF(N217="snížená",J217,0)</f>
        <v>0</v>
      </c>
      <c r="BG217" s="225">
        <f>IF(N217="zákl. přenesená",J217,0)</f>
        <v>0</v>
      </c>
      <c r="BH217" s="225">
        <f>IF(N217="sníž. přenesená",J217,0)</f>
        <v>0</v>
      </c>
      <c r="BI217" s="225">
        <f>IF(N217="nulová",J217,0)</f>
        <v>0</v>
      </c>
      <c r="BJ217" s="26" t="s">
        <v>79</v>
      </c>
      <c r="BK217" s="225">
        <f>ROUND(I217*H217,2)</f>
        <v>0</v>
      </c>
      <c r="BL217" s="26" t="s">
        <v>181</v>
      </c>
      <c r="BM217" s="26" t="s">
        <v>4090</v>
      </c>
    </row>
    <row r="218" spans="2:65" s="1" customFormat="1" ht="22.5" customHeight="1">
      <c r="B218" s="213"/>
      <c r="C218" s="259" t="s">
        <v>1936</v>
      </c>
      <c r="D218" s="259" t="s">
        <v>336</v>
      </c>
      <c r="E218" s="260" t="s">
        <v>4091</v>
      </c>
      <c r="F218" s="261" t="s">
        <v>4092</v>
      </c>
      <c r="G218" s="262" t="s">
        <v>711</v>
      </c>
      <c r="H218" s="263">
        <v>34</v>
      </c>
      <c r="I218" s="264"/>
      <c r="J218" s="265">
        <f>ROUND(I218*H218,2)</f>
        <v>0</v>
      </c>
      <c r="K218" s="261" t="s">
        <v>5</v>
      </c>
      <c r="L218" s="266"/>
      <c r="M218" s="267" t="s">
        <v>5</v>
      </c>
      <c r="N218" s="268" t="s">
        <v>43</v>
      </c>
      <c r="O218" s="49"/>
      <c r="P218" s="223">
        <f>O218*H218</f>
        <v>0</v>
      </c>
      <c r="Q218" s="223">
        <v>0</v>
      </c>
      <c r="R218" s="223">
        <f>Q218*H218</f>
        <v>0</v>
      </c>
      <c r="S218" s="223">
        <v>0</v>
      </c>
      <c r="T218" s="224">
        <f>S218*H218</f>
        <v>0</v>
      </c>
      <c r="AR218" s="26" t="s">
        <v>222</v>
      </c>
      <c r="AT218" s="26" t="s">
        <v>336</v>
      </c>
      <c r="AU218" s="26" t="s">
        <v>81</v>
      </c>
      <c r="AY218" s="26" t="s">
        <v>173</v>
      </c>
      <c r="BE218" s="225">
        <f>IF(N218="základní",J218,0)</f>
        <v>0</v>
      </c>
      <c r="BF218" s="225">
        <f>IF(N218="snížená",J218,0)</f>
        <v>0</v>
      </c>
      <c r="BG218" s="225">
        <f>IF(N218="zákl. přenesená",J218,0)</f>
        <v>0</v>
      </c>
      <c r="BH218" s="225">
        <f>IF(N218="sníž. přenesená",J218,0)</f>
        <v>0</v>
      </c>
      <c r="BI218" s="225">
        <f>IF(N218="nulová",J218,0)</f>
        <v>0</v>
      </c>
      <c r="BJ218" s="26" t="s">
        <v>79</v>
      </c>
      <c r="BK218" s="225">
        <f>ROUND(I218*H218,2)</f>
        <v>0</v>
      </c>
      <c r="BL218" s="26" t="s">
        <v>181</v>
      </c>
      <c r="BM218" s="26" t="s">
        <v>4093</v>
      </c>
    </row>
    <row r="219" spans="2:65" s="1" customFormat="1" ht="22.5" customHeight="1">
      <c r="B219" s="213"/>
      <c r="C219" s="259" t="s">
        <v>1940</v>
      </c>
      <c r="D219" s="259" t="s">
        <v>336</v>
      </c>
      <c r="E219" s="260" t="s">
        <v>4094</v>
      </c>
      <c r="F219" s="261" t="s">
        <v>4095</v>
      </c>
      <c r="G219" s="262" t="s">
        <v>711</v>
      </c>
      <c r="H219" s="263">
        <v>34</v>
      </c>
      <c r="I219" s="264"/>
      <c r="J219" s="265">
        <f>ROUND(I219*H219,2)</f>
        <v>0</v>
      </c>
      <c r="K219" s="261" t="s">
        <v>5</v>
      </c>
      <c r="L219" s="266"/>
      <c r="M219" s="267" t="s">
        <v>5</v>
      </c>
      <c r="N219" s="268" t="s">
        <v>43</v>
      </c>
      <c r="O219" s="49"/>
      <c r="P219" s="223">
        <f>O219*H219</f>
        <v>0</v>
      </c>
      <c r="Q219" s="223">
        <v>0</v>
      </c>
      <c r="R219" s="223">
        <f>Q219*H219</f>
        <v>0</v>
      </c>
      <c r="S219" s="223">
        <v>0</v>
      </c>
      <c r="T219" s="224">
        <f>S219*H219</f>
        <v>0</v>
      </c>
      <c r="AR219" s="26" t="s">
        <v>222</v>
      </c>
      <c r="AT219" s="26" t="s">
        <v>336</v>
      </c>
      <c r="AU219" s="26" t="s">
        <v>81</v>
      </c>
      <c r="AY219" s="26" t="s">
        <v>173</v>
      </c>
      <c r="BE219" s="225">
        <f>IF(N219="základní",J219,0)</f>
        <v>0</v>
      </c>
      <c r="BF219" s="225">
        <f>IF(N219="snížená",J219,0)</f>
        <v>0</v>
      </c>
      <c r="BG219" s="225">
        <f>IF(N219="zákl. přenesená",J219,0)</f>
        <v>0</v>
      </c>
      <c r="BH219" s="225">
        <f>IF(N219="sníž. přenesená",J219,0)</f>
        <v>0</v>
      </c>
      <c r="BI219" s="225">
        <f>IF(N219="nulová",J219,0)</f>
        <v>0</v>
      </c>
      <c r="BJ219" s="26" t="s">
        <v>79</v>
      </c>
      <c r="BK219" s="225">
        <f>ROUND(I219*H219,2)</f>
        <v>0</v>
      </c>
      <c r="BL219" s="26" t="s">
        <v>181</v>
      </c>
      <c r="BM219" s="26" t="s">
        <v>4096</v>
      </c>
    </row>
    <row r="220" spans="2:65" s="1" customFormat="1" ht="22.5" customHeight="1">
      <c r="B220" s="213"/>
      <c r="C220" s="214" t="s">
        <v>1944</v>
      </c>
      <c r="D220" s="214" t="s">
        <v>176</v>
      </c>
      <c r="E220" s="215" t="s">
        <v>4085</v>
      </c>
      <c r="F220" s="216" t="s">
        <v>4086</v>
      </c>
      <c r="G220" s="217" t="s">
        <v>711</v>
      </c>
      <c r="H220" s="218">
        <v>8</v>
      </c>
      <c r="I220" s="219"/>
      <c r="J220" s="220">
        <f>ROUND(I220*H220,2)</f>
        <v>0</v>
      </c>
      <c r="K220" s="216" t="s">
        <v>5</v>
      </c>
      <c r="L220" s="48"/>
      <c r="M220" s="221" t="s">
        <v>5</v>
      </c>
      <c r="N220" s="222" t="s">
        <v>43</v>
      </c>
      <c r="O220" s="49"/>
      <c r="P220" s="223">
        <f>O220*H220</f>
        <v>0</v>
      </c>
      <c r="Q220" s="223">
        <v>0</v>
      </c>
      <c r="R220" s="223">
        <f>Q220*H220</f>
        <v>0</v>
      </c>
      <c r="S220" s="223">
        <v>0</v>
      </c>
      <c r="T220" s="224">
        <f>S220*H220</f>
        <v>0</v>
      </c>
      <c r="AR220" s="26" t="s">
        <v>181</v>
      </c>
      <c r="AT220" s="26" t="s">
        <v>176</v>
      </c>
      <c r="AU220" s="26" t="s">
        <v>81</v>
      </c>
      <c r="AY220" s="26" t="s">
        <v>173</v>
      </c>
      <c r="BE220" s="225">
        <f>IF(N220="základní",J220,0)</f>
        <v>0</v>
      </c>
      <c r="BF220" s="225">
        <f>IF(N220="snížená",J220,0)</f>
        <v>0</v>
      </c>
      <c r="BG220" s="225">
        <f>IF(N220="zákl. přenesená",J220,0)</f>
        <v>0</v>
      </c>
      <c r="BH220" s="225">
        <f>IF(N220="sníž. přenesená",J220,0)</f>
        <v>0</v>
      </c>
      <c r="BI220" s="225">
        <f>IF(N220="nulová",J220,0)</f>
        <v>0</v>
      </c>
      <c r="BJ220" s="26" t="s">
        <v>79</v>
      </c>
      <c r="BK220" s="225">
        <f>ROUND(I220*H220,2)</f>
        <v>0</v>
      </c>
      <c r="BL220" s="26" t="s">
        <v>181</v>
      </c>
      <c r="BM220" s="26" t="s">
        <v>4097</v>
      </c>
    </row>
    <row r="221" spans="2:65" s="1" customFormat="1" ht="22.5" customHeight="1">
      <c r="B221" s="213"/>
      <c r="C221" s="259" t="s">
        <v>1949</v>
      </c>
      <c r="D221" s="259" t="s">
        <v>336</v>
      </c>
      <c r="E221" s="260" t="s">
        <v>4098</v>
      </c>
      <c r="F221" s="261" t="s">
        <v>4099</v>
      </c>
      <c r="G221" s="262" t="s">
        <v>711</v>
      </c>
      <c r="H221" s="263">
        <v>8</v>
      </c>
      <c r="I221" s="264"/>
      <c r="J221" s="265">
        <f>ROUND(I221*H221,2)</f>
        <v>0</v>
      </c>
      <c r="K221" s="261" t="s">
        <v>5</v>
      </c>
      <c r="L221" s="266"/>
      <c r="M221" s="267" t="s">
        <v>5</v>
      </c>
      <c r="N221" s="268" t="s">
        <v>43</v>
      </c>
      <c r="O221" s="49"/>
      <c r="P221" s="223">
        <f>O221*H221</f>
        <v>0</v>
      </c>
      <c r="Q221" s="223">
        <v>0</v>
      </c>
      <c r="R221" s="223">
        <f>Q221*H221</f>
        <v>0</v>
      </c>
      <c r="S221" s="223">
        <v>0</v>
      </c>
      <c r="T221" s="224">
        <f>S221*H221</f>
        <v>0</v>
      </c>
      <c r="AR221" s="26" t="s">
        <v>222</v>
      </c>
      <c r="AT221" s="26" t="s">
        <v>336</v>
      </c>
      <c r="AU221" s="26" t="s">
        <v>81</v>
      </c>
      <c r="AY221" s="26" t="s">
        <v>173</v>
      </c>
      <c r="BE221" s="225">
        <f>IF(N221="základní",J221,0)</f>
        <v>0</v>
      </c>
      <c r="BF221" s="225">
        <f>IF(N221="snížená",J221,0)</f>
        <v>0</v>
      </c>
      <c r="BG221" s="225">
        <f>IF(N221="zákl. přenesená",J221,0)</f>
        <v>0</v>
      </c>
      <c r="BH221" s="225">
        <f>IF(N221="sníž. přenesená",J221,0)</f>
        <v>0</v>
      </c>
      <c r="BI221" s="225">
        <f>IF(N221="nulová",J221,0)</f>
        <v>0</v>
      </c>
      <c r="BJ221" s="26" t="s">
        <v>79</v>
      </c>
      <c r="BK221" s="225">
        <f>ROUND(I221*H221,2)</f>
        <v>0</v>
      </c>
      <c r="BL221" s="26" t="s">
        <v>181</v>
      </c>
      <c r="BM221" s="26" t="s">
        <v>4100</v>
      </c>
    </row>
    <row r="222" spans="2:65" s="1" customFormat="1" ht="22.5" customHeight="1">
      <c r="B222" s="213"/>
      <c r="C222" s="259" t="s">
        <v>1951</v>
      </c>
      <c r="D222" s="259" t="s">
        <v>336</v>
      </c>
      <c r="E222" s="260" t="s">
        <v>4101</v>
      </c>
      <c r="F222" s="261" t="s">
        <v>4102</v>
      </c>
      <c r="G222" s="262" t="s">
        <v>711</v>
      </c>
      <c r="H222" s="263">
        <v>16</v>
      </c>
      <c r="I222" s="264"/>
      <c r="J222" s="265">
        <f>ROUND(I222*H222,2)</f>
        <v>0</v>
      </c>
      <c r="K222" s="261" t="s">
        <v>5</v>
      </c>
      <c r="L222" s="266"/>
      <c r="M222" s="267" t="s">
        <v>5</v>
      </c>
      <c r="N222" s="268" t="s">
        <v>43</v>
      </c>
      <c r="O222" s="49"/>
      <c r="P222" s="223">
        <f>O222*H222</f>
        <v>0</v>
      </c>
      <c r="Q222" s="223">
        <v>0</v>
      </c>
      <c r="R222" s="223">
        <f>Q222*H222</f>
        <v>0</v>
      </c>
      <c r="S222" s="223">
        <v>0</v>
      </c>
      <c r="T222" s="224">
        <f>S222*H222</f>
        <v>0</v>
      </c>
      <c r="AR222" s="26" t="s">
        <v>222</v>
      </c>
      <c r="AT222" s="26" t="s">
        <v>336</v>
      </c>
      <c r="AU222" s="26" t="s">
        <v>81</v>
      </c>
      <c r="AY222" s="26" t="s">
        <v>173</v>
      </c>
      <c r="BE222" s="225">
        <f>IF(N222="základní",J222,0)</f>
        <v>0</v>
      </c>
      <c r="BF222" s="225">
        <f>IF(N222="snížená",J222,0)</f>
        <v>0</v>
      </c>
      <c r="BG222" s="225">
        <f>IF(N222="zákl. přenesená",J222,0)</f>
        <v>0</v>
      </c>
      <c r="BH222" s="225">
        <f>IF(N222="sníž. přenesená",J222,0)</f>
        <v>0</v>
      </c>
      <c r="BI222" s="225">
        <f>IF(N222="nulová",J222,0)</f>
        <v>0</v>
      </c>
      <c r="BJ222" s="26" t="s">
        <v>79</v>
      </c>
      <c r="BK222" s="225">
        <f>ROUND(I222*H222,2)</f>
        <v>0</v>
      </c>
      <c r="BL222" s="26" t="s">
        <v>181</v>
      </c>
      <c r="BM222" s="26" t="s">
        <v>4103</v>
      </c>
    </row>
    <row r="223" spans="2:65" s="1" customFormat="1" ht="22.5" customHeight="1">
      <c r="B223" s="213"/>
      <c r="C223" s="214" t="s">
        <v>1955</v>
      </c>
      <c r="D223" s="214" t="s">
        <v>176</v>
      </c>
      <c r="E223" s="215" t="s">
        <v>4104</v>
      </c>
      <c r="F223" s="216" t="s">
        <v>4105</v>
      </c>
      <c r="G223" s="217" t="s">
        <v>711</v>
      </c>
      <c r="H223" s="218">
        <v>3</v>
      </c>
      <c r="I223" s="219"/>
      <c r="J223" s="220">
        <f>ROUND(I223*H223,2)</f>
        <v>0</v>
      </c>
      <c r="K223" s="216" t="s">
        <v>5</v>
      </c>
      <c r="L223" s="48"/>
      <c r="M223" s="221" t="s">
        <v>5</v>
      </c>
      <c r="N223" s="222" t="s">
        <v>43</v>
      </c>
      <c r="O223" s="49"/>
      <c r="P223" s="223">
        <f>O223*H223</f>
        <v>0</v>
      </c>
      <c r="Q223" s="223">
        <v>0</v>
      </c>
      <c r="R223" s="223">
        <f>Q223*H223</f>
        <v>0</v>
      </c>
      <c r="S223" s="223">
        <v>0</v>
      </c>
      <c r="T223" s="224">
        <f>S223*H223</f>
        <v>0</v>
      </c>
      <c r="AR223" s="26" t="s">
        <v>181</v>
      </c>
      <c r="AT223" s="26" t="s">
        <v>176</v>
      </c>
      <c r="AU223" s="26" t="s">
        <v>81</v>
      </c>
      <c r="AY223" s="26" t="s">
        <v>173</v>
      </c>
      <c r="BE223" s="225">
        <f>IF(N223="základní",J223,0)</f>
        <v>0</v>
      </c>
      <c r="BF223" s="225">
        <f>IF(N223="snížená",J223,0)</f>
        <v>0</v>
      </c>
      <c r="BG223" s="225">
        <f>IF(N223="zákl. přenesená",J223,0)</f>
        <v>0</v>
      </c>
      <c r="BH223" s="225">
        <f>IF(N223="sníž. přenesená",J223,0)</f>
        <v>0</v>
      </c>
      <c r="BI223" s="225">
        <f>IF(N223="nulová",J223,0)</f>
        <v>0</v>
      </c>
      <c r="BJ223" s="26" t="s">
        <v>79</v>
      </c>
      <c r="BK223" s="225">
        <f>ROUND(I223*H223,2)</f>
        <v>0</v>
      </c>
      <c r="BL223" s="26" t="s">
        <v>181</v>
      </c>
      <c r="BM223" s="26" t="s">
        <v>4106</v>
      </c>
    </row>
    <row r="224" spans="2:65" s="1" customFormat="1" ht="22.5" customHeight="1">
      <c r="B224" s="213"/>
      <c r="C224" s="259" t="s">
        <v>1959</v>
      </c>
      <c r="D224" s="259" t="s">
        <v>336</v>
      </c>
      <c r="E224" s="260" t="s">
        <v>4107</v>
      </c>
      <c r="F224" s="261" t="s">
        <v>4108</v>
      </c>
      <c r="G224" s="262" t="s">
        <v>711</v>
      </c>
      <c r="H224" s="263">
        <v>3</v>
      </c>
      <c r="I224" s="264"/>
      <c r="J224" s="265">
        <f>ROUND(I224*H224,2)</f>
        <v>0</v>
      </c>
      <c r="K224" s="261" t="s">
        <v>5</v>
      </c>
      <c r="L224" s="266"/>
      <c r="M224" s="267" t="s">
        <v>5</v>
      </c>
      <c r="N224" s="268" t="s">
        <v>43</v>
      </c>
      <c r="O224" s="49"/>
      <c r="P224" s="223">
        <f>O224*H224</f>
        <v>0</v>
      </c>
      <c r="Q224" s="223">
        <v>0</v>
      </c>
      <c r="R224" s="223">
        <f>Q224*H224</f>
        <v>0</v>
      </c>
      <c r="S224" s="223">
        <v>0</v>
      </c>
      <c r="T224" s="224">
        <f>S224*H224</f>
        <v>0</v>
      </c>
      <c r="AR224" s="26" t="s">
        <v>222</v>
      </c>
      <c r="AT224" s="26" t="s">
        <v>336</v>
      </c>
      <c r="AU224" s="26" t="s">
        <v>81</v>
      </c>
      <c r="AY224" s="26" t="s">
        <v>173</v>
      </c>
      <c r="BE224" s="225">
        <f>IF(N224="základní",J224,0)</f>
        <v>0</v>
      </c>
      <c r="BF224" s="225">
        <f>IF(N224="snížená",J224,0)</f>
        <v>0</v>
      </c>
      <c r="BG224" s="225">
        <f>IF(N224="zákl. přenesená",J224,0)</f>
        <v>0</v>
      </c>
      <c r="BH224" s="225">
        <f>IF(N224="sníž. přenesená",J224,0)</f>
        <v>0</v>
      </c>
      <c r="BI224" s="225">
        <f>IF(N224="nulová",J224,0)</f>
        <v>0</v>
      </c>
      <c r="BJ224" s="26" t="s">
        <v>79</v>
      </c>
      <c r="BK224" s="225">
        <f>ROUND(I224*H224,2)</f>
        <v>0</v>
      </c>
      <c r="BL224" s="26" t="s">
        <v>181</v>
      </c>
      <c r="BM224" s="26" t="s">
        <v>4109</v>
      </c>
    </row>
    <row r="225" spans="2:65" s="1" customFormat="1" ht="22.5" customHeight="1">
      <c r="B225" s="213"/>
      <c r="C225" s="214" t="s">
        <v>1964</v>
      </c>
      <c r="D225" s="214" t="s">
        <v>176</v>
      </c>
      <c r="E225" s="215" t="s">
        <v>4110</v>
      </c>
      <c r="F225" s="216" t="s">
        <v>4111</v>
      </c>
      <c r="G225" s="217" t="s">
        <v>711</v>
      </c>
      <c r="H225" s="218">
        <v>2</v>
      </c>
      <c r="I225" s="219"/>
      <c r="J225" s="220">
        <f>ROUND(I225*H225,2)</f>
        <v>0</v>
      </c>
      <c r="K225" s="216" t="s">
        <v>5</v>
      </c>
      <c r="L225" s="48"/>
      <c r="M225" s="221" t="s">
        <v>5</v>
      </c>
      <c r="N225" s="222" t="s">
        <v>43</v>
      </c>
      <c r="O225" s="49"/>
      <c r="P225" s="223">
        <f>O225*H225</f>
        <v>0</v>
      </c>
      <c r="Q225" s="223">
        <v>0</v>
      </c>
      <c r="R225" s="223">
        <f>Q225*H225</f>
        <v>0</v>
      </c>
      <c r="S225" s="223">
        <v>0</v>
      </c>
      <c r="T225" s="224">
        <f>S225*H225</f>
        <v>0</v>
      </c>
      <c r="AR225" s="26" t="s">
        <v>181</v>
      </c>
      <c r="AT225" s="26" t="s">
        <v>176</v>
      </c>
      <c r="AU225" s="26" t="s">
        <v>81</v>
      </c>
      <c r="AY225" s="26" t="s">
        <v>173</v>
      </c>
      <c r="BE225" s="225">
        <f>IF(N225="základní",J225,0)</f>
        <v>0</v>
      </c>
      <c r="BF225" s="225">
        <f>IF(N225="snížená",J225,0)</f>
        <v>0</v>
      </c>
      <c r="BG225" s="225">
        <f>IF(N225="zákl. přenesená",J225,0)</f>
        <v>0</v>
      </c>
      <c r="BH225" s="225">
        <f>IF(N225="sníž. přenesená",J225,0)</f>
        <v>0</v>
      </c>
      <c r="BI225" s="225">
        <f>IF(N225="nulová",J225,0)</f>
        <v>0</v>
      </c>
      <c r="BJ225" s="26" t="s">
        <v>79</v>
      </c>
      <c r="BK225" s="225">
        <f>ROUND(I225*H225,2)</f>
        <v>0</v>
      </c>
      <c r="BL225" s="26" t="s">
        <v>181</v>
      </c>
      <c r="BM225" s="26" t="s">
        <v>4112</v>
      </c>
    </row>
    <row r="226" spans="2:65" s="1" customFormat="1" ht="22.5" customHeight="1">
      <c r="B226" s="213"/>
      <c r="C226" s="259" t="s">
        <v>1968</v>
      </c>
      <c r="D226" s="259" t="s">
        <v>336</v>
      </c>
      <c r="E226" s="260" t="s">
        <v>4113</v>
      </c>
      <c r="F226" s="261" t="s">
        <v>4114</v>
      </c>
      <c r="G226" s="262" t="s">
        <v>711</v>
      </c>
      <c r="H226" s="263">
        <v>2</v>
      </c>
      <c r="I226" s="264"/>
      <c r="J226" s="265">
        <f>ROUND(I226*H226,2)</f>
        <v>0</v>
      </c>
      <c r="K226" s="261" t="s">
        <v>5</v>
      </c>
      <c r="L226" s="266"/>
      <c r="M226" s="267" t="s">
        <v>5</v>
      </c>
      <c r="N226" s="268" t="s">
        <v>43</v>
      </c>
      <c r="O226" s="49"/>
      <c r="P226" s="223">
        <f>O226*H226</f>
        <v>0</v>
      </c>
      <c r="Q226" s="223">
        <v>0</v>
      </c>
      <c r="R226" s="223">
        <f>Q226*H226</f>
        <v>0</v>
      </c>
      <c r="S226" s="223">
        <v>0</v>
      </c>
      <c r="T226" s="224">
        <f>S226*H226</f>
        <v>0</v>
      </c>
      <c r="AR226" s="26" t="s">
        <v>222</v>
      </c>
      <c r="AT226" s="26" t="s">
        <v>336</v>
      </c>
      <c r="AU226" s="26" t="s">
        <v>81</v>
      </c>
      <c r="AY226" s="26" t="s">
        <v>173</v>
      </c>
      <c r="BE226" s="225">
        <f>IF(N226="základní",J226,0)</f>
        <v>0</v>
      </c>
      <c r="BF226" s="225">
        <f>IF(N226="snížená",J226,0)</f>
        <v>0</v>
      </c>
      <c r="BG226" s="225">
        <f>IF(N226="zákl. přenesená",J226,0)</f>
        <v>0</v>
      </c>
      <c r="BH226" s="225">
        <f>IF(N226="sníž. přenesená",J226,0)</f>
        <v>0</v>
      </c>
      <c r="BI226" s="225">
        <f>IF(N226="nulová",J226,0)</f>
        <v>0</v>
      </c>
      <c r="BJ226" s="26" t="s">
        <v>79</v>
      </c>
      <c r="BK226" s="225">
        <f>ROUND(I226*H226,2)</f>
        <v>0</v>
      </c>
      <c r="BL226" s="26" t="s">
        <v>181</v>
      </c>
      <c r="BM226" s="26" t="s">
        <v>4115</v>
      </c>
    </row>
    <row r="227" spans="2:65" s="1" customFormat="1" ht="22.5" customHeight="1">
      <c r="B227" s="213"/>
      <c r="C227" s="214" t="s">
        <v>1977</v>
      </c>
      <c r="D227" s="214" t="s">
        <v>176</v>
      </c>
      <c r="E227" s="215" t="s">
        <v>4116</v>
      </c>
      <c r="F227" s="216" t="s">
        <v>4117</v>
      </c>
      <c r="G227" s="217" t="s">
        <v>711</v>
      </c>
      <c r="H227" s="218">
        <v>17</v>
      </c>
      <c r="I227" s="219"/>
      <c r="J227" s="220">
        <f>ROUND(I227*H227,2)</f>
        <v>0</v>
      </c>
      <c r="K227" s="216" t="s">
        <v>5</v>
      </c>
      <c r="L227" s="48"/>
      <c r="M227" s="221" t="s">
        <v>5</v>
      </c>
      <c r="N227" s="222" t="s">
        <v>43</v>
      </c>
      <c r="O227" s="49"/>
      <c r="P227" s="223">
        <f>O227*H227</f>
        <v>0</v>
      </c>
      <c r="Q227" s="223">
        <v>0</v>
      </c>
      <c r="R227" s="223">
        <f>Q227*H227</f>
        <v>0</v>
      </c>
      <c r="S227" s="223">
        <v>0</v>
      </c>
      <c r="T227" s="224">
        <f>S227*H227</f>
        <v>0</v>
      </c>
      <c r="AR227" s="26" t="s">
        <v>181</v>
      </c>
      <c r="AT227" s="26" t="s">
        <v>176</v>
      </c>
      <c r="AU227" s="26" t="s">
        <v>81</v>
      </c>
      <c r="AY227" s="26" t="s">
        <v>173</v>
      </c>
      <c r="BE227" s="225">
        <f>IF(N227="základní",J227,0)</f>
        <v>0</v>
      </c>
      <c r="BF227" s="225">
        <f>IF(N227="snížená",J227,0)</f>
        <v>0</v>
      </c>
      <c r="BG227" s="225">
        <f>IF(N227="zákl. přenesená",J227,0)</f>
        <v>0</v>
      </c>
      <c r="BH227" s="225">
        <f>IF(N227="sníž. přenesená",J227,0)</f>
        <v>0</v>
      </c>
      <c r="BI227" s="225">
        <f>IF(N227="nulová",J227,0)</f>
        <v>0</v>
      </c>
      <c r="BJ227" s="26" t="s">
        <v>79</v>
      </c>
      <c r="BK227" s="225">
        <f>ROUND(I227*H227,2)</f>
        <v>0</v>
      </c>
      <c r="BL227" s="26" t="s">
        <v>181</v>
      </c>
      <c r="BM227" s="26" t="s">
        <v>4118</v>
      </c>
    </row>
    <row r="228" spans="2:65" s="1" customFormat="1" ht="22.5" customHeight="1">
      <c r="B228" s="213"/>
      <c r="C228" s="259" t="s">
        <v>1984</v>
      </c>
      <c r="D228" s="259" t="s">
        <v>336</v>
      </c>
      <c r="E228" s="260" t="s">
        <v>4119</v>
      </c>
      <c r="F228" s="261" t="s">
        <v>4120</v>
      </c>
      <c r="G228" s="262" t="s">
        <v>711</v>
      </c>
      <c r="H228" s="263">
        <v>17</v>
      </c>
      <c r="I228" s="264"/>
      <c r="J228" s="265">
        <f>ROUND(I228*H228,2)</f>
        <v>0</v>
      </c>
      <c r="K228" s="261" t="s">
        <v>5</v>
      </c>
      <c r="L228" s="266"/>
      <c r="M228" s="267" t="s">
        <v>5</v>
      </c>
      <c r="N228" s="268" t="s">
        <v>43</v>
      </c>
      <c r="O228" s="49"/>
      <c r="P228" s="223">
        <f>O228*H228</f>
        <v>0</v>
      </c>
      <c r="Q228" s="223">
        <v>0</v>
      </c>
      <c r="R228" s="223">
        <f>Q228*H228</f>
        <v>0</v>
      </c>
      <c r="S228" s="223">
        <v>0</v>
      </c>
      <c r="T228" s="224">
        <f>S228*H228</f>
        <v>0</v>
      </c>
      <c r="AR228" s="26" t="s">
        <v>222</v>
      </c>
      <c r="AT228" s="26" t="s">
        <v>336</v>
      </c>
      <c r="AU228" s="26" t="s">
        <v>81</v>
      </c>
      <c r="AY228" s="26" t="s">
        <v>173</v>
      </c>
      <c r="BE228" s="225">
        <f>IF(N228="základní",J228,0)</f>
        <v>0</v>
      </c>
      <c r="BF228" s="225">
        <f>IF(N228="snížená",J228,0)</f>
        <v>0</v>
      </c>
      <c r="BG228" s="225">
        <f>IF(N228="zákl. přenesená",J228,0)</f>
        <v>0</v>
      </c>
      <c r="BH228" s="225">
        <f>IF(N228="sníž. přenesená",J228,0)</f>
        <v>0</v>
      </c>
      <c r="BI228" s="225">
        <f>IF(N228="nulová",J228,0)</f>
        <v>0</v>
      </c>
      <c r="BJ228" s="26" t="s">
        <v>79</v>
      </c>
      <c r="BK228" s="225">
        <f>ROUND(I228*H228,2)</f>
        <v>0</v>
      </c>
      <c r="BL228" s="26" t="s">
        <v>181</v>
      </c>
      <c r="BM228" s="26" t="s">
        <v>4121</v>
      </c>
    </row>
    <row r="229" spans="2:65" s="1" customFormat="1" ht="22.5" customHeight="1">
      <c r="B229" s="213"/>
      <c r="C229" s="214" t="s">
        <v>1988</v>
      </c>
      <c r="D229" s="214" t="s">
        <v>176</v>
      </c>
      <c r="E229" s="215" t="s">
        <v>4122</v>
      </c>
      <c r="F229" s="216" t="s">
        <v>4123</v>
      </c>
      <c r="G229" s="217" t="s">
        <v>711</v>
      </c>
      <c r="H229" s="218">
        <v>1</v>
      </c>
      <c r="I229" s="219"/>
      <c r="J229" s="220">
        <f>ROUND(I229*H229,2)</f>
        <v>0</v>
      </c>
      <c r="K229" s="216" t="s">
        <v>5</v>
      </c>
      <c r="L229" s="48"/>
      <c r="M229" s="221" t="s">
        <v>5</v>
      </c>
      <c r="N229" s="222" t="s">
        <v>43</v>
      </c>
      <c r="O229" s="49"/>
      <c r="P229" s="223">
        <f>O229*H229</f>
        <v>0</v>
      </c>
      <c r="Q229" s="223">
        <v>0</v>
      </c>
      <c r="R229" s="223">
        <f>Q229*H229</f>
        <v>0</v>
      </c>
      <c r="S229" s="223">
        <v>0</v>
      </c>
      <c r="T229" s="224">
        <f>S229*H229</f>
        <v>0</v>
      </c>
      <c r="AR229" s="26" t="s">
        <v>181</v>
      </c>
      <c r="AT229" s="26" t="s">
        <v>176</v>
      </c>
      <c r="AU229" s="26" t="s">
        <v>81</v>
      </c>
      <c r="AY229" s="26" t="s">
        <v>173</v>
      </c>
      <c r="BE229" s="225">
        <f>IF(N229="základní",J229,0)</f>
        <v>0</v>
      </c>
      <c r="BF229" s="225">
        <f>IF(N229="snížená",J229,0)</f>
        <v>0</v>
      </c>
      <c r="BG229" s="225">
        <f>IF(N229="zákl. přenesená",J229,0)</f>
        <v>0</v>
      </c>
      <c r="BH229" s="225">
        <f>IF(N229="sníž. přenesená",J229,0)</f>
        <v>0</v>
      </c>
      <c r="BI229" s="225">
        <f>IF(N229="nulová",J229,0)</f>
        <v>0</v>
      </c>
      <c r="BJ229" s="26" t="s">
        <v>79</v>
      </c>
      <c r="BK229" s="225">
        <f>ROUND(I229*H229,2)</f>
        <v>0</v>
      </c>
      <c r="BL229" s="26" t="s">
        <v>181</v>
      </c>
      <c r="BM229" s="26" t="s">
        <v>4124</v>
      </c>
    </row>
    <row r="230" spans="2:65" s="1" customFormat="1" ht="22.5" customHeight="1">
      <c r="B230" s="213"/>
      <c r="C230" s="259" t="s">
        <v>1993</v>
      </c>
      <c r="D230" s="259" t="s">
        <v>336</v>
      </c>
      <c r="E230" s="260" t="s">
        <v>4125</v>
      </c>
      <c r="F230" s="261" t="s">
        <v>4126</v>
      </c>
      <c r="G230" s="262" t="s">
        <v>711</v>
      </c>
      <c r="H230" s="263">
        <v>1</v>
      </c>
      <c r="I230" s="264"/>
      <c r="J230" s="265">
        <f>ROUND(I230*H230,2)</f>
        <v>0</v>
      </c>
      <c r="K230" s="261" t="s">
        <v>5</v>
      </c>
      <c r="L230" s="266"/>
      <c r="M230" s="267" t="s">
        <v>5</v>
      </c>
      <c r="N230" s="268" t="s">
        <v>43</v>
      </c>
      <c r="O230" s="49"/>
      <c r="P230" s="223">
        <f>O230*H230</f>
        <v>0</v>
      </c>
      <c r="Q230" s="223">
        <v>0</v>
      </c>
      <c r="R230" s="223">
        <f>Q230*H230</f>
        <v>0</v>
      </c>
      <c r="S230" s="223">
        <v>0</v>
      </c>
      <c r="T230" s="224">
        <f>S230*H230</f>
        <v>0</v>
      </c>
      <c r="AR230" s="26" t="s">
        <v>222</v>
      </c>
      <c r="AT230" s="26" t="s">
        <v>336</v>
      </c>
      <c r="AU230" s="26" t="s">
        <v>81</v>
      </c>
      <c r="AY230" s="26" t="s">
        <v>173</v>
      </c>
      <c r="BE230" s="225">
        <f>IF(N230="základní",J230,0)</f>
        <v>0</v>
      </c>
      <c r="BF230" s="225">
        <f>IF(N230="snížená",J230,0)</f>
        <v>0</v>
      </c>
      <c r="BG230" s="225">
        <f>IF(N230="zákl. přenesená",J230,0)</f>
        <v>0</v>
      </c>
      <c r="BH230" s="225">
        <f>IF(N230="sníž. přenesená",J230,0)</f>
        <v>0</v>
      </c>
      <c r="BI230" s="225">
        <f>IF(N230="nulová",J230,0)</f>
        <v>0</v>
      </c>
      <c r="BJ230" s="26" t="s">
        <v>79</v>
      </c>
      <c r="BK230" s="225">
        <f>ROUND(I230*H230,2)</f>
        <v>0</v>
      </c>
      <c r="BL230" s="26" t="s">
        <v>181</v>
      </c>
      <c r="BM230" s="26" t="s">
        <v>4127</v>
      </c>
    </row>
    <row r="231" spans="2:65" s="1" customFormat="1" ht="22.5" customHeight="1">
      <c r="B231" s="213"/>
      <c r="C231" s="214" t="s">
        <v>1998</v>
      </c>
      <c r="D231" s="214" t="s">
        <v>176</v>
      </c>
      <c r="E231" s="215" t="s">
        <v>4128</v>
      </c>
      <c r="F231" s="216" t="s">
        <v>4129</v>
      </c>
      <c r="G231" s="217" t="s">
        <v>711</v>
      </c>
      <c r="H231" s="218">
        <v>1</v>
      </c>
      <c r="I231" s="219"/>
      <c r="J231" s="220">
        <f>ROUND(I231*H231,2)</f>
        <v>0</v>
      </c>
      <c r="K231" s="216" t="s">
        <v>5</v>
      </c>
      <c r="L231" s="48"/>
      <c r="M231" s="221" t="s">
        <v>5</v>
      </c>
      <c r="N231" s="222" t="s">
        <v>43</v>
      </c>
      <c r="O231" s="49"/>
      <c r="P231" s="223">
        <f>O231*H231</f>
        <v>0</v>
      </c>
      <c r="Q231" s="223">
        <v>0</v>
      </c>
      <c r="R231" s="223">
        <f>Q231*H231</f>
        <v>0</v>
      </c>
      <c r="S231" s="223">
        <v>0</v>
      </c>
      <c r="T231" s="224">
        <f>S231*H231</f>
        <v>0</v>
      </c>
      <c r="AR231" s="26" t="s">
        <v>181</v>
      </c>
      <c r="AT231" s="26" t="s">
        <v>176</v>
      </c>
      <c r="AU231" s="26" t="s">
        <v>81</v>
      </c>
      <c r="AY231" s="26" t="s">
        <v>173</v>
      </c>
      <c r="BE231" s="225">
        <f>IF(N231="základní",J231,0)</f>
        <v>0</v>
      </c>
      <c r="BF231" s="225">
        <f>IF(N231="snížená",J231,0)</f>
        <v>0</v>
      </c>
      <c r="BG231" s="225">
        <f>IF(N231="zákl. přenesená",J231,0)</f>
        <v>0</v>
      </c>
      <c r="BH231" s="225">
        <f>IF(N231="sníž. přenesená",J231,0)</f>
        <v>0</v>
      </c>
      <c r="BI231" s="225">
        <f>IF(N231="nulová",J231,0)</f>
        <v>0</v>
      </c>
      <c r="BJ231" s="26" t="s">
        <v>79</v>
      </c>
      <c r="BK231" s="225">
        <f>ROUND(I231*H231,2)</f>
        <v>0</v>
      </c>
      <c r="BL231" s="26" t="s">
        <v>181</v>
      </c>
      <c r="BM231" s="26" t="s">
        <v>4130</v>
      </c>
    </row>
    <row r="232" spans="2:65" s="1" customFormat="1" ht="22.5" customHeight="1">
      <c r="B232" s="213"/>
      <c r="C232" s="259" t="s">
        <v>2002</v>
      </c>
      <c r="D232" s="259" t="s">
        <v>336</v>
      </c>
      <c r="E232" s="260" t="s">
        <v>4131</v>
      </c>
      <c r="F232" s="261" t="s">
        <v>4132</v>
      </c>
      <c r="G232" s="262" t="s">
        <v>711</v>
      </c>
      <c r="H232" s="263">
        <v>1</v>
      </c>
      <c r="I232" s="264"/>
      <c r="J232" s="265">
        <f>ROUND(I232*H232,2)</f>
        <v>0</v>
      </c>
      <c r="K232" s="261" t="s">
        <v>5</v>
      </c>
      <c r="L232" s="266"/>
      <c r="M232" s="267" t="s">
        <v>5</v>
      </c>
      <c r="N232" s="268" t="s">
        <v>43</v>
      </c>
      <c r="O232" s="49"/>
      <c r="P232" s="223">
        <f>O232*H232</f>
        <v>0</v>
      </c>
      <c r="Q232" s="223">
        <v>0</v>
      </c>
      <c r="R232" s="223">
        <f>Q232*H232</f>
        <v>0</v>
      </c>
      <c r="S232" s="223">
        <v>0</v>
      </c>
      <c r="T232" s="224">
        <f>S232*H232</f>
        <v>0</v>
      </c>
      <c r="AR232" s="26" t="s">
        <v>222</v>
      </c>
      <c r="AT232" s="26" t="s">
        <v>336</v>
      </c>
      <c r="AU232" s="26" t="s">
        <v>81</v>
      </c>
      <c r="AY232" s="26" t="s">
        <v>173</v>
      </c>
      <c r="BE232" s="225">
        <f>IF(N232="základní",J232,0)</f>
        <v>0</v>
      </c>
      <c r="BF232" s="225">
        <f>IF(N232="snížená",J232,0)</f>
        <v>0</v>
      </c>
      <c r="BG232" s="225">
        <f>IF(N232="zákl. přenesená",J232,0)</f>
        <v>0</v>
      </c>
      <c r="BH232" s="225">
        <f>IF(N232="sníž. přenesená",J232,0)</f>
        <v>0</v>
      </c>
      <c r="BI232" s="225">
        <f>IF(N232="nulová",J232,0)</f>
        <v>0</v>
      </c>
      <c r="BJ232" s="26" t="s">
        <v>79</v>
      </c>
      <c r="BK232" s="225">
        <f>ROUND(I232*H232,2)</f>
        <v>0</v>
      </c>
      <c r="BL232" s="26" t="s">
        <v>181</v>
      </c>
      <c r="BM232" s="26" t="s">
        <v>4133</v>
      </c>
    </row>
    <row r="233" spans="2:65" s="1" customFormat="1" ht="22.5" customHeight="1">
      <c r="B233" s="213"/>
      <c r="C233" s="214" t="s">
        <v>2021</v>
      </c>
      <c r="D233" s="214" t="s">
        <v>176</v>
      </c>
      <c r="E233" s="215" t="s">
        <v>4134</v>
      </c>
      <c r="F233" s="216" t="s">
        <v>4135</v>
      </c>
      <c r="G233" s="217" t="s">
        <v>711</v>
      </c>
      <c r="H233" s="218">
        <v>1</v>
      </c>
      <c r="I233" s="219"/>
      <c r="J233" s="220">
        <f>ROUND(I233*H233,2)</f>
        <v>0</v>
      </c>
      <c r="K233" s="216" t="s">
        <v>5</v>
      </c>
      <c r="L233" s="48"/>
      <c r="M233" s="221" t="s">
        <v>5</v>
      </c>
      <c r="N233" s="222" t="s">
        <v>43</v>
      </c>
      <c r="O233" s="49"/>
      <c r="P233" s="223">
        <f>O233*H233</f>
        <v>0</v>
      </c>
      <c r="Q233" s="223">
        <v>0</v>
      </c>
      <c r="R233" s="223">
        <f>Q233*H233</f>
        <v>0</v>
      </c>
      <c r="S233" s="223">
        <v>0</v>
      </c>
      <c r="T233" s="224">
        <f>S233*H233</f>
        <v>0</v>
      </c>
      <c r="AR233" s="26" t="s">
        <v>181</v>
      </c>
      <c r="AT233" s="26" t="s">
        <v>176</v>
      </c>
      <c r="AU233" s="26" t="s">
        <v>81</v>
      </c>
      <c r="AY233" s="26" t="s">
        <v>173</v>
      </c>
      <c r="BE233" s="225">
        <f>IF(N233="základní",J233,0)</f>
        <v>0</v>
      </c>
      <c r="BF233" s="225">
        <f>IF(N233="snížená",J233,0)</f>
        <v>0</v>
      </c>
      <c r="BG233" s="225">
        <f>IF(N233="zákl. přenesená",J233,0)</f>
        <v>0</v>
      </c>
      <c r="BH233" s="225">
        <f>IF(N233="sníž. přenesená",J233,0)</f>
        <v>0</v>
      </c>
      <c r="BI233" s="225">
        <f>IF(N233="nulová",J233,0)</f>
        <v>0</v>
      </c>
      <c r="BJ233" s="26" t="s">
        <v>79</v>
      </c>
      <c r="BK233" s="225">
        <f>ROUND(I233*H233,2)</f>
        <v>0</v>
      </c>
      <c r="BL233" s="26" t="s">
        <v>181</v>
      </c>
      <c r="BM233" s="26" t="s">
        <v>4136</v>
      </c>
    </row>
    <row r="234" spans="2:65" s="1" customFormat="1" ht="22.5" customHeight="1">
      <c r="B234" s="213"/>
      <c r="C234" s="259" t="s">
        <v>2026</v>
      </c>
      <c r="D234" s="259" t="s">
        <v>336</v>
      </c>
      <c r="E234" s="260" t="s">
        <v>4137</v>
      </c>
      <c r="F234" s="261" t="s">
        <v>4138</v>
      </c>
      <c r="G234" s="262" t="s">
        <v>711</v>
      </c>
      <c r="H234" s="263">
        <v>1</v>
      </c>
      <c r="I234" s="264"/>
      <c r="J234" s="265">
        <f>ROUND(I234*H234,2)</f>
        <v>0</v>
      </c>
      <c r="K234" s="261" t="s">
        <v>5</v>
      </c>
      <c r="L234" s="266"/>
      <c r="M234" s="267" t="s">
        <v>5</v>
      </c>
      <c r="N234" s="268" t="s">
        <v>43</v>
      </c>
      <c r="O234" s="49"/>
      <c r="P234" s="223">
        <f>O234*H234</f>
        <v>0</v>
      </c>
      <c r="Q234" s="223">
        <v>0</v>
      </c>
      <c r="R234" s="223">
        <f>Q234*H234</f>
        <v>0</v>
      </c>
      <c r="S234" s="223">
        <v>0</v>
      </c>
      <c r="T234" s="224">
        <f>S234*H234</f>
        <v>0</v>
      </c>
      <c r="AR234" s="26" t="s">
        <v>222</v>
      </c>
      <c r="AT234" s="26" t="s">
        <v>336</v>
      </c>
      <c r="AU234" s="26" t="s">
        <v>81</v>
      </c>
      <c r="AY234" s="26" t="s">
        <v>173</v>
      </c>
      <c r="BE234" s="225">
        <f>IF(N234="základní",J234,0)</f>
        <v>0</v>
      </c>
      <c r="BF234" s="225">
        <f>IF(N234="snížená",J234,0)</f>
        <v>0</v>
      </c>
      <c r="BG234" s="225">
        <f>IF(N234="zákl. přenesená",J234,0)</f>
        <v>0</v>
      </c>
      <c r="BH234" s="225">
        <f>IF(N234="sníž. přenesená",J234,0)</f>
        <v>0</v>
      </c>
      <c r="BI234" s="225">
        <f>IF(N234="nulová",J234,0)</f>
        <v>0</v>
      </c>
      <c r="BJ234" s="26" t="s">
        <v>79</v>
      </c>
      <c r="BK234" s="225">
        <f>ROUND(I234*H234,2)</f>
        <v>0</v>
      </c>
      <c r="BL234" s="26" t="s">
        <v>181</v>
      </c>
      <c r="BM234" s="26" t="s">
        <v>4139</v>
      </c>
    </row>
    <row r="235" spans="2:65" s="1" customFormat="1" ht="22.5" customHeight="1">
      <c r="B235" s="213"/>
      <c r="C235" s="214" t="s">
        <v>2031</v>
      </c>
      <c r="D235" s="214" t="s">
        <v>176</v>
      </c>
      <c r="E235" s="215" t="s">
        <v>4140</v>
      </c>
      <c r="F235" s="216" t="s">
        <v>4141</v>
      </c>
      <c r="G235" s="217" t="s">
        <v>711</v>
      </c>
      <c r="H235" s="218">
        <v>1</v>
      </c>
      <c r="I235" s="219"/>
      <c r="J235" s="220">
        <f>ROUND(I235*H235,2)</f>
        <v>0</v>
      </c>
      <c r="K235" s="216" t="s">
        <v>5</v>
      </c>
      <c r="L235" s="48"/>
      <c r="M235" s="221" t="s">
        <v>5</v>
      </c>
      <c r="N235" s="222" t="s">
        <v>43</v>
      </c>
      <c r="O235" s="49"/>
      <c r="P235" s="223">
        <f>O235*H235</f>
        <v>0</v>
      </c>
      <c r="Q235" s="223">
        <v>0</v>
      </c>
      <c r="R235" s="223">
        <f>Q235*H235</f>
        <v>0</v>
      </c>
      <c r="S235" s="223">
        <v>0</v>
      </c>
      <c r="T235" s="224">
        <f>S235*H235</f>
        <v>0</v>
      </c>
      <c r="AR235" s="26" t="s">
        <v>181</v>
      </c>
      <c r="AT235" s="26" t="s">
        <v>176</v>
      </c>
      <c r="AU235" s="26" t="s">
        <v>81</v>
      </c>
      <c r="AY235" s="26" t="s">
        <v>173</v>
      </c>
      <c r="BE235" s="225">
        <f>IF(N235="základní",J235,0)</f>
        <v>0</v>
      </c>
      <c r="BF235" s="225">
        <f>IF(N235="snížená",J235,0)</f>
        <v>0</v>
      </c>
      <c r="BG235" s="225">
        <f>IF(N235="zákl. přenesená",J235,0)</f>
        <v>0</v>
      </c>
      <c r="BH235" s="225">
        <f>IF(N235="sníž. přenesená",J235,0)</f>
        <v>0</v>
      </c>
      <c r="BI235" s="225">
        <f>IF(N235="nulová",J235,0)</f>
        <v>0</v>
      </c>
      <c r="BJ235" s="26" t="s">
        <v>79</v>
      </c>
      <c r="BK235" s="225">
        <f>ROUND(I235*H235,2)</f>
        <v>0</v>
      </c>
      <c r="BL235" s="26" t="s">
        <v>181</v>
      </c>
      <c r="BM235" s="26" t="s">
        <v>4142</v>
      </c>
    </row>
    <row r="236" spans="2:65" s="1" customFormat="1" ht="22.5" customHeight="1">
      <c r="B236" s="213"/>
      <c r="C236" s="259" t="s">
        <v>2035</v>
      </c>
      <c r="D236" s="259" t="s">
        <v>336</v>
      </c>
      <c r="E236" s="260" t="s">
        <v>4143</v>
      </c>
      <c r="F236" s="261" t="s">
        <v>4144</v>
      </c>
      <c r="G236" s="262" t="s">
        <v>711</v>
      </c>
      <c r="H236" s="263">
        <v>1</v>
      </c>
      <c r="I236" s="264"/>
      <c r="J236" s="265">
        <f>ROUND(I236*H236,2)</f>
        <v>0</v>
      </c>
      <c r="K236" s="261" t="s">
        <v>5</v>
      </c>
      <c r="L236" s="266"/>
      <c r="M236" s="267" t="s">
        <v>5</v>
      </c>
      <c r="N236" s="268" t="s">
        <v>43</v>
      </c>
      <c r="O236" s="49"/>
      <c r="P236" s="223">
        <f>O236*H236</f>
        <v>0</v>
      </c>
      <c r="Q236" s="223">
        <v>0</v>
      </c>
      <c r="R236" s="223">
        <f>Q236*H236</f>
        <v>0</v>
      </c>
      <c r="S236" s="223">
        <v>0</v>
      </c>
      <c r="T236" s="224">
        <f>S236*H236</f>
        <v>0</v>
      </c>
      <c r="AR236" s="26" t="s">
        <v>222</v>
      </c>
      <c r="AT236" s="26" t="s">
        <v>336</v>
      </c>
      <c r="AU236" s="26" t="s">
        <v>81</v>
      </c>
      <c r="AY236" s="26" t="s">
        <v>173</v>
      </c>
      <c r="BE236" s="225">
        <f>IF(N236="základní",J236,0)</f>
        <v>0</v>
      </c>
      <c r="BF236" s="225">
        <f>IF(N236="snížená",J236,0)</f>
        <v>0</v>
      </c>
      <c r="BG236" s="225">
        <f>IF(N236="zákl. přenesená",J236,0)</f>
        <v>0</v>
      </c>
      <c r="BH236" s="225">
        <f>IF(N236="sníž. přenesená",J236,0)</f>
        <v>0</v>
      </c>
      <c r="BI236" s="225">
        <f>IF(N236="nulová",J236,0)</f>
        <v>0</v>
      </c>
      <c r="BJ236" s="26" t="s">
        <v>79</v>
      </c>
      <c r="BK236" s="225">
        <f>ROUND(I236*H236,2)</f>
        <v>0</v>
      </c>
      <c r="BL236" s="26" t="s">
        <v>181</v>
      </c>
      <c r="BM236" s="26" t="s">
        <v>4145</v>
      </c>
    </row>
    <row r="237" spans="2:65" s="1" customFormat="1" ht="22.5" customHeight="1">
      <c r="B237" s="213"/>
      <c r="C237" s="214" t="s">
        <v>2037</v>
      </c>
      <c r="D237" s="214" t="s">
        <v>176</v>
      </c>
      <c r="E237" s="215" t="s">
        <v>4146</v>
      </c>
      <c r="F237" s="216" t="s">
        <v>4147</v>
      </c>
      <c r="G237" s="217" t="s">
        <v>711</v>
      </c>
      <c r="H237" s="218">
        <v>1</v>
      </c>
      <c r="I237" s="219"/>
      <c r="J237" s="220">
        <f>ROUND(I237*H237,2)</f>
        <v>0</v>
      </c>
      <c r="K237" s="216" t="s">
        <v>5</v>
      </c>
      <c r="L237" s="48"/>
      <c r="M237" s="221" t="s">
        <v>5</v>
      </c>
      <c r="N237" s="222" t="s">
        <v>43</v>
      </c>
      <c r="O237" s="49"/>
      <c r="P237" s="223">
        <f>O237*H237</f>
        <v>0</v>
      </c>
      <c r="Q237" s="223">
        <v>0</v>
      </c>
      <c r="R237" s="223">
        <f>Q237*H237</f>
        <v>0</v>
      </c>
      <c r="S237" s="223">
        <v>0</v>
      </c>
      <c r="T237" s="224">
        <f>S237*H237</f>
        <v>0</v>
      </c>
      <c r="AR237" s="26" t="s">
        <v>181</v>
      </c>
      <c r="AT237" s="26" t="s">
        <v>176</v>
      </c>
      <c r="AU237" s="26" t="s">
        <v>81</v>
      </c>
      <c r="AY237" s="26" t="s">
        <v>173</v>
      </c>
      <c r="BE237" s="225">
        <f>IF(N237="základní",J237,0)</f>
        <v>0</v>
      </c>
      <c r="BF237" s="225">
        <f>IF(N237="snížená",J237,0)</f>
        <v>0</v>
      </c>
      <c r="BG237" s="225">
        <f>IF(N237="zákl. přenesená",J237,0)</f>
        <v>0</v>
      </c>
      <c r="BH237" s="225">
        <f>IF(N237="sníž. přenesená",J237,0)</f>
        <v>0</v>
      </c>
      <c r="BI237" s="225">
        <f>IF(N237="nulová",J237,0)</f>
        <v>0</v>
      </c>
      <c r="BJ237" s="26" t="s">
        <v>79</v>
      </c>
      <c r="BK237" s="225">
        <f>ROUND(I237*H237,2)</f>
        <v>0</v>
      </c>
      <c r="BL237" s="26" t="s">
        <v>181</v>
      </c>
      <c r="BM237" s="26" t="s">
        <v>4148</v>
      </c>
    </row>
    <row r="238" spans="2:65" s="1" customFormat="1" ht="22.5" customHeight="1">
      <c r="B238" s="213"/>
      <c r="C238" s="259" t="s">
        <v>2042</v>
      </c>
      <c r="D238" s="259" t="s">
        <v>336</v>
      </c>
      <c r="E238" s="260" t="s">
        <v>4149</v>
      </c>
      <c r="F238" s="261" t="s">
        <v>4150</v>
      </c>
      <c r="G238" s="262" t="s">
        <v>711</v>
      </c>
      <c r="H238" s="263">
        <v>1</v>
      </c>
      <c r="I238" s="264"/>
      <c r="J238" s="265">
        <f>ROUND(I238*H238,2)</f>
        <v>0</v>
      </c>
      <c r="K238" s="261" t="s">
        <v>5</v>
      </c>
      <c r="L238" s="266"/>
      <c r="M238" s="267" t="s">
        <v>5</v>
      </c>
      <c r="N238" s="268" t="s">
        <v>43</v>
      </c>
      <c r="O238" s="49"/>
      <c r="P238" s="223">
        <f>O238*H238</f>
        <v>0</v>
      </c>
      <c r="Q238" s="223">
        <v>0</v>
      </c>
      <c r="R238" s="223">
        <f>Q238*H238</f>
        <v>0</v>
      </c>
      <c r="S238" s="223">
        <v>0</v>
      </c>
      <c r="T238" s="224">
        <f>S238*H238</f>
        <v>0</v>
      </c>
      <c r="AR238" s="26" t="s">
        <v>222</v>
      </c>
      <c r="AT238" s="26" t="s">
        <v>336</v>
      </c>
      <c r="AU238" s="26" t="s">
        <v>81</v>
      </c>
      <c r="AY238" s="26" t="s">
        <v>173</v>
      </c>
      <c r="BE238" s="225">
        <f>IF(N238="základní",J238,0)</f>
        <v>0</v>
      </c>
      <c r="BF238" s="225">
        <f>IF(N238="snížená",J238,0)</f>
        <v>0</v>
      </c>
      <c r="BG238" s="225">
        <f>IF(N238="zákl. přenesená",J238,0)</f>
        <v>0</v>
      </c>
      <c r="BH238" s="225">
        <f>IF(N238="sníž. přenesená",J238,0)</f>
        <v>0</v>
      </c>
      <c r="BI238" s="225">
        <f>IF(N238="nulová",J238,0)</f>
        <v>0</v>
      </c>
      <c r="BJ238" s="26" t="s">
        <v>79</v>
      </c>
      <c r="BK238" s="225">
        <f>ROUND(I238*H238,2)</f>
        <v>0</v>
      </c>
      <c r="BL238" s="26" t="s">
        <v>181</v>
      </c>
      <c r="BM238" s="26" t="s">
        <v>4151</v>
      </c>
    </row>
    <row r="239" spans="2:65" s="1" customFormat="1" ht="22.5" customHeight="1">
      <c r="B239" s="213"/>
      <c r="C239" s="214" t="s">
        <v>2049</v>
      </c>
      <c r="D239" s="214" t="s">
        <v>176</v>
      </c>
      <c r="E239" s="215" t="s">
        <v>4152</v>
      </c>
      <c r="F239" s="216" t="s">
        <v>4153</v>
      </c>
      <c r="G239" s="217" t="s">
        <v>711</v>
      </c>
      <c r="H239" s="218">
        <v>1</v>
      </c>
      <c r="I239" s="219"/>
      <c r="J239" s="220">
        <f>ROUND(I239*H239,2)</f>
        <v>0</v>
      </c>
      <c r="K239" s="216" t="s">
        <v>5</v>
      </c>
      <c r="L239" s="48"/>
      <c r="M239" s="221" t="s">
        <v>5</v>
      </c>
      <c r="N239" s="222" t="s">
        <v>43</v>
      </c>
      <c r="O239" s="49"/>
      <c r="P239" s="223">
        <f>O239*H239</f>
        <v>0</v>
      </c>
      <c r="Q239" s="223">
        <v>0</v>
      </c>
      <c r="R239" s="223">
        <f>Q239*H239</f>
        <v>0</v>
      </c>
      <c r="S239" s="223">
        <v>0</v>
      </c>
      <c r="T239" s="224">
        <f>S239*H239</f>
        <v>0</v>
      </c>
      <c r="AR239" s="26" t="s">
        <v>181</v>
      </c>
      <c r="AT239" s="26" t="s">
        <v>176</v>
      </c>
      <c r="AU239" s="26" t="s">
        <v>81</v>
      </c>
      <c r="AY239" s="26" t="s">
        <v>173</v>
      </c>
      <c r="BE239" s="225">
        <f>IF(N239="základní",J239,0)</f>
        <v>0</v>
      </c>
      <c r="BF239" s="225">
        <f>IF(N239="snížená",J239,0)</f>
        <v>0</v>
      </c>
      <c r="BG239" s="225">
        <f>IF(N239="zákl. přenesená",J239,0)</f>
        <v>0</v>
      </c>
      <c r="BH239" s="225">
        <f>IF(N239="sníž. přenesená",J239,0)</f>
        <v>0</v>
      </c>
      <c r="BI239" s="225">
        <f>IF(N239="nulová",J239,0)</f>
        <v>0</v>
      </c>
      <c r="BJ239" s="26" t="s">
        <v>79</v>
      </c>
      <c r="BK239" s="225">
        <f>ROUND(I239*H239,2)</f>
        <v>0</v>
      </c>
      <c r="BL239" s="26" t="s">
        <v>181</v>
      </c>
      <c r="BM239" s="26" t="s">
        <v>4154</v>
      </c>
    </row>
    <row r="240" spans="2:65" s="1" customFormat="1" ht="22.5" customHeight="1">
      <c r="B240" s="213"/>
      <c r="C240" s="259" t="s">
        <v>2053</v>
      </c>
      <c r="D240" s="259" t="s">
        <v>336</v>
      </c>
      <c r="E240" s="260" t="s">
        <v>4155</v>
      </c>
      <c r="F240" s="261" t="s">
        <v>4156</v>
      </c>
      <c r="G240" s="262" t="s">
        <v>711</v>
      </c>
      <c r="H240" s="263">
        <v>1</v>
      </c>
      <c r="I240" s="264"/>
      <c r="J240" s="265">
        <f>ROUND(I240*H240,2)</f>
        <v>0</v>
      </c>
      <c r="K240" s="261" t="s">
        <v>5</v>
      </c>
      <c r="L240" s="266"/>
      <c r="M240" s="267" t="s">
        <v>5</v>
      </c>
      <c r="N240" s="268" t="s">
        <v>43</v>
      </c>
      <c r="O240" s="49"/>
      <c r="P240" s="223">
        <f>O240*H240</f>
        <v>0</v>
      </c>
      <c r="Q240" s="223">
        <v>0</v>
      </c>
      <c r="R240" s="223">
        <f>Q240*H240</f>
        <v>0</v>
      </c>
      <c r="S240" s="223">
        <v>0</v>
      </c>
      <c r="T240" s="224">
        <f>S240*H240</f>
        <v>0</v>
      </c>
      <c r="AR240" s="26" t="s">
        <v>222</v>
      </c>
      <c r="AT240" s="26" t="s">
        <v>336</v>
      </c>
      <c r="AU240" s="26" t="s">
        <v>81</v>
      </c>
      <c r="AY240" s="26" t="s">
        <v>173</v>
      </c>
      <c r="BE240" s="225">
        <f>IF(N240="základní",J240,0)</f>
        <v>0</v>
      </c>
      <c r="BF240" s="225">
        <f>IF(N240="snížená",J240,0)</f>
        <v>0</v>
      </c>
      <c r="BG240" s="225">
        <f>IF(N240="zákl. přenesená",J240,0)</f>
        <v>0</v>
      </c>
      <c r="BH240" s="225">
        <f>IF(N240="sníž. přenesená",J240,0)</f>
        <v>0</v>
      </c>
      <c r="BI240" s="225">
        <f>IF(N240="nulová",J240,0)</f>
        <v>0</v>
      </c>
      <c r="BJ240" s="26" t="s">
        <v>79</v>
      </c>
      <c r="BK240" s="225">
        <f>ROUND(I240*H240,2)</f>
        <v>0</v>
      </c>
      <c r="BL240" s="26" t="s">
        <v>181</v>
      </c>
      <c r="BM240" s="26" t="s">
        <v>4157</v>
      </c>
    </row>
    <row r="241" spans="2:65" s="1" customFormat="1" ht="22.5" customHeight="1">
      <c r="B241" s="213"/>
      <c r="C241" s="214" t="s">
        <v>2057</v>
      </c>
      <c r="D241" s="214" t="s">
        <v>176</v>
      </c>
      <c r="E241" s="215" t="s">
        <v>4158</v>
      </c>
      <c r="F241" s="216" t="s">
        <v>4159</v>
      </c>
      <c r="G241" s="217" t="s">
        <v>711</v>
      </c>
      <c r="H241" s="218">
        <v>1</v>
      </c>
      <c r="I241" s="219"/>
      <c r="J241" s="220">
        <f>ROUND(I241*H241,2)</f>
        <v>0</v>
      </c>
      <c r="K241" s="216" t="s">
        <v>5</v>
      </c>
      <c r="L241" s="48"/>
      <c r="M241" s="221" t="s">
        <v>5</v>
      </c>
      <c r="N241" s="222" t="s">
        <v>43</v>
      </c>
      <c r="O241" s="49"/>
      <c r="P241" s="223">
        <f>O241*H241</f>
        <v>0</v>
      </c>
      <c r="Q241" s="223">
        <v>0</v>
      </c>
      <c r="R241" s="223">
        <f>Q241*H241</f>
        <v>0</v>
      </c>
      <c r="S241" s="223">
        <v>0</v>
      </c>
      <c r="T241" s="224">
        <f>S241*H241</f>
        <v>0</v>
      </c>
      <c r="AR241" s="26" t="s">
        <v>181</v>
      </c>
      <c r="AT241" s="26" t="s">
        <v>176</v>
      </c>
      <c r="AU241" s="26" t="s">
        <v>81</v>
      </c>
      <c r="AY241" s="26" t="s">
        <v>173</v>
      </c>
      <c r="BE241" s="225">
        <f>IF(N241="základní",J241,0)</f>
        <v>0</v>
      </c>
      <c r="BF241" s="225">
        <f>IF(N241="snížená",J241,0)</f>
        <v>0</v>
      </c>
      <c r="BG241" s="225">
        <f>IF(N241="zákl. přenesená",J241,0)</f>
        <v>0</v>
      </c>
      <c r="BH241" s="225">
        <f>IF(N241="sníž. přenesená",J241,0)</f>
        <v>0</v>
      </c>
      <c r="BI241" s="225">
        <f>IF(N241="nulová",J241,0)</f>
        <v>0</v>
      </c>
      <c r="BJ241" s="26" t="s">
        <v>79</v>
      </c>
      <c r="BK241" s="225">
        <f>ROUND(I241*H241,2)</f>
        <v>0</v>
      </c>
      <c r="BL241" s="26" t="s">
        <v>181</v>
      </c>
      <c r="BM241" s="26" t="s">
        <v>4160</v>
      </c>
    </row>
    <row r="242" spans="2:65" s="1" customFormat="1" ht="22.5" customHeight="1">
      <c r="B242" s="213"/>
      <c r="C242" s="259" t="s">
        <v>2068</v>
      </c>
      <c r="D242" s="259" t="s">
        <v>336</v>
      </c>
      <c r="E242" s="260" t="s">
        <v>4161</v>
      </c>
      <c r="F242" s="261" t="s">
        <v>4162</v>
      </c>
      <c r="G242" s="262" t="s">
        <v>711</v>
      </c>
      <c r="H242" s="263">
        <v>1</v>
      </c>
      <c r="I242" s="264"/>
      <c r="J242" s="265">
        <f>ROUND(I242*H242,2)</f>
        <v>0</v>
      </c>
      <c r="K242" s="261" t="s">
        <v>5</v>
      </c>
      <c r="L242" s="266"/>
      <c r="M242" s="267" t="s">
        <v>5</v>
      </c>
      <c r="N242" s="268" t="s">
        <v>43</v>
      </c>
      <c r="O242" s="49"/>
      <c r="P242" s="223">
        <f>O242*H242</f>
        <v>0</v>
      </c>
      <c r="Q242" s="223">
        <v>0</v>
      </c>
      <c r="R242" s="223">
        <f>Q242*H242</f>
        <v>0</v>
      </c>
      <c r="S242" s="223">
        <v>0</v>
      </c>
      <c r="T242" s="224">
        <f>S242*H242</f>
        <v>0</v>
      </c>
      <c r="AR242" s="26" t="s">
        <v>222</v>
      </c>
      <c r="AT242" s="26" t="s">
        <v>336</v>
      </c>
      <c r="AU242" s="26" t="s">
        <v>81</v>
      </c>
      <c r="AY242" s="26" t="s">
        <v>173</v>
      </c>
      <c r="BE242" s="225">
        <f>IF(N242="základní",J242,0)</f>
        <v>0</v>
      </c>
      <c r="BF242" s="225">
        <f>IF(N242="snížená",J242,0)</f>
        <v>0</v>
      </c>
      <c r="BG242" s="225">
        <f>IF(N242="zákl. přenesená",J242,0)</f>
        <v>0</v>
      </c>
      <c r="BH242" s="225">
        <f>IF(N242="sníž. přenesená",J242,0)</f>
        <v>0</v>
      </c>
      <c r="BI242" s="225">
        <f>IF(N242="nulová",J242,0)</f>
        <v>0</v>
      </c>
      <c r="BJ242" s="26" t="s">
        <v>79</v>
      </c>
      <c r="BK242" s="225">
        <f>ROUND(I242*H242,2)</f>
        <v>0</v>
      </c>
      <c r="BL242" s="26" t="s">
        <v>181</v>
      </c>
      <c r="BM242" s="26" t="s">
        <v>4163</v>
      </c>
    </row>
    <row r="243" spans="2:65" s="1" customFormat="1" ht="22.5" customHeight="1">
      <c r="B243" s="213"/>
      <c r="C243" s="214" t="s">
        <v>2072</v>
      </c>
      <c r="D243" s="214" t="s">
        <v>176</v>
      </c>
      <c r="E243" s="215" t="s">
        <v>4164</v>
      </c>
      <c r="F243" s="216" t="s">
        <v>4165</v>
      </c>
      <c r="G243" s="217" t="s">
        <v>711</v>
      </c>
      <c r="H243" s="218">
        <v>1</v>
      </c>
      <c r="I243" s="219"/>
      <c r="J243" s="220">
        <f>ROUND(I243*H243,2)</f>
        <v>0</v>
      </c>
      <c r="K243" s="216" t="s">
        <v>5</v>
      </c>
      <c r="L243" s="48"/>
      <c r="M243" s="221" t="s">
        <v>5</v>
      </c>
      <c r="N243" s="222" t="s">
        <v>43</v>
      </c>
      <c r="O243" s="49"/>
      <c r="P243" s="223">
        <f>O243*H243</f>
        <v>0</v>
      </c>
      <c r="Q243" s="223">
        <v>0</v>
      </c>
      <c r="R243" s="223">
        <f>Q243*H243</f>
        <v>0</v>
      </c>
      <c r="S243" s="223">
        <v>0</v>
      </c>
      <c r="T243" s="224">
        <f>S243*H243</f>
        <v>0</v>
      </c>
      <c r="AR243" s="26" t="s">
        <v>181</v>
      </c>
      <c r="AT243" s="26" t="s">
        <v>176</v>
      </c>
      <c r="AU243" s="26" t="s">
        <v>81</v>
      </c>
      <c r="AY243" s="26" t="s">
        <v>173</v>
      </c>
      <c r="BE243" s="225">
        <f>IF(N243="základní",J243,0)</f>
        <v>0</v>
      </c>
      <c r="BF243" s="225">
        <f>IF(N243="snížená",J243,0)</f>
        <v>0</v>
      </c>
      <c r="BG243" s="225">
        <f>IF(N243="zákl. přenesená",J243,0)</f>
        <v>0</v>
      </c>
      <c r="BH243" s="225">
        <f>IF(N243="sníž. přenesená",J243,0)</f>
        <v>0</v>
      </c>
      <c r="BI243" s="225">
        <f>IF(N243="nulová",J243,0)</f>
        <v>0</v>
      </c>
      <c r="BJ243" s="26" t="s">
        <v>79</v>
      </c>
      <c r="BK243" s="225">
        <f>ROUND(I243*H243,2)</f>
        <v>0</v>
      </c>
      <c r="BL243" s="26" t="s">
        <v>181</v>
      </c>
      <c r="BM243" s="26" t="s">
        <v>4166</v>
      </c>
    </row>
    <row r="244" spans="2:65" s="1" customFormat="1" ht="22.5" customHeight="1">
      <c r="B244" s="213"/>
      <c r="C244" s="214" t="s">
        <v>2082</v>
      </c>
      <c r="D244" s="214" t="s">
        <v>176</v>
      </c>
      <c r="E244" s="215" t="s">
        <v>4167</v>
      </c>
      <c r="F244" s="216" t="s">
        <v>4168</v>
      </c>
      <c r="G244" s="217" t="s">
        <v>711</v>
      </c>
      <c r="H244" s="218">
        <v>1</v>
      </c>
      <c r="I244" s="219"/>
      <c r="J244" s="220">
        <f>ROUND(I244*H244,2)</f>
        <v>0</v>
      </c>
      <c r="K244" s="216" t="s">
        <v>5</v>
      </c>
      <c r="L244" s="48"/>
      <c r="M244" s="221" t="s">
        <v>5</v>
      </c>
      <c r="N244" s="222" t="s">
        <v>43</v>
      </c>
      <c r="O244" s="49"/>
      <c r="P244" s="223">
        <f>O244*H244</f>
        <v>0</v>
      </c>
      <c r="Q244" s="223">
        <v>0</v>
      </c>
      <c r="R244" s="223">
        <f>Q244*H244</f>
        <v>0</v>
      </c>
      <c r="S244" s="223">
        <v>0</v>
      </c>
      <c r="T244" s="224">
        <f>S244*H244</f>
        <v>0</v>
      </c>
      <c r="AR244" s="26" t="s">
        <v>181</v>
      </c>
      <c r="AT244" s="26" t="s">
        <v>176</v>
      </c>
      <c r="AU244" s="26" t="s">
        <v>81</v>
      </c>
      <c r="AY244" s="26" t="s">
        <v>173</v>
      </c>
      <c r="BE244" s="225">
        <f>IF(N244="základní",J244,0)</f>
        <v>0</v>
      </c>
      <c r="BF244" s="225">
        <f>IF(N244="snížená",J244,0)</f>
        <v>0</v>
      </c>
      <c r="BG244" s="225">
        <f>IF(N244="zákl. přenesená",J244,0)</f>
        <v>0</v>
      </c>
      <c r="BH244" s="225">
        <f>IF(N244="sníž. přenesená",J244,0)</f>
        <v>0</v>
      </c>
      <c r="BI244" s="225">
        <f>IF(N244="nulová",J244,0)</f>
        <v>0</v>
      </c>
      <c r="BJ244" s="26" t="s">
        <v>79</v>
      </c>
      <c r="BK244" s="225">
        <f>ROUND(I244*H244,2)</f>
        <v>0</v>
      </c>
      <c r="BL244" s="26" t="s">
        <v>181</v>
      </c>
      <c r="BM244" s="26" t="s">
        <v>4169</v>
      </c>
    </row>
    <row r="245" spans="2:65" s="1" customFormat="1" ht="22.5" customHeight="1">
      <c r="B245" s="213"/>
      <c r="C245" s="259" t="s">
        <v>2084</v>
      </c>
      <c r="D245" s="259" t="s">
        <v>336</v>
      </c>
      <c r="E245" s="260" t="s">
        <v>4170</v>
      </c>
      <c r="F245" s="261" t="s">
        <v>4171</v>
      </c>
      <c r="G245" s="262" t="s">
        <v>711</v>
      </c>
      <c r="H245" s="263">
        <v>1</v>
      </c>
      <c r="I245" s="264"/>
      <c r="J245" s="265">
        <f>ROUND(I245*H245,2)</f>
        <v>0</v>
      </c>
      <c r="K245" s="261" t="s">
        <v>5</v>
      </c>
      <c r="L245" s="266"/>
      <c r="M245" s="267" t="s">
        <v>5</v>
      </c>
      <c r="N245" s="268" t="s">
        <v>43</v>
      </c>
      <c r="O245" s="49"/>
      <c r="P245" s="223">
        <f>O245*H245</f>
        <v>0</v>
      </c>
      <c r="Q245" s="223">
        <v>0</v>
      </c>
      <c r="R245" s="223">
        <f>Q245*H245</f>
        <v>0</v>
      </c>
      <c r="S245" s="223">
        <v>0</v>
      </c>
      <c r="T245" s="224">
        <f>S245*H245</f>
        <v>0</v>
      </c>
      <c r="AR245" s="26" t="s">
        <v>222</v>
      </c>
      <c r="AT245" s="26" t="s">
        <v>336</v>
      </c>
      <c r="AU245" s="26" t="s">
        <v>81</v>
      </c>
      <c r="AY245" s="26" t="s">
        <v>173</v>
      </c>
      <c r="BE245" s="225">
        <f>IF(N245="základní",J245,0)</f>
        <v>0</v>
      </c>
      <c r="BF245" s="225">
        <f>IF(N245="snížená",J245,0)</f>
        <v>0</v>
      </c>
      <c r="BG245" s="225">
        <f>IF(N245="zákl. přenesená",J245,0)</f>
        <v>0</v>
      </c>
      <c r="BH245" s="225">
        <f>IF(N245="sníž. přenesená",J245,0)</f>
        <v>0</v>
      </c>
      <c r="BI245" s="225">
        <f>IF(N245="nulová",J245,0)</f>
        <v>0</v>
      </c>
      <c r="BJ245" s="26" t="s">
        <v>79</v>
      </c>
      <c r="BK245" s="225">
        <f>ROUND(I245*H245,2)</f>
        <v>0</v>
      </c>
      <c r="BL245" s="26" t="s">
        <v>181</v>
      </c>
      <c r="BM245" s="26" t="s">
        <v>4172</v>
      </c>
    </row>
    <row r="246" spans="2:65" s="1" customFormat="1" ht="22.5" customHeight="1">
      <c r="B246" s="213"/>
      <c r="C246" s="214" t="s">
        <v>2089</v>
      </c>
      <c r="D246" s="214" t="s">
        <v>176</v>
      </c>
      <c r="E246" s="215" t="s">
        <v>4173</v>
      </c>
      <c r="F246" s="216" t="s">
        <v>4174</v>
      </c>
      <c r="G246" s="217" t="s">
        <v>711</v>
      </c>
      <c r="H246" s="218">
        <v>1</v>
      </c>
      <c r="I246" s="219"/>
      <c r="J246" s="220">
        <f>ROUND(I246*H246,2)</f>
        <v>0</v>
      </c>
      <c r="K246" s="216" t="s">
        <v>5</v>
      </c>
      <c r="L246" s="48"/>
      <c r="M246" s="221" t="s">
        <v>5</v>
      </c>
      <c r="N246" s="222" t="s">
        <v>43</v>
      </c>
      <c r="O246" s="49"/>
      <c r="P246" s="223">
        <f>O246*H246</f>
        <v>0</v>
      </c>
      <c r="Q246" s="223">
        <v>0</v>
      </c>
      <c r="R246" s="223">
        <f>Q246*H246</f>
        <v>0</v>
      </c>
      <c r="S246" s="223">
        <v>0</v>
      </c>
      <c r="T246" s="224">
        <f>S246*H246</f>
        <v>0</v>
      </c>
      <c r="AR246" s="26" t="s">
        <v>181</v>
      </c>
      <c r="AT246" s="26" t="s">
        <v>176</v>
      </c>
      <c r="AU246" s="26" t="s">
        <v>81</v>
      </c>
      <c r="AY246" s="26" t="s">
        <v>173</v>
      </c>
      <c r="BE246" s="225">
        <f>IF(N246="základní",J246,0)</f>
        <v>0</v>
      </c>
      <c r="BF246" s="225">
        <f>IF(N246="snížená",J246,0)</f>
        <v>0</v>
      </c>
      <c r="BG246" s="225">
        <f>IF(N246="zákl. přenesená",J246,0)</f>
        <v>0</v>
      </c>
      <c r="BH246" s="225">
        <f>IF(N246="sníž. přenesená",J246,0)</f>
        <v>0</v>
      </c>
      <c r="BI246" s="225">
        <f>IF(N246="nulová",J246,0)</f>
        <v>0</v>
      </c>
      <c r="BJ246" s="26" t="s">
        <v>79</v>
      </c>
      <c r="BK246" s="225">
        <f>ROUND(I246*H246,2)</f>
        <v>0</v>
      </c>
      <c r="BL246" s="26" t="s">
        <v>181</v>
      </c>
      <c r="BM246" s="26" t="s">
        <v>4175</v>
      </c>
    </row>
    <row r="247" spans="2:65" s="1" customFormat="1" ht="22.5" customHeight="1">
      <c r="B247" s="213"/>
      <c r="C247" s="259" t="s">
        <v>2093</v>
      </c>
      <c r="D247" s="259" t="s">
        <v>336</v>
      </c>
      <c r="E247" s="260" t="s">
        <v>4176</v>
      </c>
      <c r="F247" s="261" t="s">
        <v>4177</v>
      </c>
      <c r="G247" s="262" t="s">
        <v>711</v>
      </c>
      <c r="H247" s="263">
        <v>1</v>
      </c>
      <c r="I247" s="264"/>
      <c r="J247" s="265">
        <f>ROUND(I247*H247,2)</f>
        <v>0</v>
      </c>
      <c r="K247" s="261" t="s">
        <v>5</v>
      </c>
      <c r="L247" s="266"/>
      <c r="M247" s="267" t="s">
        <v>5</v>
      </c>
      <c r="N247" s="268" t="s">
        <v>43</v>
      </c>
      <c r="O247" s="49"/>
      <c r="P247" s="223">
        <f>O247*H247</f>
        <v>0</v>
      </c>
      <c r="Q247" s="223">
        <v>0</v>
      </c>
      <c r="R247" s="223">
        <f>Q247*H247</f>
        <v>0</v>
      </c>
      <c r="S247" s="223">
        <v>0</v>
      </c>
      <c r="T247" s="224">
        <f>S247*H247</f>
        <v>0</v>
      </c>
      <c r="AR247" s="26" t="s">
        <v>222</v>
      </c>
      <c r="AT247" s="26" t="s">
        <v>336</v>
      </c>
      <c r="AU247" s="26" t="s">
        <v>81</v>
      </c>
      <c r="AY247" s="26" t="s">
        <v>173</v>
      </c>
      <c r="BE247" s="225">
        <f>IF(N247="základní",J247,0)</f>
        <v>0</v>
      </c>
      <c r="BF247" s="225">
        <f>IF(N247="snížená",J247,0)</f>
        <v>0</v>
      </c>
      <c r="BG247" s="225">
        <f>IF(N247="zákl. přenesená",J247,0)</f>
        <v>0</v>
      </c>
      <c r="BH247" s="225">
        <f>IF(N247="sníž. přenesená",J247,0)</f>
        <v>0</v>
      </c>
      <c r="BI247" s="225">
        <f>IF(N247="nulová",J247,0)</f>
        <v>0</v>
      </c>
      <c r="BJ247" s="26" t="s">
        <v>79</v>
      </c>
      <c r="BK247" s="225">
        <f>ROUND(I247*H247,2)</f>
        <v>0</v>
      </c>
      <c r="BL247" s="26" t="s">
        <v>181</v>
      </c>
      <c r="BM247" s="26" t="s">
        <v>4178</v>
      </c>
    </row>
    <row r="248" spans="2:65" s="1" customFormat="1" ht="22.5" customHeight="1">
      <c r="B248" s="213"/>
      <c r="C248" s="214" t="s">
        <v>2099</v>
      </c>
      <c r="D248" s="214" t="s">
        <v>176</v>
      </c>
      <c r="E248" s="215" t="s">
        <v>4179</v>
      </c>
      <c r="F248" s="216" t="s">
        <v>4180</v>
      </c>
      <c r="G248" s="217" t="s">
        <v>711</v>
      </c>
      <c r="H248" s="218">
        <v>1</v>
      </c>
      <c r="I248" s="219"/>
      <c r="J248" s="220">
        <f>ROUND(I248*H248,2)</f>
        <v>0</v>
      </c>
      <c r="K248" s="216" t="s">
        <v>5</v>
      </c>
      <c r="L248" s="48"/>
      <c r="M248" s="221" t="s">
        <v>5</v>
      </c>
      <c r="N248" s="222" t="s">
        <v>43</v>
      </c>
      <c r="O248" s="49"/>
      <c r="P248" s="223">
        <f>O248*H248</f>
        <v>0</v>
      </c>
      <c r="Q248" s="223">
        <v>0</v>
      </c>
      <c r="R248" s="223">
        <f>Q248*H248</f>
        <v>0</v>
      </c>
      <c r="S248" s="223">
        <v>0</v>
      </c>
      <c r="T248" s="224">
        <f>S248*H248</f>
        <v>0</v>
      </c>
      <c r="AR248" s="26" t="s">
        <v>181</v>
      </c>
      <c r="AT248" s="26" t="s">
        <v>176</v>
      </c>
      <c r="AU248" s="26" t="s">
        <v>81</v>
      </c>
      <c r="AY248" s="26" t="s">
        <v>173</v>
      </c>
      <c r="BE248" s="225">
        <f>IF(N248="základní",J248,0)</f>
        <v>0</v>
      </c>
      <c r="BF248" s="225">
        <f>IF(N248="snížená",J248,0)</f>
        <v>0</v>
      </c>
      <c r="BG248" s="225">
        <f>IF(N248="zákl. přenesená",J248,0)</f>
        <v>0</v>
      </c>
      <c r="BH248" s="225">
        <f>IF(N248="sníž. přenesená",J248,0)</f>
        <v>0</v>
      </c>
      <c r="BI248" s="225">
        <f>IF(N248="nulová",J248,0)</f>
        <v>0</v>
      </c>
      <c r="BJ248" s="26" t="s">
        <v>79</v>
      </c>
      <c r="BK248" s="225">
        <f>ROUND(I248*H248,2)</f>
        <v>0</v>
      </c>
      <c r="BL248" s="26" t="s">
        <v>181</v>
      </c>
      <c r="BM248" s="26" t="s">
        <v>4181</v>
      </c>
    </row>
    <row r="249" spans="2:65" s="1" customFormat="1" ht="22.5" customHeight="1">
      <c r="B249" s="213"/>
      <c r="C249" s="259" t="s">
        <v>2103</v>
      </c>
      <c r="D249" s="259" t="s">
        <v>336</v>
      </c>
      <c r="E249" s="260" t="s">
        <v>4182</v>
      </c>
      <c r="F249" s="261" t="s">
        <v>4183</v>
      </c>
      <c r="G249" s="262" t="s">
        <v>711</v>
      </c>
      <c r="H249" s="263">
        <v>1</v>
      </c>
      <c r="I249" s="264"/>
      <c r="J249" s="265">
        <f>ROUND(I249*H249,2)</f>
        <v>0</v>
      </c>
      <c r="K249" s="261" t="s">
        <v>5</v>
      </c>
      <c r="L249" s="266"/>
      <c r="M249" s="267" t="s">
        <v>5</v>
      </c>
      <c r="N249" s="268" t="s">
        <v>43</v>
      </c>
      <c r="O249" s="49"/>
      <c r="P249" s="223">
        <f>O249*H249</f>
        <v>0</v>
      </c>
      <c r="Q249" s="223">
        <v>0</v>
      </c>
      <c r="R249" s="223">
        <f>Q249*H249</f>
        <v>0</v>
      </c>
      <c r="S249" s="223">
        <v>0</v>
      </c>
      <c r="T249" s="224">
        <f>S249*H249</f>
        <v>0</v>
      </c>
      <c r="AR249" s="26" t="s">
        <v>222</v>
      </c>
      <c r="AT249" s="26" t="s">
        <v>336</v>
      </c>
      <c r="AU249" s="26" t="s">
        <v>81</v>
      </c>
      <c r="AY249" s="26" t="s">
        <v>173</v>
      </c>
      <c r="BE249" s="225">
        <f>IF(N249="základní",J249,0)</f>
        <v>0</v>
      </c>
      <c r="BF249" s="225">
        <f>IF(N249="snížená",J249,0)</f>
        <v>0</v>
      </c>
      <c r="BG249" s="225">
        <f>IF(N249="zákl. přenesená",J249,0)</f>
        <v>0</v>
      </c>
      <c r="BH249" s="225">
        <f>IF(N249="sníž. přenesená",J249,0)</f>
        <v>0</v>
      </c>
      <c r="BI249" s="225">
        <f>IF(N249="nulová",J249,0)</f>
        <v>0</v>
      </c>
      <c r="BJ249" s="26" t="s">
        <v>79</v>
      </c>
      <c r="BK249" s="225">
        <f>ROUND(I249*H249,2)</f>
        <v>0</v>
      </c>
      <c r="BL249" s="26" t="s">
        <v>181</v>
      </c>
      <c r="BM249" s="26" t="s">
        <v>4184</v>
      </c>
    </row>
    <row r="250" spans="2:65" s="1" customFormat="1" ht="22.5" customHeight="1">
      <c r="B250" s="213"/>
      <c r="C250" s="214" t="s">
        <v>2109</v>
      </c>
      <c r="D250" s="214" t="s">
        <v>176</v>
      </c>
      <c r="E250" s="215" t="s">
        <v>4185</v>
      </c>
      <c r="F250" s="216" t="s">
        <v>4186</v>
      </c>
      <c r="G250" s="217" t="s">
        <v>711</v>
      </c>
      <c r="H250" s="218">
        <v>1</v>
      </c>
      <c r="I250" s="219"/>
      <c r="J250" s="220">
        <f>ROUND(I250*H250,2)</f>
        <v>0</v>
      </c>
      <c r="K250" s="216" t="s">
        <v>5</v>
      </c>
      <c r="L250" s="48"/>
      <c r="M250" s="221" t="s">
        <v>5</v>
      </c>
      <c r="N250" s="222" t="s">
        <v>43</v>
      </c>
      <c r="O250" s="49"/>
      <c r="P250" s="223">
        <f>O250*H250</f>
        <v>0</v>
      </c>
      <c r="Q250" s="223">
        <v>0</v>
      </c>
      <c r="R250" s="223">
        <f>Q250*H250</f>
        <v>0</v>
      </c>
      <c r="S250" s="223">
        <v>0</v>
      </c>
      <c r="T250" s="224">
        <f>S250*H250</f>
        <v>0</v>
      </c>
      <c r="AR250" s="26" t="s">
        <v>181</v>
      </c>
      <c r="AT250" s="26" t="s">
        <v>176</v>
      </c>
      <c r="AU250" s="26" t="s">
        <v>81</v>
      </c>
      <c r="AY250" s="26" t="s">
        <v>173</v>
      </c>
      <c r="BE250" s="225">
        <f>IF(N250="základní",J250,0)</f>
        <v>0</v>
      </c>
      <c r="BF250" s="225">
        <f>IF(N250="snížená",J250,0)</f>
        <v>0</v>
      </c>
      <c r="BG250" s="225">
        <f>IF(N250="zákl. přenesená",J250,0)</f>
        <v>0</v>
      </c>
      <c r="BH250" s="225">
        <f>IF(N250="sníž. přenesená",J250,0)</f>
        <v>0</v>
      </c>
      <c r="BI250" s="225">
        <f>IF(N250="nulová",J250,0)</f>
        <v>0</v>
      </c>
      <c r="BJ250" s="26" t="s">
        <v>79</v>
      </c>
      <c r="BK250" s="225">
        <f>ROUND(I250*H250,2)</f>
        <v>0</v>
      </c>
      <c r="BL250" s="26" t="s">
        <v>181</v>
      </c>
      <c r="BM250" s="26" t="s">
        <v>4187</v>
      </c>
    </row>
    <row r="251" spans="2:65" s="1" customFormat="1" ht="22.5" customHeight="1">
      <c r="B251" s="213"/>
      <c r="C251" s="259" t="s">
        <v>2116</v>
      </c>
      <c r="D251" s="259" t="s">
        <v>336</v>
      </c>
      <c r="E251" s="260" t="s">
        <v>4188</v>
      </c>
      <c r="F251" s="261" t="s">
        <v>4189</v>
      </c>
      <c r="G251" s="262" t="s">
        <v>711</v>
      </c>
      <c r="H251" s="263">
        <v>1</v>
      </c>
      <c r="I251" s="264"/>
      <c r="J251" s="265">
        <f>ROUND(I251*H251,2)</f>
        <v>0</v>
      </c>
      <c r="K251" s="261" t="s">
        <v>5</v>
      </c>
      <c r="L251" s="266"/>
      <c r="M251" s="267" t="s">
        <v>5</v>
      </c>
      <c r="N251" s="268" t="s">
        <v>43</v>
      </c>
      <c r="O251" s="49"/>
      <c r="P251" s="223">
        <f>O251*H251</f>
        <v>0</v>
      </c>
      <c r="Q251" s="223">
        <v>0</v>
      </c>
      <c r="R251" s="223">
        <f>Q251*H251</f>
        <v>0</v>
      </c>
      <c r="S251" s="223">
        <v>0</v>
      </c>
      <c r="T251" s="224">
        <f>S251*H251</f>
        <v>0</v>
      </c>
      <c r="AR251" s="26" t="s">
        <v>222</v>
      </c>
      <c r="AT251" s="26" t="s">
        <v>336</v>
      </c>
      <c r="AU251" s="26" t="s">
        <v>81</v>
      </c>
      <c r="AY251" s="26" t="s">
        <v>173</v>
      </c>
      <c r="BE251" s="225">
        <f>IF(N251="základní",J251,0)</f>
        <v>0</v>
      </c>
      <c r="BF251" s="225">
        <f>IF(N251="snížená",J251,0)</f>
        <v>0</v>
      </c>
      <c r="BG251" s="225">
        <f>IF(N251="zákl. přenesená",J251,0)</f>
        <v>0</v>
      </c>
      <c r="BH251" s="225">
        <f>IF(N251="sníž. přenesená",J251,0)</f>
        <v>0</v>
      </c>
      <c r="BI251" s="225">
        <f>IF(N251="nulová",J251,0)</f>
        <v>0</v>
      </c>
      <c r="BJ251" s="26" t="s">
        <v>79</v>
      </c>
      <c r="BK251" s="225">
        <f>ROUND(I251*H251,2)</f>
        <v>0</v>
      </c>
      <c r="BL251" s="26" t="s">
        <v>181</v>
      </c>
      <c r="BM251" s="26" t="s">
        <v>4190</v>
      </c>
    </row>
    <row r="252" spans="2:65" s="1" customFormat="1" ht="22.5" customHeight="1">
      <c r="B252" s="213"/>
      <c r="C252" s="214" t="s">
        <v>2122</v>
      </c>
      <c r="D252" s="214" t="s">
        <v>176</v>
      </c>
      <c r="E252" s="215" t="s">
        <v>4191</v>
      </c>
      <c r="F252" s="216" t="s">
        <v>4192</v>
      </c>
      <c r="G252" s="217" t="s">
        <v>260</v>
      </c>
      <c r="H252" s="218">
        <v>100</v>
      </c>
      <c r="I252" s="219"/>
      <c r="J252" s="220">
        <f>ROUND(I252*H252,2)</f>
        <v>0</v>
      </c>
      <c r="K252" s="216" t="s">
        <v>5</v>
      </c>
      <c r="L252" s="48"/>
      <c r="M252" s="221" t="s">
        <v>5</v>
      </c>
      <c r="N252" s="222" t="s">
        <v>43</v>
      </c>
      <c r="O252" s="49"/>
      <c r="P252" s="223">
        <f>O252*H252</f>
        <v>0</v>
      </c>
      <c r="Q252" s="223">
        <v>0</v>
      </c>
      <c r="R252" s="223">
        <f>Q252*H252</f>
        <v>0</v>
      </c>
      <c r="S252" s="223">
        <v>0</v>
      </c>
      <c r="T252" s="224">
        <f>S252*H252</f>
        <v>0</v>
      </c>
      <c r="AR252" s="26" t="s">
        <v>181</v>
      </c>
      <c r="AT252" s="26" t="s">
        <v>176</v>
      </c>
      <c r="AU252" s="26" t="s">
        <v>81</v>
      </c>
      <c r="AY252" s="26" t="s">
        <v>173</v>
      </c>
      <c r="BE252" s="225">
        <f>IF(N252="základní",J252,0)</f>
        <v>0</v>
      </c>
      <c r="BF252" s="225">
        <f>IF(N252="snížená",J252,0)</f>
        <v>0</v>
      </c>
      <c r="BG252" s="225">
        <f>IF(N252="zákl. přenesená",J252,0)</f>
        <v>0</v>
      </c>
      <c r="BH252" s="225">
        <f>IF(N252="sníž. přenesená",J252,0)</f>
        <v>0</v>
      </c>
      <c r="BI252" s="225">
        <f>IF(N252="nulová",J252,0)</f>
        <v>0</v>
      </c>
      <c r="BJ252" s="26" t="s">
        <v>79</v>
      </c>
      <c r="BK252" s="225">
        <f>ROUND(I252*H252,2)</f>
        <v>0</v>
      </c>
      <c r="BL252" s="26" t="s">
        <v>181</v>
      </c>
      <c r="BM252" s="26" t="s">
        <v>4193</v>
      </c>
    </row>
    <row r="253" spans="2:65" s="1" customFormat="1" ht="22.5" customHeight="1">
      <c r="B253" s="213"/>
      <c r="C253" s="259" t="s">
        <v>2126</v>
      </c>
      <c r="D253" s="259" t="s">
        <v>336</v>
      </c>
      <c r="E253" s="260" t="s">
        <v>4194</v>
      </c>
      <c r="F253" s="261" t="s">
        <v>4195</v>
      </c>
      <c r="G253" s="262" t="s">
        <v>260</v>
      </c>
      <c r="H253" s="263">
        <v>100</v>
      </c>
      <c r="I253" s="264"/>
      <c r="J253" s="265">
        <f>ROUND(I253*H253,2)</f>
        <v>0</v>
      </c>
      <c r="K253" s="261" t="s">
        <v>5</v>
      </c>
      <c r="L253" s="266"/>
      <c r="M253" s="267" t="s">
        <v>5</v>
      </c>
      <c r="N253" s="268" t="s">
        <v>43</v>
      </c>
      <c r="O253" s="49"/>
      <c r="P253" s="223">
        <f>O253*H253</f>
        <v>0</v>
      </c>
      <c r="Q253" s="223">
        <v>0</v>
      </c>
      <c r="R253" s="223">
        <f>Q253*H253</f>
        <v>0</v>
      </c>
      <c r="S253" s="223">
        <v>0</v>
      </c>
      <c r="T253" s="224">
        <f>S253*H253</f>
        <v>0</v>
      </c>
      <c r="AR253" s="26" t="s">
        <v>222</v>
      </c>
      <c r="AT253" s="26" t="s">
        <v>336</v>
      </c>
      <c r="AU253" s="26" t="s">
        <v>81</v>
      </c>
      <c r="AY253" s="26" t="s">
        <v>173</v>
      </c>
      <c r="BE253" s="225">
        <f>IF(N253="základní",J253,0)</f>
        <v>0</v>
      </c>
      <c r="BF253" s="225">
        <f>IF(N253="snížená",J253,0)</f>
        <v>0</v>
      </c>
      <c r="BG253" s="225">
        <f>IF(N253="zákl. přenesená",J253,0)</f>
        <v>0</v>
      </c>
      <c r="BH253" s="225">
        <f>IF(N253="sníž. přenesená",J253,0)</f>
        <v>0</v>
      </c>
      <c r="BI253" s="225">
        <f>IF(N253="nulová",J253,0)</f>
        <v>0</v>
      </c>
      <c r="BJ253" s="26" t="s">
        <v>79</v>
      </c>
      <c r="BK253" s="225">
        <f>ROUND(I253*H253,2)</f>
        <v>0</v>
      </c>
      <c r="BL253" s="26" t="s">
        <v>181</v>
      </c>
      <c r="BM253" s="26" t="s">
        <v>4196</v>
      </c>
    </row>
    <row r="254" spans="2:65" s="1" customFormat="1" ht="22.5" customHeight="1">
      <c r="B254" s="213"/>
      <c r="C254" s="214" t="s">
        <v>2131</v>
      </c>
      <c r="D254" s="214" t="s">
        <v>176</v>
      </c>
      <c r="E254" s="215" t="s">
        <v>4197</v>
      </c>
      <c r="F254" s="216" t="s">
        <v>4198</v>
      </c>
      <c r="G254" s="217" t="s">
        <v>260</v>
      </c>
      <c r="H254" s="218">
        <v>50</v>
      </c>
      <c r="I254" s="219"/>
      <c r="J254" s="220">
        <f>ROUND(I254*H254,2)</f>
        <v>0</v>
      </c>
      <c r="K254" s="216" t="s">
        <v>1288</v>
      </c>
      <c r="L254" s="48"/>
      <c r="M254" s="221" t="s">
        <v>5</v>
      </c>
      <c r="N254" s="222" t="s">
        <v>43</v>
      </c>
      <c r="O254" s="49"/>
      <c r="P254" s="223">
        <f>O254*H254</f>
        <v>0</v>
      </c>
      <c r="Q254" s="223">
        <v>0</v>
      </c>
      <c r="R254" s="223">
        <f>Q254*H254</f>
        <v>0</v>
      </c>
      <c r="S254" s="223">
        <v>0</v>
      </c>
      <c r="T254" s="224">
        <f>S254*H254</f>
        <v>0</v>
      </c>
      <c r="AR254" s="26" t="s">
        <v>181</v>
      </c>
      <c r="AT254" s="26" t="s">
        <v>176</v>
      </c>
      <c r="AU254" s="26" t="s">
        <v>81</v>
      </c>
      <c r="AY254" s="26" t="s">
        <v>173</v>
      </c>
      <c r="BE254" s="225">
        <f>IF(N254="základní",J254,0)</f>
        <v>0</v>
      </c>
      <c r="BF254" s="225">
        <f>IF(N254="snížená",J254,0)</f>
        <v>0</v>
      </c>
      <c r="BG254" s="225">
        <f>IF(N254="zákl. přenesená",J254,0)</f>
        <v>0</v>
      </c>
      <c r="BH254" s="225">
        <f>IF(N254="sníž. přenesená",J254,0)</f>
        <v>0</v>
      </c>
      <c r="BI254" s="225">
        <f>IF(N254="nulová",J254,0)</f>
        <v>0</v>
      </c>
      <c r="BJ254" s="26" t="s">
        <v>79</v>
      </c>
      <c r="BK254" s="225">
        <f>ROUND(I254*H254,2)</f>
        <v>0</v>
      </c>
      <c r="BL254" s="26" t="s">
        <v>181</v>
      </c>
      <c r="BM254" s="26" t="s">
        <v>4199</v>
      </c>
    </row>
    <row r="255" spans="2:65" s="1" customFormat="1" ht="22.5" customHeight="1">
      <c r="B255" s="213"/>
      <c r="C255" s="259" t="s">
        <v>2136</v>
      </c>
      <c r="D255" s="259" t="s">
        <v>336</v>
      </c>
      <c r="E255" s="260" t="s">
        <v>4200</v>
      </c>
      <c r="F255" s="261" t="s">
        <v>4201</v>
      </c>
      <c r="G255" s="262" t="s">
        <v>260</v>
      </c>
      <c r="H255" s="263">
        <v>50</v>
      </c>
      <c r="I255" s="264"/>
      <c r="J255" s="265">
        <f>ROUND(I255*H255,2)</f>
        <v>0</v>
      </c>
      <c r="K255" s="261" t="s">
        <v>5</v>
      </c>
      <c r="L255" s="266"/>
      <c r="M255" s="267" t="s">
        <v>5</v>
      </c>
      <c r="N255" s="268" t="s">
        <v>43</v>
      </c>
      <c r="O255" s="49"/>
      <c r="P255" s="223">
        <f>O255*H255</f>
        <v>0</v>
      </c>
      <c r="Q255" s="223">
        <v>0</v>
      </c>
      <c r="R255" s="223">
        <f>Q255*H255</f>
        <v>0</v>
      </c>
      <c r="S255" s="223">
        <v>0</v>
      </c>
      <c r="T255" s="224">
        <f>S255*H255</f>
        <v>0</v>
      </c>
      <c r="AR255" s="26" t="s">
        <v>222</v>
      </c>
      <c r="AT255" s="26" t="s">
        <v>336</v>
      </c>
      <c r="AU255" s="26" t="s">
        <v>81</v>
      </c>
      <c r="AY255" s="26" t="s">
        <v>173</v>
      </c>
      <c r="BE255" s="225">
        <f>IF(N255="základní",J255,0)</f>
        <v>0</v>
      </c>
      <c r="BF255" s="225">
        <f>IF(N255="snížená",J255,0)</f>
        <v>0</v>
      </c>
      <c r="BG255" s="225">
        <f>IF(N255="zákl. přenesená",J255,0)</f>
        <v>0</v>
      </c>
      <c r="BH255" s="225">
        <f>IF(N255="sníž. přenesená",J255,0)</f>
        <v>0</v>
      </c>
      <c r="BI255" s="225">
        <f>IF(N255="nulová",J255,0)</f>
        <v>0</v>
      </c>
      <c r="BJ255" s="26" t="s">
        <v>79</v>
      </c>
      <c r="BK255" s="225">
        <f>ROUND(I255*H255,2)</f>
        <v>0</v>
      </c>
      <c r="BL255" s="26" t="s">
        <v>181</v>
      </c>
      <c r="BM255" s="26" t="s">
        <v>4202</v>
      </c>
    </row>
    <row r="256" spans="2:65" s="1" customFormat="1" ht="22.5" customHeight="1">
      <c r="B256" s="213"/>
      <c r="C256" s="214" t="s">
        <v>2140</v>
      </c>
      <c r="D256" s="214" t="s">
        <v>176</v>
      </c>
      <c r="E256" s="215" t="s">
        <v>4203</v>
      </c>
      <c r="F256" s="216" t="s">
        <v>4204</v>
      </c>
      <c r="G256" s="217" t="s">
        <v>260</v>
      </c>
      <c r="H256" s="218">
        <v>85</v>
      </c>
      <c r="I256" s="219"/>
      <c r="J256" s="220">
        <f>ROUND(I256*H256,2)</f>
        <v>0</v>
      </c>
      <c r="K256" s="216" t="s">
        <v>5</v>
      </c>
      <c r="L256" s="48"/>
      <c r="M256" s="221" t="s">
        <v>5</v>
      </c>
      <c r="N256" s="222" t="s">
        <v>43</v>
      </c>
      <c r="O256" s="49"/>
      <c r="P256" s="223">
        <f>O256*H256</f>
        <v>0</v>
      </c>
      <c r="Q256" s="223">
        <v>0</v>
      </c>
      <c r="R256" s="223">
        <f>Q256*H256</f>
        <v>0</v>
      </c>
      <c r="S256" s="223">
        <v>0</v>
      </c>
      <c r="T256" s="224">
        <f>S256*H256</f>
        <v>0</v>
      </c>
      <c r="AR256" s="26" t="s">
        <v>181</v>
      </c>
      <c r="AT256" s="26" t="s">
        <v>176</v>
      </c>
      <c r="AU256" s="26" t="s">
        <v>81</v>
      </c>
      <c r="AY256" s="26" t="s">
        <v>173</v>
      </c>
      <c r="BE256" s="225">
        <f>IF(N256="základní",J256,0)</f>
        <v>0</v>
      </c>
      <c r="BF256" s="225">
        <f>IF(N256="snížená",J256,0)</f>
        <v>0</v>
      </c>
      <c r="BG256" s="225">
        <f>IF(N256="zákl. přenesená",J256,0)</f>
        <v>0</v>
      </c>
      <c r="BH256" s="225">
        <f>IF(N256="sníž. přenesená",J256,0)</f>
        <v>0</v>
      </c>
      <c r="BI256" s="225">
        <f>IF(N256="nulová",J256,0)</f>
        <v>0</v>
      </c>
      <c r="BJ256" s="26" t="s">
        <v>79</v>
      </c>
      <c r="BK256" s="225">
        <f>ROUND(I256*H256,2)</f>
        <v>0</v>
      </c>
      <c r="BL256" s="26" t="s">
        <v>181</v>
      </c>
      <c r="BM256" s="26" t="s">
        <v>4205</v>
      </c>
    </row>
    <row r="257" spans="2:65" s="1" customFormat="1" ht="22.5" customHeight="1">
      <c r="B257" s="213"/>
      <c r="C257" s="259" t="s">
        <v>2145</v>
      </c>
      <c r="D257" s="259" t="s">
        <v>336</v>
      </c>
      <c r="E257" s="260" t="s">
        <v>4206</v>
      </c>
      <c r="F257" s="261" t="s">
        <v>4207</v>
      </c>
      <c r="G257" s="262" t="s">
        <v>260</v>
      </c>
      <c r="H257" s="263">
        <v>85</v>
      </c>
      <c r="I257" s="264"/>
      <c r="J257" s="265">
        <f>ROUND(I257*H257,2)</f>
        <v>0</v>
      </c>
      <c r="K257" s="261" t="s">
        <v>5</v>
      </c>
      <c r="L257" s="266"/>
      <c r="M257" s="267" t="s">
        <v>5</v>
      </c>
      <c r="N257" s="268" t="s">
        <v>43</v>
      </c>
      <c r="O257" s="49"/>
      <c r="P257" s="223">
        <f>O257*H257</f>
        <v>0</v>
      </c>
      <c r="Q257" s="223">
        <v>0</v>
      </c>
      <c r="R257" s="223">
        <f>Q257*H257</f>
        <v>0</v>
      </c>
      <c r="S257" s="223">
        <v>0</v>
      </c>
      <c r="T257" s="224">
        <f>S257*H257</f>
        <v>0</v>
      </c>
      <c r="AR257" s="26" t="s">
        <v>222</v>
      </c>
      <c r="AT257" s="26" t="s">
        <v>336</v>
      </c>
      <c r="AU257" s="26" t="s">
        <v>81</v>
      </c>
      <c r="AY257" s="26" t="s">
        <v>173</v>
      </c>
      <c r="BE257" s="225">
        <f>IF(N257="základní",J257,0)</f>
        <v>0</v>
      </c>
      <c r="BF257" s="225">
        <f>IF(N257="snížená",J257,0)</f>
        <v>0</v>
      </c>
      <c r="BG257" s="225">
        <f>IF(N257="zákl. přenesená",J257,0)</f>
        <v>0</v>
      </c>
      <c r="BH257" s="225">
        <f>IF(N257="sníž. přenesená",J257,0)</f>
        <v>0</v>
      </c>
      <c r="BI257" s="225">
        <f>IF(N257="nulová",J257,0)</f>
        <v>0</v>
      </c>
      <c r="BJ257" s="26" t="s">
        <v>79</v>
      </c>
      <c r="BK257" s="225">
        <f>ROUND(I257*H257,2)</f>
        <v>0</v>
      </c>
      <c r="BL257" s="26" t="s">
        <v>181</v>
      </c>
      <c r="BM257" s="26" t="s">
        <v>4208</v>
      </c>
    </row>
    <row r="258" spans="2:65" s="1" customFormat="1" ht="22.5" customHeight="1">
      <c r="B258" s="213"/>
      <c r="C258" s="214" t="s">
        <v>2154</v>
      </c>
      <c r="D258" s="214" t="s">
        <v>176</v>
      </c>
      <c r="E258" s="215" t="s">
        <v>4209</v>
      </c>
      <c r="F258" s="216" t="s">
        <v>4210</v>
      </c>
      <c r="G258" s="217" t="s">
        <v>260</v>
      </c>
      <c r="H258" s="218">
        <v>30</v>
      </c>
      <c r="I258" s="219"/>
      <c r="J258" s="220">
        <f>ROUND(I258*H258,2)</f>
        <v>0</v>
      </c>
      <c r="K258" s="216" t="s">
        <v>1288</v>
      </c>
      <c r="L258" s="48"/>
      <c r="M258" s="221" t="s">
        <v>5</v>
      </c>
      <c r="N258" s="222" t="s">
        <v>43</v>
      </c>
      <c r="O258" s="49"/>
      <c r="P258" s="223">
        <f>O258*H258</f>
        <v>0</v>
      </c>
      <c r="Q258" s="223">
        <v>0</v>
      </c>
      <c r="R258" s="223">
        <f>Q258*H258</f>
        <v>0</v>
      </c>
      <c r="S258" s="223">
        <v>0</v>
      </c>
      <c r="T258" s="224">
        <f>S258*H258</f>
        <v>0</v>
      </c>
      <c r="AR258" s="26" t="s">
        <v>181</v>
      </c>
      <c r="AT258" s="26" t="s">
        <v>176</v>
      </c>
      <c r="AU258" s="26" t="s">
        <v>81</v>
      </c>
      <c r="AY258" s="26" t="s">
        <v>173</v>
      </c>
      <c r="BE258" s="225">
        <f>IF(N258="základní",J258,0)</f>
        <v>0</v>
      </c>
      <c r="BF258" s="225">
        <f>IF(N258="snížená",J258,0)</f>
        <v>0</v>
      </c>
      <c r="BG258" s="225">
        <f>IF(N258="zákl. přenesená",J258,0)</f>
        <v>0</v>
      </c>
      <c r="BH258" s="225">
        <f>IF(N258="sníž. přenesená",J258,0)</f>
        <v>0</v>
      </c>
      <c r="BI258" s="225">
        <f>IF(N258="nulová",J258,0)</f>
        <v>0</v>
      </c>
      <c r="BJ258" s="26" t="s">
        <v>79</v>
      </c>
      <c r="BK258" s="225">
        <f>ROUND(I258*H258,2)</f>
        <v>0</v>
      </c>
      <c r="BL258" s="26" t="s">
        <v>181</v>
      </c>
      <c r="BM258" s="26" t="s">
        <v>4211</v>
      </c>
    </row>
    <row r="259" spans="2:65" s="1" customFormat="1" ht="22.5" customHeight="1">
      <c r="B259" s="213"/>
      <c r="C259" s="259" t="s">
        <v>2159</v>
      </c>
      <c r="D259" s="259" t="s">
        <v>336</v>
      </c>
      <c r="E259" s="260" t="s">
        <v>4212</v>
      </c>
      <c r="F259" s="261" t="s">
        <v>4213</v>
      </c>
      <c r="G259" s="262" t="s">
        <v>260</v>
      </c>
      <c r="H259" s="263">
        <v>30</v>
      </c>
      <c r="I259" s="264"/>
      <c r="J259" s="265">
        <f>ROUND(I259*H259,2)</f>
        <v>0</v>
      </c>
      <c r="K259" s="261" t="s">
        <v>5</v>
      </c>
      <c r="L259" s="266"/>
      <c r="M259" s="267" t="s">
        <v>5</v>
      </c>
      <c r="N259" s="268" t="s">
        <v>43</v>
      </c>
      <c r="O259" s="49"/>
      <c r="P259" s="223">
        <f>O259*H259</f>
        <v>0</v>
      </c>
      <c r="Q259" s="223">
        <v>0</v>
      </c>
      <c r="R259" s="223">
        <f>Q259*H259</f>
        <v>0</v>
      </c>
      <c r="S259" s="223">
        <v>0</v>
      </c>
      <c r="T259" s="224">
        <f>S259*H259</f>
        <v>0</v>
      </c>
      <c r="AR259" s="26" t="s">
        <v>222</v>
      </c>
      <c r="AT259" s="26" t="s">
        <v>336</v>
      </c>
      <c r="AU259" s="26" t="s">
        <v>81</v>
      </c>
      <c r="AY259" s="26" t="s">
        <v>173</v>
      </c>
      <c r="BE259" s="225">
        <f>IF(N259="základní",J259,0)</f>
        <v>0</v>
      </c>
      <c r="BF259" s="225">
        <f>IF(N259="snížená",J259,0)</f>
        <v>0</v>
      </c>
      <c r="BG259" s="225">
        <f>IF(N259="zákl. přenesená",J259,0)</f>
        <v>0</v>
      </c>
      <c r="BH259" s="225">
        <f>IF(N259="sníž. přenesená",J259,0)</f>
        <v>0</v>
      </c>
      <c r="BI259" s="225">
        <f>IF(N259="nulová",J259,0)</f>
        <v>0</v>
      </c>
      <c r="BJ259" s="26" t="s">
        <v>79</v>
      </c>
      <c r="BK259" s="225">
        <f>ROUND(I259*H259,2)</f>
        <v>0</v>
      </c>
      <c r="BL259" s="26" t="s">
        <v>181</v>
      </c>
      <c r="BM259" s="26" t="s">
        <v>4214</v>
      </c>
    </row>
    <row r="260" spans="2:65" s="1" customFormat="1" ht="22.5" customHeight="1">
      <c r="B260" s="213"/>
      <c r="C260" s="214" t="s">
        <v>2164</v>
      </c>
      <c r="D260" s="214" t="s">
        <v>176</v>
      </c>
      <c r="E260" s="215" t="s">
        <v>3981</v>
      </c>
      <c r="F260" s="216" t="s">
        <v>3982</v>
      </c>
      <c r="G260" s="217" t="s">
        <v>245</v>
      </c>
      <c r="H260" s="218">
        <v>20</v>
      </c>
      <c r="I260" s="219"/>
      <c r="J260" s="220">
        <f>ROUND(I260*H260,2)</f>
        <v>0</v>
      </c>
      <c r="K260" s="216" t="s">
        <v>5</v>
      </c>
      <c r="L260" s="48"/>
      <c r="M260" s="221" t="s">
        <v>5</v>
      </c>
      <c r="N260" s="222" t="s">
        <v>43</v>
      </c>
      <c r="O260" s="49"/>
      <c r="P260" s="223">
        <f>O260*H260</f>
        <v>0</v>
      </c>
      <c r="Q260" s="223">
        <v>0</v>
      </c>
      <c r="R260" s="223">
        <f>Q260*H260</f>
        <v>0</v>
      </c>
      <c r="S260" s="223">
        <v>0</v>
      </c>
      <c r="T260" s="224">
        <f>S260*H260</f>
        <v>0</v>
      </c>
      <c r="AR260" s="26" t="s">
        <v>181</v>
      </c>
      <c r="AT260" s="26" t="s">
        <v>176</v>
      </c>
      <c r="AU260" s="26" t="s">
        <v>81</v>
      </c>
      <c r="AY260" s="26" t="s">
        <v>173</v>
      </c>
      <c r="BE260" s="225">
        <f>IF(N260="základní",J260,0)</f>
        <v>0</v>
      </c>
      <c r="BF260" s="225">
        <f>IF(N260="snížená",J260,0)</f>
        <v>0</v>
      </c>
      <c r="BG260" s="225">
        <f>IF(N260="zákl. přenesená",J260,0)</f>
        <v>0</v>
      </c>
      <c r="BH260" s="225">
        <f>IF(N260="sníž. přenesená",J260,0)</f>
        <v>0</v>
      </c>
      <c r="BI260" s="225">
        <f>IF(N260="nulová",J260,0)</f>
        <v>0</v>
      </c>
      <c r="BJ260" s="26" t="s">
        <v>79</v>
      </c>
      <c r="BK260" s="225">
        <f>ROUND(I260*H260,2)</f>
        <v>0</v>
      </c>
      <c r="BL260" s="26" t="s">
        <v>181</v>
      </c>
      <c r="BM260" s="26" t="s">
        <v>4215</v>
      </c>
    </row>
    <row r="261" spans="2:65" s="1" customFormat="1" ht="22.5" customHeight="1">
      <c r="B261" s="213"/>
      <c r="C261" s="259" t="s">
        <v>2168</v>
      </c>
      <c r="D261" s="259" t="s">
        <v>336</v>
      </c>
      <c r="E261" s="260" t="s">
        <v>3984</v>
      </c>
      <c r="F261" s="261" t="s">
        <v>3985</v>
      </c>
      <c r="G261" s="262" t="s">
        <v>711</v>
      </c>
      <c r="H261" s="263">
        <v>20</v>
      </c>
      <c r="I261" s="264"/>
      <c r="J261" s="265">
        <f>ROUND(I261*H261,2)</f>
        <v>0</v>
      </c>
      <c r="K261" s="261" t="s">
        <v>5</v>
      </c>
      <c r="L261" s="266"/>
      <c r="M261" s="267" t="s">
        <v>5</v>
      </c>
      <c r="N261" s="268" t="s">
        <v>43</v>
      </c>
      <c r="O261" s="49"/>
      <c r="P261" s="223">
        <f>O261*H261</f>
        <v>0</v>
      </c>
      <c r="Q261" s="223">
        <v>0</v>
      </c>
      <c r="R261" s="223">
        <f>Q261*H261</f>
        <v>0</v>
      </c>
      <c r="S261" s="223">
        <v>0</v>
      </c>
      <c r="T261" s="224">
        <f>S261*H261</f>
        <v>0</v>
      </c>
      <c r="AR261" s="26" t="s">
        <v>222</v>
      </c>
      <c r="AT261" s="26" t="s">
        <v>336</v>
      </c>
      <c r="AU261" s="26" t="s">
        <v>81</v>
      </c>
      <c r="AY261" s="26" t="s">
        <v>173</v>
      </c>
      <c r="BE261" s="225">
        <f>IF(N261="základní",J261,0)</f>
        <v>0</v>
      </c>
      <c r="BF261" s="225">
        <f>IF(N261="snížená",J261,0)</f>
        <v>0</v>
      </c>
      <c r="BG261" s="225">
        <f>IF(N261="zákl. přenesená",J261,0)</f>
        <v>0</v>
      </c>
      <c r="BH261" s="225">
        <f>IF(N261="sníž. přenesená",J261,0)</f>
        <v>0</v>
      </c>
      <c r="BI261" s="225">
        <f>IF(N261="nulová",J261,0)</f>
        <v>0</v>
      </c>
      <c r="BJ261" s="26" t="s">
        <v>79</v>
      </c>
      <c r="BK261" s="225">
        <f>ROUND(I261*H261,2)</f>
        <v>0</v>
      </c>
      <c r="BL261" s="26" t="s">
        <v>181</v>
      </c>
      <c r="BM261" s="26" t="s">
        <v>4216</v>
      </c>
    </row>
    <row r="262" spans="2:65" s="1" customFormat="1" ht="22.5" customHeight="1">
      <c r="B262" s="213"/>
      <c r="C262" s="214" t="s">
        <v>2172</v>
      </c>
      <c r="D262" s="214" t="s">
        <v>176</v>
      </c>
      <c r="E262" s="215" t="s">
        <v>4217</v>
      </c>
      <c r="F262" s="216" t="s">
        <v>4218</v>
      </c>
      <c r="G262" s="217" t="s">
        <v>245</v>
      </c>
      <c r="H262" s="218">
        <v>4</v>
      </c>
      <c r="I262" s="219"/>
      <c r="J262" s="220">
        <f>ROUND(I262*H262,2)</f>
        <v>0</v>
      </c>
      <c r="K262" s="216" t="s">
        <v>5</v>
      </c>
      <c r="L262" s="48"/>
      <c r="M262" s="221" t="s">
        <v>5</v>
      </c>
      <c r="N262" s="222" t="s">
        <v>43</v>
      </c>
      <c r="O262" s="49"/>
      <c r="P262" s="223">
        <f>O262*H262</f>
        <v>0</v>
      </c>
      <c r="Q262" s="223">
        <v>0</v>
      </c>
      <c r="R262" s="223">
        <f>Q262*H262</f>
        <v>0</v>
      </c>
      <c r="S262" s="223">
        <v>0</v>
      </c>
      <c r="T262" s="224">
        <f>S262*H262</f>
        <v>0</v>
      </c>
      <c r="AR262" s="26" t="s">
        <v>181</v>
      </c>
      <c r="AT262" s="26" t="s">
        <v>176</v>
      </c>
      <c r="AU262" s="26" t="s">
        <v>81</v>
      </c>
      <c r="AY262" s="26" t="s">
        <v>173</v>
      </c>
      <c r="BE262" s="225">
        <f>IF(N262="základní",J262,0)</f>
        <v>0</v>
      </c>
      <c r="BF262" s="225">
        <f>IF(N262="snížená",J262,0)</f>
        <v>0</v>
      </c>
      <c r="BG262" s="225">
        <f>IF(N262="zákl. přenesená",J262,0)</f>
        <v>0</v>
      </c>
      <c r="BH262" s="225">
        <f>IF(N262="sníž. přenesená",J262,0)</f>
        <v>0</v>
      </c>
      <c r="BI262" s="225">
        <f>IF(N262="nulová",J262,0)</f>
        <v>0</v>
      </c>
      <c r="BJ262" s="26" t="s">
        <v>79</v>
      </c>
      <c r="BK262" s="225">
        <f>ROUND(I262*H262,2)</f>
        <v>0</v>
      </c>
      <c r="BL262" s="26" t="s">
        <v>181</v>
      </c>
      <c r="BM262" s="26" t="s">
        <v>4219</v>
      </c>
    </row>
    <row r="263" spans="2:65" s="1" customFormat="1" ht="22.5" customHeight="1">
      <c r="B263" s="213"/>
      <c r="C263" s="259" t="s">
        <v>2176</v>
      </c>
      <c r="D263" s="259" t="s">
        <v>336</v>
      </c>
      <c r="E263" s="260" t="s">
        <v>4220</v>
      </c>
      <c r="F263" s="261" t="s">
        <v>4221</v>
      </c>
      <c r="G263" s="262" t="s">
        <v>711</v>
      </c>
      <c r="H263" s="263">
        <v>4</v>
      </c>
      <c r="I263" s="264"/>
      <c r="J263" s="265">
        <f>ROUND(I263*H263,2)</f>
        <v>0</v>
      </c>
      <c r="K263" s="261" t="s">
        <v>5</v>
      </c>
      <c r="L263" s="266"/>
      <c r="M263" s="267" t="s">
        <v>5</v>
      </c>
      <c r="N263" s="268" t="s">
        <v>43</v>
      </c>
      <c r="O263" s="49"/>
      <c r="P263" s="223">
        <f>O263*H263</f>
        <v>0</v>
      </c>
      <c r="Q263" s="223">
        <v>0</v>
      </c>
      <c r="R263" s="223">
        <f>Q263*H263</f>
        <v>0</v>
      </c>
      <c r="S263" s="223">
        <v>0</v>
      </c>
      <c r="T263" s="224">
        <f>S263*H263</f>
        <v>0</v>
      </c>
      <c r="AR263" s="26" t="s">
        <v>222</v>
      </c>
      <c r="AT263" s="26" t="s">
        <v>336</v>
      </c>
      <c r="AU263" s="26" t="s">
        <v>81</v>
      </c>
      <c r="AY263" s="26" t="s">
        <v>173</v>
      </c>
      <c r="BE263" s="225">
        <f>IF(N263="základní",J263,0)</f>
        <v>0</v>
      </c>
      <c r="BF263" s="225">
        <f>IF(N263="snížená",J263,0)</f>
        <v>0</v>
      </c>
      <c r="BG263" s="225">
        <f>IF(N263="zákl. přenesená",J263,0)</f>
        <v>0</v>
      </c>
      <c r="BH263" s="225">
        <f>IF(N263="sníž. přenesená",J263,0)</f>
        <v>0</v>
      </c>
      <c r="BI263" s="225">
        <f>IF(N263="nulová",J263,0)</f>
        <v>0</v>
      </c>
      <c r="BJ263" s="26" t="s">
        <v>79</v>
      </c>
      <c r="BK263" s="225">
        <f>ROUND(I263*H263,2)</f>
        <v>0</v>
      </c>
      <c r="BL263" s="26" t="s">
        <v>181</v>
      </c>
      <c r="BM263" s="26" t="s">
        <v>4222</v>
      </c>
    </row>
    <row r="264" spans="2:65" s="1" customFormat="1" ht="22.5" customHeight="1">
      <c r="B264" s="213"/>
      <c r="C264" s="214" t="s">
        <v>2180</v>
      </c>
      <c r="D264" s="214" t="s">
        <v>176</v>
      </c>
      <c r="E264" s="215" t="s">
        <v>4223</v>
      </c>
      <c r="F264" s="216" t="s">
        <v>4224</v>
      </c>
      <c r="G264" s="217" t="s">
        <v>245</v>
      </c>
      <c r="H264" s="218">
        <v>2</v>
      </c>
      <c r="I264" s="219"/>
      <c r="J264" s="220">
        <f>ROUND(I264*H264,2)</f>
        <v>0</v>
      </c>
      <c r="K264" s="216" t="s">
        <v>5</v>
      </c>
      <c r="L264" s="48"/>
      <c r="M264" s="221" t="s">
        <v>5</v>
      </c>
      <c r="N264" s="222" t="s">
        <v>43</v>
      </c>
      <c r="O264" s="49"/>
      <c r="P264" s="223">
        <f>O264*H264</f>
        <v>0</v>
      </c>
      <c r="Q264" s="223">
        <v>0</v>
      </c>
      <c r="R264" s="223">
        <f>Q264*H264</f>
        <v>0</v>
      </c>
      <c r="S264" s="223">
        <v>0</v>
      </c>
      <c r="T264" s="224">
        <f>S264*H264</f>
        <v>0</v>
      </c>
      <c r="AR264" s="26" t="s">
        <v>181</v>
      </c>
      <c r="AT264" s="26" t="s">
        <v>176</v>
      </c>
      <c r="AU264" s="26" t="s">
        <v>81</v>
      </c>
      <c r="AY264" s="26" t="s">
        <v>173</v>
      </c>
      <c r="BE264" s="225">
        <f>IF(N264="základní",J264,0)</f>
        <v>0</v>
      </c>
      <c r="BF264" s="225">
        <f>IF(N264="snížená",J264,0)</f>
        <v>0</v>
      </c>
      <c r="BG264" s="225">
        <f>IF(N264="zákl. přenesená",J264,0)</f>
        <v>0</v>
      </c>
      <c r="BH264" s="225">
        <f>IF(N264="sníž. přenesená",J264,0)</f>
        <v>0</v>
      </c>
      <c r="BI264" s="225">
        <f>IF(N264="nulová",J264,0)</f>
        <v>0</v>
      </c>
      <c r="BJ264" s="26" t="s">
        <v>79</v>
      </c>
      <c r="BK264" s="225">
        <f>ROUND(I264*H264,2)</f>
        <v>0</v>
      </c>
      <c r="BL264" s="26" t="s">
        <v>181</v>
      </c>
      <c r="BM264" s="26" t="s">
        <v>4225</v>
      </c>
    </row>
    <row r="265" spans="2:65" s="1" customFormat="1" ht="22.5" customHeight="1">
      <c r="B265" s="213"/>
      <c r="C265" s="259" t="s">
        <v>451</v>
      </c>
      <c r="D265" s="259" t="s">
        <v>336</v>
      </c>
      <c r="E265" s="260" t="s">
        <v>4226</v>
      </c>
      <c r="F265" s="261" t="s">
        <v>4227</v>
      </c>
      <c r="G265" s="262" t="s">
        <v>711</v>
      </c>
      <c r="H265" s="263">
        <v>2</v>
      </c>
      <c r="I265" s="264"/>
      <c r="J265" s="265">
        <f>ROUND(I265*H265,2)</f>
        <v>0</v>
      </c>
      <c r="K265" s="261" t="s">
        <v>5</v>
      </c>
      <c r="L265" s="266"/>
      <c r="M265" s="267" t="s">
        <v>5</v>
      </c>
      <c r="N265" s="268" t="s">
        <v>43</v>
      </c>
      <c r="O265" s="49"/>
      <c r="P265" s="223">
        <f>O265*H265</f>
        <v>0</v>
      </c>
      <c r="Q265" s="223">
        <v>0</v>
      </c>
      <c r="R265" s="223">
        <f>Q265*H265</f>
        <v>0</v>
      </c>
      <c r="S265" s="223">
        <v>0</v>
      </c>
      <c r="T265" s="224">
        <f>S265*H265</f>
        <v>0</v>
      </c>
      <c r="AR265" s="26" t="s">
        <v>222</v>
      </c>
      <c r="AT265" s="26" t="s">
        <v>336</v>
      </c>
      <c r="AU265" s="26" t="s">
        <v>81</v>
      </c>
      <c r="AY265" s="26" t="s">
        <v>173</v>
      </c>
      <c r="BE265" s="225">
        <f>IF(N265="základní",J265,0)</f>
        <v>0</v>
      </c>
      <c r="BF265" s="225">
        <f>IF(N265="snížená",J265,0)</f>
        <v>0</v>
      </c>
      <c r="BG265" s="225">
        <f>IF(N265="zákl. přenesená",J265,0)</f>
        <v>0</v>
      </c>
      <c r="BH265" s="225">
        <f>IF(N265="sníž. přenesená",J265,0)</f>
        <v>0</v>
      </c>
      <c r="BI265" s="225">
        <f>IF(N265="nulová",J265,0)</f>
        <v>0</v>
      </c>
      <c r="BJ265" s="26" t="s">
        <v>79</v>
      </c>
      <c r="BK265" s="225">
        <f>ROUND(I265*H265,2)</f>
        <v>0</v>
      </c>
      <c r="BL265" s="26" t="s">
        <v>181</v>
      </c>
      <c r="BM265" s="26" t="s">
        <v>4228</v>
      </c>
    </row>
    <row r="266" spans="2:65" s="1" customFormat="1" ht="22.5" customHeight="1">
      <c r="B266" s="213"/>
      <c r="C266" s="214" t="s">
        <v>2197</v>
      </c>
      <c r="D266" s="214" t="s">
        <v>176</v>
      </c>
      <c r="E266" s="215" t="s">
        <v>4229</v>
      </c>
      <c r="F266" s="216" t="s">
        <v>4230</v>
      </c>
      <c r="G266" s="217" t="s">
        <v>260</v>
      </c>
      <c r="H266" s="218">
        <v>10</v>
      </c>
      <c r="I266" s="219"/>
      <c r="J266" s="220">
        <f>ROUND(I266*H266,2)</f>
        <v>0</v>
      </c>
      <c r="K266" s="216" t="s">
        <v>1288</v>
      </c>
      <c r="L266" s="48"/>
      <c r="M266" s="221" t="s">
        <v>5</v>
      </c>
      <c r="N266" s="222" t="s">
        <v>43</v>
      </c>
      <c r="O266" s="49"/>
      <c r="P266" s="223">
        <f>O266*H266</f>
        <v>0</v>
      </c>
      <c r="Q266" s="223">
        <v>0</v>
      </c>
      <c r="R266" s="223">
        <f>Q266*H266</f>
        <v>0</v>
      </c>
      <c r="S266" s="223">
        <v>0</v>
      </c>
      <c r="T266" s="224">
        <f>S266*H266</f>
        <v>0</v>
      </c>
      <c r="AR266" s="26" t="s">
        <v>181</v>
      </c>
      <c r="AT266" s="26" t="s">
        <v>176</v>
      </c>
      <c r="AU266" s="26" t="s">
        <v>81</v>
      </c>
      <c r="AY266" s="26" t="s">
        <v>173</v>
      </c>
      <c r="BE266" s="225">
        <f>IF(N266="základní",J266,0)</f>
        <v>0</v>
      </c>
      <c r="BF266" s="225">
        <f>IF(N266="snížená",J266,0)</f>
        <v>0</v>
      </c>
      <c r="BG266" s="225">
        <f>IF(N266="zákl. přenesená",J266,0)</f>
        <v>0</v>
      </c>
      <c r="BH266" s="225">
        <f>IF(N266="sníž. přenesená",J266,0)</f>
        <v>0</v>
      </c>
      <c r="BI266" s="225">
        <f>IF(N266="nulová",J266,0)</f>
        <v>0</v>
      </c>
      <c r="BJ266" s="26" t="s">
        <v>79</v>
      </c>
      <c r="BK266" s="225">
        <f>ROUND(I266*H266,2)</f>
        <v>0</v>
      </c>
      <c r="BL266" s="26" t="s">
        <v>181</v>
      </c>
      <c r="BM266" s="26" t="s">
        <v>4231</v>
      </c>
    </row>
    <row r="267" spans="2:65" s="1" customFormat="1" ht="22.5" customHeight="1">
      <c r="B267" s="213"/>
      <c r="C267" s="259" t="s">
        <v>2202</v>
      </c>
      <c r="D267" s="259" t="s">
        <v>336</v>
      </c>
      <c r="E267" s="260" t="s">
        <v>4232</v>
      </c>
      <c r="F267" s="261" t="s">
        <v>4233</v>
      </c>
      <c r="G267" s="262" t="s">
        <v>260</v>
      </c>
      <c r="H267" s="263">
        <v>10</v>
      </c>
      <c r="I267" s="264"/>
      <c r="J267" s="265">
        <f>ROUND(I267*H267,2)</f>
        <v>0</v>
      </c>
      <c r="K267" s="261" t="s">
        <v>5</v>
      </c>
      <c r="L267" s="266"/>
      <c r="M267" s="267" t="s">
        <v>5</v>
      </c>
      <c r="N267" s="268" t="s">
        <v>43</v>
      </c>
      <c r="O267" s="49"/>
      <c r="P267" s="223">
        <f>O267*H267</f>
        <v>0</v>
      </c>
      <c r="Q267" s="223">
        <v>0</v>
      </c>
      <c r="R267" s="223">
        <f>Q267*H267</f>
        <v>0</v>
      </c>
      <c r="S267" s="223">
        <v>0</v>
      </c>
      <c r="T267" s="224">
        <f>S267*H267</f>
        <v>0</v>
      </c>
      <c r="AR267" s="26" t="s">
        <v>222</v>
      </c>
      <c r="AT267" s="26" t="s">
        <v>336</v>
      </c>
      <c r="AU267" s="26" t="s">
        <v>81</v>
      </c>
      <c r="AY267" s="26" t="s">
        <v>173</v>
      </c>
      <c r="BE267" s="225">
        <f>IF(N267="základní",J267,0)</f>
        <v>0</v>
      </c>
      <c r="BF267" s="225">
        <f>IF(N267="snížená",J267,0)</f>
        <v>0</v>
      </c>
      <c r="BG267" s="225">
        <f>IF(N267="zákl. přenesená",J267,0)</f>
        <v>0</v>
      </c>
      <c r="BH267" s="225">
        <f>IF(N267="sníž. přenesená",J267,0)</f>
        <v>0</v>
      </c>
      <c r="BI267" s="225">
        <f>IF(N267="nulová",J267,0)</f>
        <v>0</v>
      </c>
      <c r="BJ267" s="26" t="s">
        <v>79</v>
      </c>
      <c r="BK267" s="225">
        <f>ROUND(I267*H267,2)</f>
        <v>0</v>
      </c>
      <c r="BL267" s="26" t="s">
        <v>181</v>
      </c>
      <c r="BM267" s="26" t="s">
        <v>4234</v>
      </c>
    </row>
    <row r="268" spans="2:65" s="1" customFormat="1" ht="22.5" customHeight="1">
      <c r="B268" s="213"/>
      <c r="C268" s="214" t="s">
        <v>2207</v>
      </c>
      <c r="D268" s="214" t="s">
        <v>176</v>
      </c>
      <c r="E268" s="215" t="s">
        <v>4235</v>
      </c>
      <c r="F268" s="216" t="s">
        <v>4236</v>
      </c>
      <c r="G268" s="217" t="s">
        <v>179</v>
      </c>
      <c r="H268" s="218">
        <v>1</v>
      </c>
      <c r="I268" s="219"/>
      <c r="J268" s="220">
        <f>ROUND(I268*H268,2)</f>
        <v>0</v>
      </c>
      <c r="K268" s="216" t="s">
        <v>5</v>
      </c>
      <c r="L268" s="48"/>
      <c r="M268" s="221" t="s">
        <v>5</v>
      </c>
      <c r="N268" s="222" t="s">
        <v>43</v>
      </c>
      <c r="O268" s="49"/>
      <c r="P268" s="223">
        <f>O268*H268</f>
        <v>0</v>
      </c>
      <c r="Q268" s="223">
        <v>0</v>
      </c>
      <c r="R268" s="223">
        <f>Q268*H268</f>
        <v>0</v>
      </c>
      <c r="S268" s="223">
        <v>0</v>
      </c>
      <c r="T268" s="224">
        <f>S268*H268</f>
        <v>0</v>
      </c>
      <c r="AR268" s="26" t="s">
        <v>181</v>
      </c>
      <c r="AT268" s="26" t="s">
        <v>176</v>
      </c>
      <c r="AU268" s="26" t="s">
        <v>81</v>
      </c>
      <c r="AY268" s="26" t="s">
        <v>173</v>
      </c>
      <c r="BE268" s="225">
        <f>IF(N268="základní",J268,0)</f>
        <v>0</v>
      </c>
      <c r="BF268" s="225">
        <f>IF(N268="snížená",J268,0)</f>
        <v>0</v>
      </c>
      <c r="BG268" s="225">
        <f>IF(N268="zákl. přenesená",J268,0)</f>
        <v>0</v>
      </c>
      <c r="BH268" s="225">
        <f>IF(N268="sníž. přenesená",J268,0)</f>
        <v>0</v>
      </c>
      <c r="BI268" s="225">
        <f>IF(N268="nulová",J268,0)</f>
        <v>0</v>
      </c>
      <c r="BJ268" s="26" t="s">
        <v>79</v>
      </c>
      <c r="BK268" s="225">
        <f>ROUND(I268*H268,2)</f>
        <v>0</v>
      </c>
      <c r="BL268" s="26" t="s">
        <v>181</v>
      </c>
      <c r="BM268" s="26" t="s">
        <v>4237</v>
      </c>
    </row>
    <row r="269" spans="2:65" s="1" customFormat="1" ht="22.5" customHeight="1">
      <c r="B269" s="213"/>
      <c r="C269" s="259" t="s">
        <v>2212</v>
      </c>
      <c r="D269" s="259" t="s">
        <v>336</v>
      </c>
      <c r="E269" s="260" t="s">
        <v>4238</v>
      </c>
      <c r="F269" s="261" t="s">
        <v>4239</v>
      </c>
      <c r="G269" s="262" t="s">
        <v>711</v>
      </c>
      <c r="H269" s="263">
        <v>1</v>
      </c>
      <c r="I269" s="264"/>
      <c r="J269" s="265">
        <f>ROUND(I269*H269,2)</f>
        <v>0</v>
      </c>
      <c r="K269" s="261" t="s">
        <v>5</v>
      </c>
      <c r="L269" s="266"/>
      <c r="M269" s="267" t="s">
        <v>5</v>
      </c>
      <c r="N269" s="268" t="s">
        <v>43</v>
      </c>
      <c r="O269" s="49"/>
      <c r="P269" s="223">
        <f>O269*H269</f>
        <v>0</v>
      </c>
      <c r="Q269" s="223">
        <v>0</v>
      </c>
      <c r="R269" s="223">
        <f>Q269*H269</f>
        <v>0</v>
      </c>
      <c r="S269" s="223">
        <v>0</v>
      </c>
      <c r="T269" s="224">
        <f>S269*H269</f>
        <v>0</v>
      </c>
      <c r="AR269" s="26" t="s">
        <v>222</v>
      </c>
      <c r="AT269" s="26" t="s">
        <v>336</v>
      </c>
      <c r="AU269" s="26" t="s">
        <v>81</v>
      </c>
      <c r="AY269" s="26" t="s">
        <v>173</v>
      </c>
      <c r="BE269" s="225">
        <f>IF(N269="základní",J269,0)</f>
        <v>0</v>
      </c>
      <c r="BF269" s="225">
        <f>IF(N269="snížená",J269,0)</f>
        <v>0</v>
      </c>
      <c r="BG269" s="225">
        <f>IF(N269="zákl. přenesená",J269,0)</f>
        <v>0</v>
      </c>
      <c r="BH269" s="225">
        <f>IF(N269="sníž. přenesená",J269,0)</f>
        <v>0</v>
      </c>
      <c r="BI269" s="225">
        <f>IF(N269="nulová",J269,0)</f>
        <v>0</v>
      </c>
      <c r="BJ269" s="26" t="s">
        <v>79</v>
      </c>
      <c r="BK269" s="225">
        <f>ROUND(I269*H269,2)</f>
        <v>0</v>
      </c>
      <c r="BL269" s="26" t="s">
        <v>181</v>
      </c>
      <c r="BM269" s="26" t="s">
        <v>4240</v>
      </c>
    </row>
    <row r="270" spans="2:65" s="1" customFormat="1" ht="22.5" customHeight="1">
      <c r="B270" s="213"/>
      <c r="C270" s="259" t="s">
        <v>2216</v>
      </c>
      <c r="D270" s="259" t="s">
        <v>336</v>
      </c>
      <c r="E270" s="260" t="s">
        <v>4241</v>
      </c>
      <c r="F270" s="261" t="s">
        <v>4242</v>
      </c>
      <c r="G270" s="262" t="s">
        <v>179</v>
      </c>
      <c r="H270" s="263">
        <v>1</v>
      </c>
      <c r="I270" s="264"/>
      <c r="J270" s="265">
        <f>ROUND(I270*H270,2)</f>
        <v>0</v>
      </c>
      <c r="K270" s="261" t="s">
        <v>5</v>
      </c>
      <c r="L270" s="266"/>
      <c r="M270" s="267" t="s">
        <v>5</v>
      </c>
      <c r="N270" s="268" t="s">
        <v>43</v>
      </c>
      <c r="O270" s="49"/>
      <c r="P270" s="223">
        <f>O270*H270</f>
        <v>0</v>
      </c>
      <c r="Q270" s="223">
        <v>0</v>
      </c>
      <c r="R270" s="223">
        <f>Q270*H270</f>
        <v>0</v>
      </c>
      <c r="S270" s="223">
        <v>0</v>
      </c>
      <c r="T270" s="224">
        <f>S270*H270</f>
        <v>0</v>
      </c>
      <c r="AR270" s="26" t="s">
        <v>222</v>
      </c>
      <c r="AT270" s="26" t="s">
        <v>336</v>
      </c>
      <c r="AU270" s="26" t="s">
        <v>81</v>
      </c>
      <c r="AY270" s="26" t="s">
        <v>173</v>
      </c>
      <c r="BE270" s="225">
        <f>IF(N270="základní",J270,0)</f>
        <v>0</v>
      </c>
      <c r="BF270" s="225">
        <f>IF(N270="snížená",J270,0)</f>
        <v>0</v>
      </c>
      <c r="BG270" s="225">
        <f>IF(N270="zákl. přenesená",J270,0)</f>
        <v>0</v>
      </c>
      <c r="BH270" s="225">
        <f>IF(N270="sníž. přenesená",J270,0)</f>
        <v>0</v>
      </c>
      <c r="BI270" s="225">
        <f>IF(N270="nulová",J270,0)</f>
        <v>0</v>
      </c>
      <c r="BJ270" s="26" t="s">
        <v>79</v>
      </c>
      <c r="BK270" s="225">
        <f>ROUND(I270*H270,2)</f>
        <v>0</v>
      </c>
      <c r="BL270" s="26" t="s">
        <v>181</v>
      </c>
      <c r="BM270" s="26" t="s">
        <v>4243</v>
      </c>
    </row>
    <row r="271" spans="2:63" s="11" customFormat="1" ht="29.85" customHeight="1">
      <c r="B271" s="199"/>
      <c r="D271" s="210" t="s">
        <v>71</v>
      </c>
      <c r="E271" s="211" t="s">
        <v>81</v>
      </c>
      <c r="F271" s="211" t="s">
        <v>4244</v>
      </c>
      <c r="I271" s="202"/>
      <c r="J271" s="212">
        <f>BK271</f>
        <v>0</v>
      </c>
      <c r="L271" s="199"/>
      <c r="M271" s="204"/>
      <c r="N271" s="205"/>
      <c r="O271" s="205"/>
      <c r="P271" s="206">
        <f>SUM(P272:P273)</f>
        <v>0</v>
      </c>
      <c r="Q271" s="205"/>
      <c r="R271" s="206">
        <f>SUM(R272:R273)</f>
        <v>0</v>
      </c>
      <c r="S271" s="205"/>
      <c r="T271" s="207">
        <f>SUM(T272:T273)</f>
        <v>0</v>
      </c>
      <c r="AR271" s="200" t="s">
        <v>79</v>
      </c>
      <c r="AT271" s="208" t="s">
        <v>71</v>
      </c>
      <c r="AU271" s="208" t="s">
        <v>79</v>
      </c>
      <c r="AY271" s="200" t="s">
        <v>173</v>
      </c>
      <c r="BK271" s="209">
        <f>SUM(BK272:BK273)</f>
        <v>0</v>
      </c>
    </row>
    <row r="272" spans="2:65" s="1" customFormat="1" ht="22.5" customHeight="1">
      <c r="B272" s="213"/>
      <c r="C272" s="214" t="s">
        <v>2220</v>
      </c>
      <c r="D272" s="214" t="s">
        <v>176</v>
      </c>
      <c r="E272" s="215" t="s">
        <v>4245</v>
      </c>
      <c r="F272" s="216" t="s">
        <v>4246</v>
      </c>
      <c r="G272" s="217" t="s">
        <v>711</v>
      </c>
      <c r="H272" s="218">
        <v>265</v>
      </c>
      <c r="I272" s="219"/>
      <c r="J272" s="220">
        <f>ROUND(I272*H272,2)</f>
        <v>0</v>
      </c>
      <c r="K272" s="216" t="s">
        <v>5</v>
      </c>
      <c r="L272" s="48"/>
      <c r="M272" s="221" t="s">
        <v>5</v>
      </c>
      <c r="N272" s="222" t="s">
        <v>43</v>
      </c>
      <c r="O272" s="49"/>
      <c r="P272" s="223">
        <f>O272*H272</f>
        <v>0</v>
      </c>
      <c r="Q272" s="223">
        <v>0</v>
      </c>
      <c r="R272" s="223">
        <f>Q272*H272</f>
        <v>0</v>
      </c>
      <c r="S272" s="223">
        <v>0</v>
      </c>
      <c r="T272" s="224">
        <f>S272*H272</f>
        <v>0</v>
      </c>
      <c r="AR272" s="26" t="s">
        <v>181</v>
      </c>
      <c r="AT272" s="26" t="s">
        <v>176</v>
      </c>
      <c r="AU272" s="26" t="s">
        <v>81</v>
      </c>
      <c r="AY272" s="26" t="s">
        <v>173</v>
      </c>
      <c r="BE272" s="225">
        <f>IF(N272="základní",J272,0)</f>
        <v>0</v>
      </c>
      <c r="BF272" s="225">
        <f>IF(N272="snížená",J272,0)</f>
        <v>0</v>
      </c>
      <c r="BG272" s="225">
        <f>IF(N272="zákl. přenesená",J272,0)</f>
        <v>0</v>
      </c>
      <c r="BH272" s="225">
        <f>IF(N272="sníž. přenesená",J272,0)</f>
        <v>0</v>
      </c>
      <c r="BI272" s="225">
        <f>IF(N272="nulová",J272,0)</f>
        <v>0</v>
      </c>
      <c r="BJ272" s="26" t="s">
        <v>79</v>
      </c>
      <c r="BK272" s="225">
        <f>ROUND(I272*H272,2)</f>
        <v>0</v>
      </c>
      <c r="BL272" s="26" t="s">
        <v>181</v>
      </c>
      <c r="BM272" s="26" t="s">
        <v>4247</v>
      </c>
    </row>
    <row r="273" spans="2:65" s="1" customFormat="1" ht="22.5" customHeight="1">
      <c r="B273" s="213"/>
      <c r="C273" s="259" t="s">
        <v>2226</v>
      </c>
      <c r="D273" s="259" t="s">
        <v>336</v>
      </c>
      <c r="E273" s="260" t="s">
        <v>4248</v>
      </c>
      <c r="F273" s="261" t="s">
        <v>4249</v>
      </c>
      <c r="G273" s="262" t="s">
        <v>819</v>
      </c>
      <c r="H273" s="263">
        <v>53</v>
      </c>
      <c r="I273" s="264"/>
      <c r="J273" s="265">
        <f>ROUND(I273*H273,2)</f>
        <v>0</v>
      </c>
      <c r="K273" s="261" t="s">
        <v>5</v>
      </c>
      <c r="L273" s="266"/>
      <c r="M273" s="267" t="s">
        <v>5</v>
      </c>
      <c r="N273" s="268" t="s">
        <v>43</v>
      </c>
      <c r="O273" s="49"/>
      <c r="P273" s="223">
        <f>O273*H273</f>
        <v>0</v>
      </c>
      <c r="Q273" s="223">
        <v>0</v>
      </c>
      <c r="R273" s="223">
        <f>Q273*H273</f>
        <v>0</v>
      </c>
      <c r="S273" s="223">
        <v>0</v>
      </c>
      <c r="T273" s="224">
        <f>S273*H273</f>
        <v>0</v>
      </c>
      <c r="AR273" s="26" t="s">
        <v>222</v>
      </c>
      <c r="AT273" s="26" t="s">
        <v>336</v>
      </c>
      <c r="AU273" s="26" t="s">
        <v>81</v>
      </c>
      <c r="AY273" s="26" t="s">
        <v>173</v>
      </c>
      <c r="BE273" s="225">
        <f>IF(N273="základní",J273,0)</f>
        <v>0</v>
      </c>
      <c r="BF273" s="225">
        <f>IF(N273="snížená",J273,0)</f>
        <v>0</v>
      </c>
      <c r="BG273" s="225">
        <f>IF(N273="zákl. přenesená",J273,0)</f>
        <v>0</v>
      </c>
      <c r="BH273" s="225">
        <f>IF(N273="sníž. přenesená",J273,0)</f>
        <v>0</v>
      </c>
      <c r="BI273" s="225">
        <f>IF(N273="nulová",J273,0)</f>
        <v>0</v>
      </c>
      <c r="BJ273" s="26" t="s">
        <v>79</v>
      </c>
      <c r="BK273" s="225">
        <f>ROUND(I273*H273,2)</f>
        <v>0</v>
      </c>
      <c r="BL273" s="26" t="s">
        <v>181</v>
      </c>
      <c r="BM273" s="26" t="s">
        <v>4250</v>
      </c>
    </row>
    <row r="274" spans="2:63" s="11" customFormat="1" ht="29.85" customHeight="1">
      <c r="B274" s="199"/>
      <c r="D274" s="210" t="s">
        <v>71</v>
      </c>
      <c r="E274" s="211" t="s">
        <v>181</v>
      </c>
      <c r="F274" s="211" t="s">
        <v>4251</v>
      </c>
      <c r="I274" s="202"/>
      <c r="J274" s="212">
        <f>BK274</f>
        <v>0</v>
      </c>
      <c r="L274" s="199"/>
      <c r="M274" s="204"/>
      <c r="N274" s="205"/>
      <c r="O274" s="205"/>
      <c r="P274" s="206">
        <f>P275</f>
        <v>0</v>
      </c>
      <c r="Q274" s="205"/>
      <c r="R274" s="206">
        <f>R275</f>
        <v>0</v>
      </c>
      <c r="S274" s="205"/>
      <c r="T274" s="207">
        <f>T275</f>
        <v>0</v>
      </c>
      <c r="AR274" s="200" t="s">
        <v>79</v>
      </c>
      <c r="AT274" s="208" t="s">
        <v>71</v>
      </c>
      <c r="AU274" s="208" t="s">
        <v>79</v>
      </c>
      <c r="AY274" s="200" t="s">
        <v>173</v>
      </c>
      <c r="BK274" s="209">
        <f>BK275</f>
        <v>0</v>
      </c>
    </row>
    <row r="275" spans="2:65" s="1" customFormat="1" ht="22.5" customHeight="1">
      <c r="B275" s="213"/>
      <c r="C275" s="214" t="s">
        <v>2230</v>
      </c>
      <c r="D275" s="214" t="s">
        <v>176</v>
      </c>
      <c r="E275" s="215" t="s">
        <v>4252</v>
      </c>
      <c r="F275" s="216" t="s">
        <v>4253</v>
      </c>
      <c r="G275" s="217" t="s">
        <v>814</v>
      </c>
      <c r="H275" s="218">
        <v>300</v>
      </c>
      <c r="I275" s="219"/>
      <c r="J275" s="220">
        <f>ROUND(I275*H275,2)</f>
        <v>0</v>
      </c>
      <c r="K275" s="216" t="s">
        <v>5</v>
      </c>
      <c r="L275" s="48"/>
      <c r="M275" s="221" t="s">
        <v>5</v>
      </c>
      <c r="N275" s="222" t="s">
        <v>43</v>
      </c>
      <c r="O275" s="49"/>
      <c r="P275" s="223">
        <f>O275*H275</f>
        <v>0</v>
      </c>
      <c r="Q275" s="223">
        <v>0</v>
      </c>
      <c r="R275" s="223">
        <f>Q275*H275</f>
        <v>0</v>
      </c>
      <c r="S275" s="223">
        <v>0</v>
      </c>
      <c r="T275" s="224">
        <f>S275*H275</f>
        <v>0</v>
      </c>
      <c r="AR275" s="26" t="s">
        <v>181</v>
      </c>
      <c r="AT275" s="26" t="s">
        <v>176</v>
      </c>
      <c r="AU275" s="26" t="s">
        <v>81</v>
      </c>
      <c r="AY275" s="26" t="s">
        <v>173</v>
      </c>
      <c r="BE275" s="225">
        <f>IF(N275="základní",J275,0)</f>
        <v>0</v>
      </c>
      <c r="BF275" s="225">
        <f>IF(N275="snížená",J275,0)</f>
        <v>0</v>
      </c>
      <c r="BG275" s="225">
        <f>IF(N275="zákl. přenesená",J275,0)</f>
        <v>0</v>
      </c>
      <c r="BH275" s="225">
        <f>IF(N275="sníž. přenesená",J275,0)</f>
        <v>0</v>
      </c>
      <c r="BI275" s="225">
        <f>IF(N275="nulová",J275,0)</f>
        <v>0</v>
      </c>
      <c r="BJ275" s="26" t="s">
        <v>79</v>
      </c>
      <c r="BK275" s="225">
        <f>ROUND(I275*H275,2)</f>
        <v>0</v>
      </c>
      <c r="BL275" s="26" t="s">
        <v>181</v>
      </c>
      <c r="BM275" s="26" t="s">
        <v>4254</v>
      </c>
    </row>
    <row r="276" spans="2:63" s="11" customFormat="1" ht="29.85" customHeight="1">
      <c r="B276" s="199"/>
      <c r="D276" s="210" t="s">
        <v>71</v>
      </c>
      <c r="E276" s="211" t="s">
        <v>207</v>
      </c>
      <c r="F276" s="211" t="s">
        <v>4255</v>
      </c>
      <c r="I276" s="202"/>
      <c r="J276" s="212">
        <f>BK276</f>
        <v>0</v>
      </c>
      <c r="L276" s="199"/>
      <c r="M276" s="204"/>
      <c r="N276" s="205"/>
      <c r="O276" s="205"/>
      <c r="P276" s="206">
        <f>SUM(P277:P309)</f>
        <v>0</v>
      </c>
      <c r="Q276" s="205"/>
      <c r="R276" s="206">
        <f>SUM(R277:R309)</f>
        <v>0</v>
      </c>
      <c r="S276" s="205"/>
      <c r="T276" s="207">
        <f>SUM(T277:T309)</f>
        <v>0</v>
      </c>
      <c r="AR276" s="200" t="s">
        <v>79</v>
      </c>
      <c r="AT276" s="208" t="s">
        <v>71</v>
      </c>
      <c r="AU276" s="208" t="s">
        <v>79</v>
      </c>
      <c r="AY276" s="200" t="s">
        <v>173</v>
      </c>
      <c r="BK276" s="209">
        <f>SUM(BK277:BK309)</f>
        <v>0</v>
      </c>
    </row>
    <row r="277" spans="2:65" s="1" customFormat="1" ht="22.5" customHeight="1">
      <c r="B277" s="213"/>
      <c r="C277" s="214" t="s">
        <v>2234</v>
      </c>
      <c r="D277" s="214" t="s">
        <v>176</v>
      </c>
      <c r="E277" s="215" t="s">
        <v>4256</v>
      </c>
      <c r="F277" s="216" t="s">
        <v>4257</v>
      </c>
      <c r="G277" s="217" t="s">
        <v>814</v>
      </c>
      <c r="H277" s="218">
        <v>180</v>
      </c>
      <c r="I277" s="219"/>
      <c r="J277" s="220">
        <f>ROUND(I277*H277,2)</f>
        <v>0</v>
      </c>
      <c r="K277" s="216" t="s">
        <v>5</v>
      </c>
      <c r="L277" s="48"/>
      <c r="M277" s="221" t="s">
        <v>5</v>
      </c>
      <c r="N277" s="222" t="s">
        <v>43</v>
      </c>
      <c r="O277" s="49"/>
      <c r="P277" s="223">
        <f>O277*H277</f>
        <v>0</v>
      </c>
      <c r="Q277" s="223">
        <v>0</v>
      </c>
      <c r="R277" s="223">
        <f>Q277*H277</f>
        <v>0</v>
      </c>
      <c r="S277" s="223">
        <v>0</v>
      </c>
      <c r="T277" s="224">
        <f>S277*H277</f>
        <v>0</v>
      </c>
      <c r="AR277" s="26" t="s">
        <v>181</v>
      </c>
      <c r="AT277" s="26" t="s">
        <v>176</v>
      </c>
      <c r="AU277" s="26" t="s">
        <v>81</v>
      </c>
      <c r="AY277" s="26" t="s">
        <v>173</v>
      </c>
      <c r="BE277" s="225">
        <f>IF(N277="základní",J277,0)</f>
        <v>0</v>
      </c>
      <c r="BF277" s="225">
        <f>IF(N277="snížená",J277,0)</f>
        <v>0</v>
      </c>
      <c r="BG277" s="225">
        <f>IF(N277="zákl. přenesená",J277,0)</f>
        <v>0</v>
      </c>
      <c r="BH277" s="225">
        <f>IF(N277="sníž. přenesená",J277,0)</f>
        <v>0</v>
      </c>
      <c r="BI277" s="225">
        <f>IF(N277="nulová",J277,0)</f>
        <v>0</v>
      </c>
      <c r="BJ277" s="26" t="s">
        <v>79</v>
      </c>
      <c r="BK277" s="225">
        <f>ROUND(I277*H277,2)</f>
        <v>0</v>
      </c>
      <c r="BL277" s="26" t="s">
        <v>181</v>
      </c>
      <c r="BM277" s="26" t="s">
        <v>4258</v>
      </c>
    </row>
    <row r="278" spans="2:65" s="1" customFormat="1" ht="22.5" customHeight="1">
      <c r="B278" s="213"/>
      <c r="C278" s="214" t="s">
        <v>2239</v>
      </c>
      <c r="D278" s="214" t="s">
        <v>176</v>
      </c>
      <c r="E278" s="215" t="s">
        <v>4259</v>
      </c>
      <c r="F278" s="216" t="s">
        <v>4260</v>
      </c>
      <c r="G278" s="217" t="s">
        <v>711</v>
      </c>
      <c r="H278" s="218">
        <v>84</v>
      </c>
      <c r="I278" s="219"/>
      <c r="J278" s="220">
        <f>ROUND(I278*H278,2)</f>
        <v>0</v>
      </c>
      <c r="K278" s="216" t="s">
        <v>5</v>
      </c>
      <c r="L278" s="48"/>
      <c r="M278" s="221" t="s">
        <v>5</v>
      </c>
      <c r="N278" s="222" t="s">
        <v>43</v>
      </c>
      <c r="O278" s="49"/>
      <c r="P278" s="223">
        <f>O278*H278</f>
        <v>0</v>
      </c>
      <c r="Q278" s="223">
        <v>0</v>
      </c>
      <c r="R278" s="223">
        <f>Q278*H278</f>
        <v>0</v>
      </c>
      <c r="S278" s="223">
        <v>0</v>
      </c>
      <c r="T278" s="224">
        <f>S278*H278</f>
        <v>0</v>
      </c>
      <c r="AR278" s="26" t="s">
        <v>181</v>
      </c>
      <c r="AT278" s="26" t="s">
        <v>176</v>
      </c>
      <c r="AU278" s="26" t="s">
        <v>81</v>
      </c>
      <c r="AY278" s="26" t="s">
        <v>173</v>
      </c>
      <c r="BE278" s="225">
        <f>IF(N278="základní",J278,0)</f>
        <v>0</v>
      </c>
      <c r="BF278" s="225">
        <f>IF(N278="snížená",J278,0)</f>
        <v>0</v>
      </c>
      <c r="BG278" s="225">
        <f>IF(N278="zákl. přenesená",J278,0)</f>
        <v>0</v>
      </c>
      <c r="BH278" s="225">
        <f>IF(N278="sníž. přenesená",J278,0)</f>
        <v>0</v>
      </c>
      <c r="BI278" s="225">
        <f>IF(N278="nulová",J278,0)</f>
        <v>0</v>
      </c>
      <c r="BJ278" s="26" t="s">
        <v>79</v>
      </c>
      <c r="BK278" s="225">
        <f>ROUND(I278*H278,2)</f>
        <v>0</v>
      </c>
      <c r="BL278" s="26" t="s">
        <v>181</v>
      </c>
      <c r="BM278" s="26" t="s">
        <v>4261</v>
      </c>
    </row>
    <row r="279" spans="2:65" s="1" customFormat="1" ht="22.5" customHeight="1">
      <c r="B279" s="213"/>
      <c r="C279" s="214" t="s">
        <v>2244</v>
      </c>
      <c r="D279" s="214" t="s">
        <v>176</v>
      </c>
      <c r="E279" s="215" t="s">
        <v>4259</v>
      </c>
      <c r="F279" s="216" t="s">
        <v>4260</v>
      </c>
      <c r="G279" s="217" t="s">
        <v>711</v>
      </c>
      <c r="H279" s="218">
        <v>5</v>
      </c>
      <c r="I279" s="219"/>
      <c r="J279" s="220">
        <f>ROUND(I279*H279,2)</f>
        <v>0</v>
      </c>
      <c r="K279" s="216" t="s">
        <v>5</v>
      </c>
      <c r="L279" s="48"/>
      <c r="M279" s="221" t="s">
        <v>5</v>
      </c>
      <c r="N279" s="222" t="s">
        <v>43</v>
      </c>
      <c r="O279" s="49"/>
      <c r="P279" s="223">
        <f>O279*H279</f>
        <v>0</v>
      </c>
      <c r="Q279" s="223">
        <v>0</v>
      </c>
      <c r="R279" s="223">
        <f>Q279*H279</f>
        <v>0</v>
      </c>
      <c r="S279" s="223">
        <v>0</v>
      </c>
      <c r="T279" s="224">
        <f>S279*H279</f>
        <v>0</v>
      </c>
      <c r="AR279" s="26" t="s">
        <v>181</v>
      </c>
      <c r="AT279" s="26" t="s">
        <v>176</v>
      </c>
      <c r="AU279" s="26" t="s">
        <v>81</v>
      </c>
      <c r="AY279" s="26" t="s">
        <v>173</v>
      </c>
      <c r="BE279" s="225">
        <f>IF(N279="základní",J279,0)</f>
        <v>0</v>
      </c>
      <c r="BF279" s="225">
        <f>IF(N279="snížená",J279,0)</f>
        <v>0</v>
      </c>
      <c r="BG279" s="225">
        <f>IF(N279="zákl. přenesená",J279,0)</f>
        <v>0</v>
      </c>
      <c r="BH279" s="225">
        <f>IF(N279="sníž. přenesená",J279,0)</f>
        <v>0</v>
      </c>
      <c r="BI279" s="225">
        <f>IF(N279="nulová",J279,0)</f>
        <v>0</v>
      </c>
      <c r="BJ279" s="26" t="s">
        <v>79</v>
      </c>
      <c r="BK279" s="225">
        <f>ROUND(I279*H279,2)</f>
        <v>0</v>
      </c>
      <c r="BL279" s="26" t="s">
        <v>181</v>
      </c>
      <c r="BM279" s="26" t="s">
        <v>4262</v>
      </c>
    </row>
    <row r="280" spans="2:65" s="1" customFormat="1" ht="22.5" customHeight="1">
      <c r="B280" s="213"/>
      <c r="C280" s="214" t="s">
        <v>2252</v>
      </c>
      <c r="D280" s="214" t="s">
        <v>176</v>
      </c>
      <c r="E280" s="215" t="s">
        <v>4259</v>
      </c>
      <c r="F280" s="216" t="s">
        <v>4260</v>
      </c>
      <c r="G280" s="217" t="s">
        <v>711</v>
      </c>
      <c r="H280" s="218">
        <v>34</v>
      </c>
      <c r="I280" s="219"/>
      <c r="J280" s="220">
        <f>ROUND(I280*H280,2)</f>
        <v>0</v>
      </c>
      <c r="K280" s="216" t="s">
        <v>5</v>
      </c>
      <c r="L280" s="48"/>
      <c r="M280" s="221" t="s">
        <v>5</v>
      </c>
      <c r="N280" s="222" t="s">
        <v>43</v>
      </c>
      <c r="O280" s="49"/>
      <c r="P280" s="223">
        <f>O280*H280</f>
        <v>0</v>
      </c>
      <c r="Q280" s="223">
        <v>0</v>
      </c>
      <c r="R280" s="223">
        <f>Q280*H280</f>
        <v>0</v>
      </c>
      <c r="S280" s="223">
        <v>0</v>
      </c>
      <c r="T280" s="224">
        <f>S280*H280</f>
        <v>0</v>
      </c>
      <c r="AR280" s="26" t="s">
        <v>181</v>
      </c>
      <c r="AT280" s="26" t="s">
        <v>176</v>
      </c>
      <c r="AU280" s="26" t="s">
        <v>81</v>
      </c>
      <c r="AY280" s="26" t="s">
        <v>173</v>
      </c>
      <c r="BE280" s="225">
        <f>IF(N280="základní",J280,0)</f>
        <v>0</v>
      </c>
      <c r="BF280" s="225">
        <f>IF(N280="snížená",J280,0)</f>
        <v>0</v>
      </c>
      <c r="BG280" s="225">
        <f>IF(N280="zákl. přenesená",J280,0)</f>
        <v>0</v>
      </c>
      <c r="BH280" s="225">
        <f>IF(N280="sníž. přenesená",J280,0)</f>
        <v>0</v>
      </c>
      <c r="BI280" s="225">
        <f>IF(N280="nulová",J280,0)</f>
        <v>0</v>
      </c>
      <c r="BJ280" s="26" t="s">
        <v>79</v>
      </c>
      <c r="BK280" s="225">
        <f>ROUND(I280*H280,2)</f>
        <v>0</v>
      </c>
      <c r="BL280" s="26" t="s">
        <v>181</v>
      </c>
      <c r="BM280" s="26" t="s">
        <v>4263</v>
      </c>
    </row>
    <row r="281" spans="2:65" s="1" customFormat="1" ht="22.5" customHeight="1">
      <c r="B281" s="213"/>
      <c r="C281" s="214" t="s">
        <v>2254</v>
      </c>
      <c r="D281" s="214" t="s">
        <v>176</v>
      </c>
      <c r="E281" s="215" t="s">
        <v>4264</v>
      </c>
      <c r="F281" s="216" t="s">
        <v>4265</v>
      </c>
      <c r="G281" s="217" t="s">
        <v>711</v>
      </c>
      <c r="H281" s="218">
        <v>68</v>
      </c>
      <c r="I281" s="219"/>
      <c r="J281" s="220">
        <f>ROUND(I281*H281,2)</f>
        <v>0</v>
      </c>
      <c r="K281" s="216" t="s">
        <v>5</v>
      </c>
      <c r="L281" s="48"/>
      <c r="M281" s="221" t="s">
        <v>5</v>
      </c>
      <c r="N281" s="222" t="s">
        <v>43</v>
      </c>
      <c r="O281" s="49"/>
      <c r="P281" s="223">
        <f>O281*H281</f>
        <v>0</v>
      </c>
      <c r="Q281" s="223">
        <v>0</v>
      </c>
      <c r="R281" s="223">
        <f>Q281*H281</f>
        <v>0</v>
      </c>
      <c r="S281" s="223">
        <v>0</v>
      </c>
      <c r="T281" s="224">
        <f>S281*H281</f>
        <v>0</v>
      </c>
      <c r="AR281" s="26" t="s">
        <v>181</v>
      </c>
      <c r="AT281" s="26" t="s">
        <v>176</v>
      </c>
      <c r="AU281" s="26" t="s">
        <v>81</v>
      </c>
      <c r="AY281" s="26" t="s">
        <v>173</v>
      </c>
      <c r="BE281" s="225">
        <f>IF(N281="základní",J281,0)</f>
        <v>0</v>
      </c>
      <c r="BF281" s="225">
        <f>IF(N281="snížená",J281,0)</f>
        <v>0</v>
      </c>
      <c r="BG281" s="225">
        <f>IF(N281="zákl. přenesená",J281,0)</f>
        <v>0</v>
      </c>
      <c r="BH281" s="225">
        <f>IF(N281="sníž. přenesená",J281,0)</f>
        <v>0</v>
      </c>
      <c r="BI281" s="225">
        <f>IF(N281="nulová",J281,0)</f>
        <v>0</v>
      </c>
      <c r="BJ281" s="26" t="s">
        <v>79</v>
      </c>
      <c r="BK281" s="225">
        <f>ROUND(I281*H281,2)</f>
        <v>0</v>
      </c>
      <c r="BL281" s="26" t="s">
        <v>181</v>
      </c>
      <c r="BM281" s="26" t="s">
        <v>4266</v>
      </c>
    </row>
    <row r="282" spans="2:65" s="1" customFormat="1" ht="22.5" customHeight="1">
      <c r="B282" s="213"/>
      <c r="C282" s="214" t="s">
        <v>2256</v>
      </c>
      <c r="D282" s="214" t="s">
        <v>176</v>
      </c>
      <c r="E282" s="215" t="s">
        <v>4259</v>
      </c>
      <c r="F282" s="216" t="s">
        <v>4260</v>
      </c>
      <c r="G282" s="217" t="s">
        <v>711</v>
      </c>
      <c r="H282" s="218">
        <v>8</v>
      </c>
      <c r="I282" s="219"/>
      <c r="J282" s="220">
        <f>ROUND(I282*H282,2)</f>
        <v>0</v>
      </c>
      <c r="K282" s="216" t="s">
        <v>5</v>
      </c>
      <c r="L282" s="48"/>
      <c r="M282" s="221" t="s">
        <v>5</v>
      </c>
      <c r="N282" s="222" t="s">
        <v>43</v>
      </c>
      <c r="O282" s="49"/>
      <c r="P282" s="223">
        <f>O282*H282</f>
        <v>0</v>
      </c>
      <c r="Q282" s="223">
        <v>0</v>
      </c>
      <c r="R282" s="223">
        <f>Q282*H282</f>
        <v>0</v>
      </c>
      <c r="S282" s="223">
        <v>0</v>
      </c>
      <c r="T282" s="224">
        <f>S282*H282</f>
        <v>0</v>
      </c>
      <c r="AR282" s="26" t="s">
        <v>181</v>
      </c>
      <c r="AT282" s="26" t="s">
        <v>176</v>
      </c>
      <c r="AU282" s="26" t="s">
        <v>81</v>
      </c>
      <c r="AY282" s="26" t="s">
        <v>173</v>
      </c>
      <c r="BE282" s="225">
        <f>IF(N282="základní",J282,0)</f>
        <v>0</v>
      </c>
      <c r="BF282" s="225">
        <f>IF(N282="snížená",J282,0)</f>
        <v>0</v>
      </c>
      <c r="BG282" s="225">
        <f>IF(N282="zákl. přenesená",J282,0)</f>
        <v>0</v>
      </c>
      <c r="BH282" s="225">
        <f>IF(N282="sníž. přenesená",J282,0)</f>
        <v>0</v>
      </c>
      <c r="BI282" s="225">
        <f>IF(N282="nulová",J282,0)</f>
        <v>0</v>
      </c>
      <c r="BJ282" s="26" t="s">
        <v>79</v>
      </c>
      <c r="BK282" s="225">
        <f>ROUND(I282*H282,2)</f>
        <v>0</v>
      </c>
      <c r="BL282" s="26" t="s">
        <v>181</v>
      </c>
      <c r="BM282" s="26" t="s">
        <v>4267</v>
      </c>
    </row>
    <row r="283" spans="2:65" s="1" customFormat="1" ht="22.5" customHeight="1">
      <c r="B283" s="213"/>
      <c r="C283" s="214" t="s">
        <v>2259</v>
      </c>
      <c r="D283" s="214" t="s">
        <v>176</v>
      </c>
      <c r="E283" s="215" t="s">
        <v>4264</v>
      </c>
      <c r="F283" s="216" t="s">
        <v>4265</v>
      </c>
      <c r="G283" s="217" t="s">
        <v>711</v>
      </c>
      <c r="H283" s="218">
        <v>16</v>
      </c>
      <c r="I283" s="219"/>
      <c r="J283" s="220">
        <f>ROUND(I283*H283,2)</f>
        <v>0</v>
      </c>
      <c r="K283" s="216" t="s">
        <v>5</v>
      </c>
      <c r="L283" s="48"/>
      <c r="M283" s="221" t="s">
        <v>5</v>
      </c>
      <c r="N283" s="222" t="s">
        <v>43</v>
      </c>
      <c r="O283" s="49"/>
      <c r="P283" s="223">
        <f>O283*H283</f>
        <v>0</v>
      </c>
      <c r="Q283" s="223">
        <v>0</v>
      </c>
      <c r="R283" s="223">
        <f>Q283*H283</f>
        <v>0</v>
      </c>
      <c r="S283" s="223">
        <v>0</v>
      </c>
      <c r="T283" s="224">
        <f>S283*H283</f>
        <v>0</v>
      </c>
      <c r="AR283" s="26" t="s">
        <v>181</v>
      </c>
      <c r="AT283" s="26" t="s">
        <v>176</v>
      </c>
      <c r="AU283" s="26" t="s">
        <v>81</v>
      </c>
      <c r="AY283" s="26" t="s">
        <v>173</v>
      </c>
      <c r="BE283" s="225">
        <f>IF(N283="základní",J283,0)</f>
        <v>0</v>
      </c>
      <c r="BF283" s="225">
        <f>IF(N283="snížená",J283,0)</f>
        <v>0</v>
      </c>
      <c r="BG283" s="225">
        <f>IF(N283="zákl. přenesená",J283,0)</f>
        <v>0</v>
      </c>
      <c r="BH283" s="225">
        <f>IF(N283="sníž. přenesená",J283,0)</f>
        <v>0</v>
      </c>
      <c r="BI283" s="225">
        <f>IF(N283="nulová",J283,0)</f>
        <v>0</v>
      </c>
      <c r="BJ283" s="26" t="s">
        <v>79</v>
      </c>
      <c r="BK283" s="225">
        <f>ROUND(I283*H283,2)</f>
        <v>0</v>
      </c>
      <c r="BL283" s="26" t="s">
        <v>181</v>
      </c>
      <c r="BM283" s="26" t="s">
        <v>4268</v>
      </c>
    </row>
    <row r="284" spans="2:65" s="1" customFormat="1" ht="22.5" customHeight="1">
      <c r="B284" s="213"/>
      <c r="C284" s="214" t="s">
        <v>2262</v>
      </c>
      <c r="D284" s="214" t="s">
        <v>176</v>
      </c>
      <c r="E284" s="215" t="s">
        <v>4259</v>
      </c>
      <c r="F284" s="216" t="s">
        <v>4260</v>
      </c>
      <c r="G284" s="217" t="s">
        <v>711</v>
      </c>
      <c r="H284" s="218">
        <v>3</v>
      </c>
      <c r="I284" s="219"/>
      <c r="J284" s="220">
        <f>ROUND(I284*H284,2)</f>
        <v>0</v>
      </c>
      <c r="K284" s="216" t="s">
        <v>5</v>
      </c>
      <c r="L284" s="48"/>
      <c r="M284" s="221" t="s">
        <v>5</v>
      </c>
      <c r="N284" s="222" t="s">
        <v>43</v>
      </c>
      <c r="O284" s="49"/>
      <c r="P284" s="223">
        <f>O284*H284</f>
        <v>0</v>
      </c>
      <c r="Q284" s="223">
        <v>0</v>
      </c>
      <c r="R284" s="223">
        <f>Q284*H284</f>
        <v>0</v>
      </c>
      <c r="S284" s="223">
        <v>0</v>
      </c>
      <c r="T284" s="224">
        <f>S284*H284</f>
        <v>0</v>
      </c>
      <c r="AR284" s="26" t="s">
        <v>181</v>
      </c>
      <c r="AT284" s="26" t="s">
        <v>176</v>
      </c>
      <c r="AU284" s="26" t="s">
        <v>81</v>
      </c>
      <c r="AY284" s="26" t="s">
        <v>173</v>
      </c>
      <c r="BE284" s="225">
        <f>IF(N284="základní",J284,0)</f>
        <v>0</v>
      </c>
      <c r="BF284" s="225">
        <f>IF(N284="snížená",J284,0)</f>
        <v>0</v>
      </c>
      <c r="BG284" s="225">
        <f>IF(N284="zákl. přenesená",J284,0)</f>
        <v>0</v>
      </c>
      <c r="BH284" s="225">
        <f>IF(N284="sníž. přenesená",J284,0)</f>
        <v>0</v>
      </c>
      <c r="BI284" s="225">
        <f>IF(N284="nulová",J284,0)</f>
        <v>0</v>
      </c>
      <c r="BJ284" s="26" t="s">
        <v>79</v>
      </c>
      <c r="BK284" s="225">
        <f>ROUND(I284*H284,2)</f>
        <v>0</v>
      </c>
      <c r="BL284" s="26" t="s">
        <v>181</v>
      </c>
      <c r="BM284" s="26" t="s">
        <v>4269</v>
      </c>
    </row>
    <row r="285" spans="2:65" s="1" customFormat="1" ht="22.5" customHeight="1">
      <c r="B285" s="213"/>
      <c r="C285" s="214" t="s">
        <v>2264</v>
      </c>
      <c r="D285" s="214" t="s">
        <v>176</v>
      </c>
      <c r="E285" s="215" t="s">
        <v>4259</v>
      </c>
      <c r="F285" s="216" t="s">
        <v>4260</v>
      </c>
      <c r="G285" s="217" t="s">
        <v>711</v>
      </c>
      <c r="H285" s="218">
        <v>2</v>
      </c>
      <c r="I285" s="219"/>
      <c r="J285" s="220">
        <f>ROUND(I285*H285,2)</f>
        <v>0</v>
      </c>
      <c r="K285" s="216" t="s">
        <v>5</v>
      </c>
      <c r="L285" s="48"/>
      <c r="M285" s="221" t="s">
        <v>5</v>
      </c>
      <c r="N285" s="222" t="s">
        <v>43</v>
      </c>
      <c r="O285" s="49"/>
      <c r="P285" s="223">
        <f>O285*H285</f>
        <v>0</v>
      </c>
      <c r="Q285" s="223">
        <v>0</v>
      </c>
      <c r="R285" s="223">
        <f>Q285*H285</f>
        <v>0</v>
      </c>
      <c r="S285" s="223">
        <v>0</v>
      </c>
      <c r="T285" s="224">
        <f>S285*H285</f>
        <v>0</v>
      </c>
      <c r="AR285" s="26" t="s">
        <v>181</v>
      </c>
      <c r="AT285" s="26" t="s">
        <v>176</v>
      </c>
      <c r="AU285" s="26" t="s">
        <v>81</v>
      </c>
      <c r="AY285" s="26" t="s">
        <v>173</v>
      </c>
      <c r="BE285" s="225">
        <f>IF(N285="základní",J285,0)</f>
        <v>0</v>
      </c>
      <c r="BF285" s="225">
        <f>IF(N285="snížená",J285,0)</f>
        <v>0</v>
      </c>
      <c r="BG285" s="225">
        <f>IF(N285="zákl. přenesená",J285,0)</f>
        <v>0</v>
      </c>
      <c r="BH285" s="225">
        <f>IF(N285="sníž. přenesená",J285,0)</f>
        <v>0</v>
      </c>
      <c r="BI285" s="225">
        <f>IF(N285="nulová",J285,0)</f>
        <v>0</v>
      </c>
      <c r="BJ285" s="26" t="s">
        <v>79</v>
      </c>
      <c r="BK285" s="225">
        <f>ROUND(I285*H285,2)</f>
        <v>0</v>
      </c>
      <c r="BL285" s="26" t="s">
        <v>181</v>
      </c>
      <c r="BM285" s="26" t="s">
        <v>4270</v>
      </c>
    </row>
    <row r="286" spans="2:65" s="1" customFormat="1" ht="22.5" customHeight="1">
      <c r="B286" s="213"/>
      <c r="C286" s="214" t="s">
        <v>2266</v>
      </c>
      <c r="D286" s="214" t="s">
        <v>176</v>
      </c>
      <c r="E286" s="215" t="s">
        <v>4259</v>
      </c>
      <c r="F286" s="216" t="s">
        <v>4260</v>
      </c>
      <c r="G286" s="217" t="s">
        <v>711</v>
      </c>
      <c r="H286" s="218">
        <v>17</v>
      </c>
      <c r="I286" s="219"/>
      <c r="J286" s="220">
        <f>ROUND(I286*H286,2)</f>
        <v>0</v>
      </c>
      <c r="K286" s="216" t="s">
        <v>5</v>
      </c>
      <c r="L286" s="48"/>
      <c r="M286" s="221" t="s">
        <v>5</v>
      </c>
      <c r="N286" s="222" t="s">
        <v>43</v>
      </c>
      <c r="O286" s="49"/>
      <c r="P286" s="223">
        <f>O286*H286</f>
        <v>0</v>
      </c>
      <c r="Q286" s="223">
        <v>0</v>
      </c>
      <c r="R286" s="223">
        <f>Q286*H286</f>
        <v>0</v>
      </c>
      <c r="S286" s="223">
        <v>0</v>
      </c>
      <c r="T286" s="224">
        <f>S286*H286</f>
        <v>0</v>
      </c>
      <c r="AR286" s="26" t="s">
        <v>181</v>
      </c>
      <c r="AT286" s="26" t="s">
        <v>176</v>
      </c>
      <c r="AU286" s="26" t="s">
        <v>81</v>
      </c>
      <c r="AY286" s="26" t="s">
        <v>173</v>
      </c>
      <c r="BE286" s="225">
        <f>IF(N286="základní",J286,0)</f>
        <v>0</v>
      </c>
      <c r="BF286" s="225">
        <f>IF(N286="snížená",J286,0)</f>
        <v>0</v>
      </c>
      <c r="BG286" s="225">
        <f>IF(N286="zákl. přenesená",J286,0)</f>
        <v>0</v>
      </c>
      <c r="BH286" s="225">
        <f>IF(N286="sníž. přenesená",J286,0)</f>
        <v>0</v>
      </c>
      <c r="BI286" s="225">
        <f>IF(N286="nulová",J286,0)</f>
        <v>0</v>
      </c>
      <c r="BJ286" s="26" t="s">
        <v>79</v>
      </c>
      <c r="BK286" s="225">
        <f>ROUND(I286*H286,2)</f>
        <v>0</v>
      </c>
      <c r="BL286" s="26" t="s">
        <v>181</v>
      </c>
      <c r="BM286" s="26" t="s">
        <v>4271</v>
      </c>
    </row>
    <row r="287" spans="2:65" s="1" customFormat="1" ht="22.5" customHeight="1">
      <c r="B287" s="213"/>
      <c r="C287" s="214" t="s">
        <v>2271</v>
      </c>
      <c r="D287" s="214" t="s">
        <v>176</v>
      </c>
      <c r="E287" s="215" t="s">
        <v>4264</v>
      </c>
      <c r="F287" s="216" t="s">
        <v>4265</v>
      </c>
      <c r="G287" s="217" t="s">
        <v>711</v>
      </c>
      <c r="H287" s="218">
        <v>17</v>
      </c>
      <c r="I287" s="219"/>
      <c r="J287" s="220">
        <f>ROUND(I287*H287,2)</f>
        <v>0</v>
      </c>
      <c r="K287" s="216" t="s">
        <v>5</v>
      </c>
      <c r="L287" s="48"/>
      <c r="M287" s="221" t="s">
        <v>5</v>
      </c>
      <c r="N287" s="222" t="s">
        <v>43</v>
      </c>
      <c r="O287" s="49"/>
      <c r="P287" s="223">
        <f>O287*H287</f>
        <v>0</v>
      </c>
      <c r="Q287" s="223">
        <v>0</v>
      </c>
      <c r="R287" s="223">
        <f>Q287*H287</f>
        <v>0</v>
      </c>
      <c r="S287" s="223">
        <v>0</v>
      </c>
      <c r="T287" s="224">
        <f>S287*H287</f>
        <v>0</v>
      </c>
      <c r="AR287" s="26" t="s">
        <v>181</v>
      </c>
      <c r="AT287" s="26" t="s">
        <v>176</v>
      </c>
      <c r="AU287" s="26" t="s">
        <v>81</v>
      </c>
      <c r="AY287" s="26" t="s">
        <v>173</v>
      </c>
      <c r="BE287" s="225">
        <f>IF(N287="základní",J287,0)</f>
        <v>0</v>
      </c>
      <c r="BF287" s="225">
        <f>IF(N287="snížená",J287,0)</f>
        <v>0</v>
      </c>
      <c r="BG287" s="225">
        <f>IF(N287="zákl. přenesená",J287,0)</f>
        <v>0</v>
      </c>
      <c r="BH287" s="225">
        <f>IF(N287="sníž. přenesená",J287,0)</f>
        <v>0</v>
      </c>
      <c r="BI287" s="225">
        <f>IF(N287="nulová",J287,0)</f>
        <v>0</v>
      </c>
      <c r="BJ287" s="26" t="s">
        <v>79</v>
      </c>
      <c r="BK287" s="225">
        <f>ROUND(I287*H287,2)</f>
        <v>0</v>
      </c>
      <c r="BL287" s="26" t="s">
        <v>181</v>
      </c>
      <c r="BM287" s="26" t="s">
        <v>4272</v>
      </c>
    </row>
    <row r="288" spans="2:65" s="1" customFormat="1" ht="22.5" customHeight="1">
      <c r="B288" s="213"/>
      <c r="C288" s="214" t="s">
        <v>2277</v>
      </c>
      <c r="D288" s="214" t="s">
        <v>176</v>
      </c>
      <c r="E288" s="215" t="s">
        <v>4273</v>
      </c>
      <c r="F288" s="216" t="s">
        <v>4274</v>
      </c>
      <c r="G288" s="217" t="s">
        <v>814</v>
      </c>
      <c r="H288" s="218">
        <v>350</v>
      </c>
      <c r="I288" s="219"/>
      <c r="J288" s="220">
        <f>ROUND(I288*H288,2)</f>
        <v>0</v>
      </c>
      <c r="K288" s="216" t="s">
        <v>5</v>
      </c>
      <c r="L288" s="48"/>
      <c r="M288" s="221" t="s">
        <v>5</v>
      </c>
      <c r="N288" s="222" t="s">
        <v>43</v>
      </c>
      <c r="O288" s="49"/>
      <c r="P288" s="223">
        <f>O288*H288</f>
        <v>0</v>
      </c>
      <c r="Q288" s="223">
        <v>0</v>
      </c>
      <c r="R288" s="223">
        <f>Q288*H288</f>
        <v>0</v>
      </c>
      <c r="S288" s="223">
        <v>0</v>
      </c>
      <c r="T288" s="224">
        <f>S288*H288</f>
        <v>0</v>
      </c>
      <c r="AR288" s="26" t="s">
        <v>181</v>
      </c>
      <c r="AT288" s="26" t="s">
        <v>176</v>
      </c>
      <c r="AU288" s="26" t="s">
        <v>81</v>
      </c>
      <c r="AY288" s="26" t="s">
        <v>173</v>
      </c>
      <c r="BE288" s="225">
        <f>IF(N288="základní",J288,0)</f>
        <v>0</v>
      </c>
      <c r="BF288" s="225">
        <f>IF(N288="snížená",J288,0)</f>
        <v>0</v>
      </c>
      <c r="BG288" s="225">
        <f>IF(N288="zákl. přenesená",J288,0)</f>
        <v>0</v>
      </c>
      <c r="BH288" s="225">
        <f>IF(N288="sníž. přenesená",J288,0)</f>
        <v>0</v>
      </c>
      <c r="BI288" s="225">
        <f>IF(N288="nulová",J288,0)</f>
        <v>0</v>
      </c>
      <c r="BJ288" s="26" t="s">
        <v>79</v>
      </c>
      <c r="BK288" s="225">
        <f>ROUND(I288*H288,2)</f>
        <v>0</v>
      </c>
      <c r="BL288" s="26" t="s">
        <v>181</v>
      </c>
      <c r="BM288" s="26" t="s">
        <v>4275</v>
      </c>
    </row>
    <row r="289" spans="2:65" s="1" customFormat="1" ht="22.5" customHeight="1">
      <c r="B289" s="213"/>
      <c r="C289" s="214" t="s">
        <v>2281</v>
      </c>
      <c r="D289" s="214" t="s">
        <v>176</v>
      </c>
      <c r="E289" s="215" t="s">
        <v>4276</v>
      </c>
      <c r="F289" s="216" t="s">
        <v>4277</v>
      </c>
      <c r="G289" s="217" t="s">
        <v>814</v>
      </c>
      <c r="H289" s="218">
        <v>250</v>
      </c>
      <c r="I289" s="219"/>
      <c r="J289" s="220">
        <f>ROUND(I289*H289,2)</f>
        <v>0</v>
      </c>
      <c r="K289" s="216" t="s">
        <v>5</v>
      </c>
      <c r="L289" s="48"/>
      <c r="M289" s="221" t="s">
        <v>5</v>
      </c>
      <c r="N289" s="222" t="s">
        <v>43</v>
      </c>
      <c r="O289" s="49"/>
      <c r="P289" s="223">
        <f>O289*H289</f>
        <v>0</v>
      </c>
      <c r="Q289" s="223">
        <v>0</v>
      </c>
      <c r="R289" s="223">
        <f>Q289*H289</f>
        <v>0</v>
      </c>
      <c r="S289" s="223">
        <v>0</v>
      </c>
      <c r="T289" s="224">
        <f>S289*H289</f>
        <v>0</v>
      </c>
      <c r="AR289" s="26" t="s">
        <v>181</v>
      </c>
      <c r="AT289" s="26" t="s">
        <v>176</v>
      </c>
      <c r="AU289" s="26" t="s">
        <v>81</v>
      </c>
      <c r="AY289" s="26" t="s">
        <v>173</v>
      </c>
      <c r="BE289" s="225">
        <f>IF(N289="základní",J289,0)</f>
        <v>0</v>
      </c>
      <c r="BF289" s="225">
        <f>IF(N289="snížená",J289,0)</f>
        <v>0</v>
      </c>
      <c r="BG289" s="225">
        <f>IF(N289="zákl. přenesená",J289,0)</f>
        <v>0</v>
      </c>
      <c r="BH289" s="225">
        <f>IF(N289="sníž. přenesená",J289,0)</f>
        <v>0</v>
      </c>
      <c r="BI289" s="225">
        <f>IF(N289="nulová",J289,0)</f>
        <v>0</v>
      </c>
      <c r="BJ289" s="26" t="s">
        <v>79</v>
      </c>
      <c r="BK289" s="225">
        <f>ROUND(I289*H289,2)</f>
        <v>0</v>
      </c>
      <c r="BL289" s="26" t="s">
        <v>181</v>
      </c>
      <c r="BM289" s="26" t="s">
        <v>4278</v>
      </c>
    </row>
    <row r="290" spans="2:65" s="1" customFormat="1" ht="22.5" customHeight="1">
      <c r="B290" s="213"/>
      <c r="C290" s="214" t="s">
        <v>2285</v>
      </c>
      <c r="D290" s="214" t="s">
        <v>176</v>
      </c>
      <c r="E290" s="215" t="s">
        <v>4279</v>
      </c>
      <c r="F290" s="216" t="s">
        <v>4280</v>
      </c>
      <c r="G290" s="217" t="s">
        <v>711</v>
      </c>
      <c r="H290" s="218">
        <v>2</v>
      </c>
      <c r="I290" s="219"/>
      <c r="J290" s="220">
        <f>ROUND(I290*H290,2)</f>
        <v>0</v>
      </c>
      <c r="K290" s="216" t="s">
        <v>5</v>
      </c>
      <c r="L290" s="48"/>
      <c r="M290" s="221" t="s">
        <v>5</v>
      </c>
      <c r="N290" s="222" t="s">
        <v>43</v>
      </c>
      <c r="O290" s="49"/>
      <c r="P290" s="223">
        <f>O290*H290</f>
        <v>0</v>
      </c>
      <c r="Q290" s="223">
        <v>0</v>
      </c>
      <c r="R290" s="223">
        <f>Q290*H290</f>
        <v>0</v>
      </c>
      <c r="S290" s="223">
        <v>0</v>
      </c>
      <c r="T290" s="224">
        <f>S290*H290</f>
        <v>0</v>
      </c>
      <c r="AR290" s="26" t="s">
        <v>181</v>
      </c>
      <c r="AT290" s="26" t="s">
        <v>176</v>
      </c>
      <c r="AU290" s="26" t="s">
        <v>81</v>
      </c>
      <c r="AY290" s="26" t="s">
        <v>173</v>
      </c>
      <c r="BE290" s="225">
        <f>IF(N290="základní",J290,0)</f>
        <v>0</v>
      </c>
      <c r="BF290" s="225">
        <f>IF(N290="snížená",J290,0)</f>
        <v>0</v>
      </c>
      <c r="BG290" s="225">
        <f>IF(N290="zákl. přenesená",J290,0)</f>
        <v>0</v>
      </c>
      <c r="BH290" s="225">
        <f>IF(N290="sníž. přenesená",J290,0)</f>
        <v>0</v>
      </c>
      <c r="BI290" s="225">
        <f>IF(N290="nulová",J290,0)</f>
        <v>0</v>
      </c>
      <c r="BJ290" s="26" t="s">
        <v>79</v>
      </c>
      <c r="BK290" s="225">
        <f>ROUND(I290*H290,2)</f>
        <v>0</v>
      </c>
      <c r="BL290" s="26" t="s">
        <v>181</v>
      </c>
      <c r="BM290" s="26" t="s">
        <v>4281</v>
      </c>
    </row>
    <row r="291" spans="2:65" s="1" customFormat="1" ht="22.5" customHeight="1">
      <c r="B291" s="213"/>
      <c r="C291" s="214" t="s">
        <v>2291</v>
      </c>
      <c r="D291" s="214" t="s">
        <v>176</v>
      </c>
      <c r="E291" s="215" t="s">
        <v>4282</v>
      </c>
      <c r="F291" s="216" t="s">
        <v>4283</v>
      </c>
      <c r="G291" s="217" t="s">
        <v>711</v>
      </c>
      <c r="H291" s="218">
        <v>2</v>
      </c>
      <c r="I291" s="219"/>
      <c r="J291" s="220">
        <f>ROUND(I291*H291,2)</f>
        <v>0</v>
      </c>
      <c r="K291" s="216" t="s">
        <v>5</v>
      </c>
      <c r="L291" s="48"/>
      <c r="M291" s="221" t="s">
        <v>5</v>
      </c>
      <c r="N291" s="222" t="s">
        <v>43</v>
      </c>
      <c r="O291" s="49"/>
      <c r="P291" s="223">
        <f>O291*H291</f>
        <v>0</v>
      </c>
      <c r="Q291" s="223">
        <v>0</v>
      </c>
      <c r="R291" s="223">
        <f>Q291*H291</f>
        <v>0</v>
      </c>
      <c r="S291" s="223">
        <v>0</v>
      </c>
      <c r="T291" s="224">
        <f>S291*H291</f>
        <v>0</v>
      </c>
      <c r="AR291" s="26" t="s">
        <v>181</v>
      </c>
      <c r="AT291" s="26" t="s">
        <v>176</v>
      </c>
      <c r="AU291" s="26" t="s">
        <v>81</v>
      </c>
      <c r="AY291" s="26" t="s">
        <v>173</v>
      </c>
      <c r="BE291" s="225">
        <f>IF(N291="základní",J291,0)</f>
        <v>0</v>
      </c>
      <c r="BF291" s="225">
        <f>IF(N291="snížená",J291,0)</f>
        <v>0</v>
      </c>
      <c r="BG291" s="225">
        <f>IF(N291="zákl. přenesená",J291,0)</f>
        <v>0</v>
      </c>
      <c r="BH291" s="225">
        <f>IF(N291="sníž. přenesená",J291,0)</f>
        <v>0</v>
      </c>
      <c r="BI291" s="225">
        <f>IF(N291="nulová",J291,0)</f>
        <v>0</v>
      </c>
      <c r="BJ291" s="26" t="s">
        <v>79</v>
      </c>
      <c r="BK291" s="225">
        <f>ROUND(I291*H291,2)</f>
        <v>0</v>
      </c>
      <c r="BL291" s="26" t="s">
        <v>181</v>
      </c>
      <c r="BM291" s="26" t="s">
        <v>4284</v>
      </c>
    </row>
    <row r="292" spans="2:65" s="1" customFormat="1" ht="22.5" customHeight="1">
      <c r="B292" s="213"/>
      <c r="C292" s="214" t="s">
        <v>2297</v>
      </c>
      <c r="D292" s="214" t="s">
        <v>176</v>
      </c>
      <c r="E292" s="215" t="s">
        <v>4285</v>
      </c>
      <c r="F292" s="216" t="s">
        <v>4286</v>
      </c>
      <c r="G292" s="217" t="s">
        <v>711</v>
      </c>
      <c r="H292" s="218">
        <v>4</v>
      </c>
      <c r="I292" s="219"/>
      <c r="J292" s="220">
        <f>ROUND(I292*H292,2)</f>
        <v>0</v>
      </c>
      <c r="K292" s="216" t="s">
        <v>5</v>
      </c>
      <c r="L292" s="48"/>
      <c r="M292" s="221" t="s">
        <v>5</v>
      </c>
      <c r="N292" s="222" t="s">
        <v>43</v>
      </c>
      <c r="O292" s="49"/>
      <c r="P292" s="223">
        <f>O292*H292</f>
        <v>0</v>
      </c>
      <c r="Q292" s="223">
        <v>0</v>
      </c>
      <c r="R292" s="223">
        <f>Q292*H292</f>
        <v>0</v>
      </c>
      <c r="S292" s="223">
        <v>0</v>
      </c>
      <c r="T292" s="224">
        <f>S292*H292</f>
        <v>0</v>
      </c>
      <c r="AR292" s="26" t="s">
        <v>181</v>
      </c>
      <c r="AT292" s="26" t="s">
        <v>176</v>
      </c>
      <c r="AU292" s="26" t="s">
        <v>81</v>
      </c>
      <c r="AY292" s="26" t="s">
        <v>173</v>
      </c>
      <c r="BE292" s="225">
        <f>IF(N292="základní",J292,0)</f>
        <v>0</v>
      </c>
      <c r="BF292" s="225">
        <f>IF(N292="snížená",J292,0)</f>
        <v>0</v>
      </c>
      <c r="BG292" s="225">
        <f>IF(N292="zákl. přenesená",J292,0)</f>
        <v>0</v>
      </c>
      <c r="BH292" s="225">
        <f>IF(N292="sníž. přenesená",J292,0)</f>
        <v>0</v>
      </c>
      <c r="BI292" s="225">
        <f>IF(N292="nulová",J292,0)</f>
        <v>0</v>
      </c>
      <c r="BJ292" s="26" t="s">
        <v>79</v>
      </c>
      <c r="BK292" s="225">
        <f>ROUND(I292*H292,2)</f>
        <v>0</v>
      </c>
      <c r="BL292" s="26" t="s">
        <v>181</v>
      </c>
      <c r="BM292" s="26" t="s">
        <v>4287</v>
      </c>
    </row>
    <row r="293" spans="2:65" s="1" customFormat="1" ht="22.5" customHeight="1">
      <c r="B293" s="213"/>
      <c r="C293" s="214" t="s">
        <v>2301</v>
      </c>
      <c r="D293" s="214" t="s">
        <v>176</v>
      </c>
      <c r="E293" s="215" t="s">
        <v>4288</v>
      </c>
      <c r="F293" s="216" t="s">
        <v>4289</v>
      </c>
      <c r="G293" s="217" t="s">
        <v>814</v>
      </c>
      <c r="H293" s="218">
        <v>16</v>
      </c>
      <c r="I293" s="219"/>
      <c r="J293" s="220">
        <f>ROUND(I293*H293,2)</f>
        <v>0</v>
      </c>
      <c r="K293" s="216" t="s">
        <v>5</v>
      </c>
      <c r="L293" s="48"/>
      <c r="M293" s="221" t="s">
        <v>5</v>
      </c>
      <c r="N293" s="222" t="s">
        <v>43</v>
      </c>
      <c r="O293" s="49"/>
      <c r="P293" s="223">
        <f>O293*H293</f>
        <v>0</v>
      </c>
      <c r="Q293" s="223">
        <v>0</v>
      </c>
      <c r="R293" s="223">
        <f>Q293*H293</f>
        <v>0</v>
      </c>
      <c r="S293" s="223">
        <v>0</v>
      </c>
      <c r="T293" s="224">
        <f>S293*H293</f>
        <v>0</v>
      </c>
      <c r="AR293" s="26" t="s">
        <v>181</v>
      </c>
      <c r="AT293" s="26" t="s">
        <v>176</v>
      </c>
      <c r="AU293" s="26" t="s">
        <v>81</v>
      </c>
      <c r="AY293" s="26" t="s">
        <v>173</v>
      </c>
      <c r="BE293" s="225">
        <f>IF(N293="základní",J293,0)</f>
        <v>0</v>
      </c>
      <c r="BF293" s="225">
        <f>IF(N293="snížená",J293,0)</f>
        <v>0</v>
      </c>
      <c r="BG293" s="225">
        <f>IF(N293="zákl. přenesená",J293,0)</f>
        <v>0</v>
      </c>
      <c r="BH293" s="225">
        <f>IF(N293="sníž. přenesená",J293,0)</f>
        <v>0</v>
      </c>
      <c r="BI293" s="225">
        <f>IF(N293="nulová",J293,0)</f>
        <v>0</v>
      </c>
      <c r="BJ293" s="26" t="s">
        <v>79</v>
      </c>
      <c r="BK293" s="225">
        <f>ROUND(I293*H293,2)</f>
        <v>0</v>
      </c>
      <c r="BL293" s="26" t="s">
        <v>181</v>
      </c>
      <c r="BM293" s="26" t="s">
        <v>4290</v>
      </c>
    </row>
    <row r="294" spans="2:65" s="1" customFormat="1" ht="22.5" customHeight="1">
      <c r="B294" s="213"/>
      <c r="C294" s="214" t="s">
        <v>2308</v>
      </c>
      <c r="D294" s="214" t="s">
        <v>176</v>
      </c>
      <c r="E294" s="215" t="s">
        <v>4291</v>
      </c>
      <c r="F294" s="216" t="s">
        <v>4292</v>
      </c>
      <c r="G294" s="217" t="s">
        <v>260</v>
      </c>
      <c r="H294" s="218">
        <v>30</v>
      </c>
      <c r="I294" s="219"/>
      <c r="J294" s="220">
        <f>ROUND(I294*H294,2)</f>
        <v>0</v>
      </c>
      <c r="K294" s="216" t="s">
        <v>5</v>
      </c>
      <c r="L294" s="48"/>
      <c r="M294" s="221" t="s">
        <v>5</v>
      </c>
      <c r="N294" s="222" t="s">
        <v>43</v>
      </c>
      <c r="O294" s="49"/>
      <c r="P294" s="223">
        <f>O294*H294</f>
        <v>0</v>
      </c>
      <c r="Q294" s="223">
        <v>0</v>
      </c>
      <c r="R294" s="223">
        <f>Q294*H294</f>
        <v>0</v>
      </c>
      <c r="S294" s="223">
        <v>0</v>
      </c>
      <c r="T294" s="224">
        <f>S294*H294</f>
        <v>0</v>
      </c>
      <c r="AR294" s="26" t="s">
        <v>181</v>
      </c>
      <c r="AT294" s="26" t="s">
        <v>176</v>
      </c>
      <c r="AU294" s="26" t="s">
        <v>81</v>
      </c>
      <c r="AY294" s="26" t="s">
        <v>173</v>
      </c>
      <c r="BE294" s="225">
        <f>IF(N294="základní",J294,0)</f>
        <v>0</v>
      </c>
      <c r="BF294" s="225">
        <f>IF(N294="snížená",J294,0)</f>
        <v>0</v>
      </c>
      <c r="BG294" s="225">
        <f>IF(N294="zákl. přenesená",J294,0)</f>
        <v>0</v>
      </c>
      <c r="BH294" s="225">
        <f>IF(N294="sníž. přenesená",J294,0)</f>
        <v>0</v>
      </c>
      <c r="BI294" s="225">
        <f>IF(N294="nulová",J294,0)</f>
        <v>0</v>
      </c>
      <c r="BJ294" s="26" t="s">
        <v>79</v>
      </c>
      <c r="BK294" s="225">
        <f>ROUND(I294*H294,2)</f>
        <v>0</v>
      </c>
      <c r="BL294" s="26" t="s">
        <v>181</v>
      </c>
      <c r="BM294" s="26" t="s">
        <v>4293</v>
      </c>
    </row>
    <row r="295" spans="2:65" s="1" customFormat="1" ht="22.5" customHeight="1">
      <c r="B295" s="213"/>
      <c r="C295" s="214" t="s">
        <v>2313</v>
      </c>
      <c r="D295" s="214" t="s">
        <v>176</v>
      </c>
      <c r="E295" s="215" t="s">
        <v>4294</v>
      </c>
      <c r="F295" s="216" t="s">
        <v>4295</v>
      </c>
      <c r="G295" s="217" t="s">
        <v>260</v>
      </c>
      <c r="H295" s="218">
        <v>10</v>
      </c>
      <c r="I295" s="219"/>
      <c r="J295" s="220">
        <f>ROUND(I295*H295,2)</f>
        <v>0</v>
      </c>
      <c r="K295" s="216" t="s">
        <v>5</v>
      </c>
      <c r="L295" s="48"/>
      <c r="M295" s="221" t="s">
        <v>5</v>
      </c>
      <c r="N295" s="222" t="s">
        <v>43</v>
      </c>
      <c r="O295" s="49"/>
      <c r="P295" s="223">
        <f>O295*H295</f>
        <v>0</v>
      </c>
      <c r="Q295" s="223">
        <v>0</v>
      </c>
      <c r="R295" s="223">
        <f>Q295*H295</f>
        <v>0</v>
      </c>
      <c r="S295" s="223">
        <v>0</v>
      </c>
      <c r="T295" s="224">
        <f>S295*H295</f>
        <v>0</v>
      </c>
      <c r="AR295" s="26" t="s">
        <v>181</v>
      </c>
      <c r="AT295" s="26" t="s">
        <v>176</v>
      </c>
      <c r="AU295" s="26" t="s">
        <v>81</v>
      </c>
      <c r="AY295" s="26" t="s">
        <v>173</v>
      </c>
      <c r="BE295" s="225">
        <f>IF(N295="základní",J295,0)</f>
        <v>0</v>
      </c>
      <c r="BF295" s="225">
        <f>IF(N295="snížená",J295,0)</f>
        <v>0</v>
      </c>
      <c r="BG295" s="225">
        <f>IF(N295="zákl. přenesená",J295,0)</f>
        <v>0</v>
      </c>
      <c r="BH295" s="225">
        <f>IF(N295="sníž. přenesená",J295,0)</f>
        <v>0</v>
      </c>
      <c r="BI295" s="225">
        <f>IF(N295="nulová",J295,0)</f>
        <v>0</v>
      </c>
      <c r="BJ295" s="26" t="s">
        <v>79</v>
      </c>
      <c r="BK295" s="225">
        <f>ROUND(I295*H295,2)</f>
        <v>0</v>
      </c>
      <c r="BL295" s="26" t="s">
        <v>181</v>
      </c>
      <c r="BM295" s="26" t="s">
        <v>4296</v>
      </c>
    </row>
    <row r="296" spans="2:65" s="1" customFormat="1" ht="22.5" customHeight="1">
      <c r="B296" s="213"/>
      <c r="C296" s="214" t="s">
        <v>2318</v>
      </c>
      <c r="D296" s="214" t="s">
        <v>176</v>
      </c>
      <c r="E296" s="215" t="s">
        <v>4297</v>
      </c>
      <c r="F296" s="216" t="s">
        <v>4298</v>
      </c>
      <c r="G296" s="217" t="s">
        <v>260</v>
      </c>
      <c r="H296" s="218">
        <v>40</v>
      </c>
      <c r="I296" s="219"/>
      <c r="J296" s="220">
        <f>ROUND(I296*H296,2)</f>
        <v>0</v>
      </c>
      <c r="K296" s="216" t="s">
        <v>5</v>
      </c>
      <c r="L296" s="48"/>
      <c r="M296" s="221" t="s">
        <v>5</v>
      </c>
      <c r="N296" s="222" t="s">
        <v>43</v>
      </c>
      <c r="O296" s="49"/>
      <c r="P296" s="223">
        <f>O296*H296</f>
        <v>0</v>
      </c>
      <c r="Q296" s="223">
        <v>0</v>
      </c>
      <c r="R296" s="223">
        <f>Q296*H296</f>
        <v>0</v>
      </c>
      <c r="S296" s="223">
        <v>0</v>
      </c>
      <c r="T296" s="224">
        <f>S296*H296</f>
        <v>0</v>
      </c>
      <c r="AR296" s="26" t="s">
        <v>181</v>
      </c>
      <c r="AT296" s="26" t="s">
        <v>176</v>
      </c>
      <c r="AU296" s="26" t="s">
        <v>81</v>
      </c>
      <c r="AY296" s="26" t="s">
        <v>173</v>
      </c>
      <c r="BE296" s="225">
        <f>IF(N296="základní",J296,0)</f>
        <v>0</v>
      </c>
      <c r="BF296" s="225">
        <f>IF(N296="snížená",J296,0)</f>
        <v>0</v>
      </c>
      <c r="BG296" s="225">
        <f>IF(N296="zákl. přenesená",J296,0)</f>
        <v>0</v>
      </c>
      <c r="BH296" s="225">
        <f>IF(N296="sníž. přenesená",J296,0)</f>
        <v>0</v>
      </c>
      <c r="BI296" s="225">
        <f>IF(N296="nulová",J296,0)</f>
        <v>0</v>
      </c>
      <c r="BJ296" s="26" t="s">
        <v>79</v>
      </c>
      <c r="BK296" s="225">
        <f>ROUND(I296*H296,2)</f>
        <v>0</v>
      </c>
      <c r="BL296" s="26" t="s">
        <v>181</v>
      </c>
      <c r="BM296" s="26" t="s">
        <v>4299</v>
      </c>
    </row>
    <row r="297" spans="2:65" s="1" customFormat="1" ht="22.5" customHeight="1">
      <c r="B297" s="213"/>
      <c r="C297" s="214" t="s">
        <v>2324</v>
      </c>
      <c r="D297" s="214" t="s">
        <v>176</v>
      </c>
      <c r="E297" s="215" t="s">
        <v>4300</v>
      </c>
      <c r="F297" s="216" t="s">
        <v>4301</v>
      </c>
      <c r="G297" s="217" t="s">
        <v>814</v>
      </c>
      <c r="H297" s="218">
        <v>350</v>
      </c>
      <c r="I297" s="219"/>
      <c r="J297" s="220">
        <f>ROUND(I297*H297,2)</f>
        <v>0</v>
      </c>
      <c r="K297" s="216" t="s">
        <v>5</v>
      </c>
      <c r="L297" s="48"/>
      <c r="M297" s="221" t="s">
        <v>5</v>
      </c>
      <c r="N297" s="222" t="s">
        <v>43</v>
      </c>
      <c r="O297" s="49"/>
      <c r="P297" s="223">
        <f>O297*H297</f>
        <v>0</v>
      </c>
      <c r="Q297" s="223">
        <v>0</v>
      </c>
      <c r="R297" s="223">
        <f>Q297*H297</f>
        <v>0</v>
      </c>
      <c r="S297" s="223">
        <v>0</v>
      </c>
      <c r="T297" s="224">
        <f>S297*H297</f>
        <v>0</v>
      </c>
      <c r="AR297" s="26" t="s">
        <v>181</v>
      </c>
      <c r="AT297" s="26" t="s">
        <v>176</v>
      </c>
      <c r="AU297" s="26" t="s">
        <v>81</v>
      </c>
      <c r="AY297" s="26" t="s">
        <v>173</v>
      </c>
      <c r="BE297" s="225">
        <f>IF(N297="základní",J297,0)</f>
        <v>0</v>
      </c>
      <c r="BF297" s="225">
        <f>IF(N297="snížená",J297,0)</f>
        <v>0</v>
      </c>
      <c r="BG297" s="225">
        <f>IF(N297="zákl. přenesená",J297,0)</f>
        <v>0</v>
      </c>
      <c r="BH297" s="225">
        <f>IF(N297="sníž. přenesená",J297,0)</f>
        <v>0</v>
      </c>
      <c r="BI297" s="225">
        <f>IF(N297="nulová",J297,0)</f>
        <v>0</v>
      </c>
      <c r="BJ297" s="26" t="s">
        <v>79</v>
      </c>
      <c r="BK297" s="225">
        <f>ROUND(I297*H297,2)</f>
        <v>0</v>
      </c>
      <c r="BL297" s="26" t="s">
        <v>181</v>
      </c>
      <c r="BM297" s="26" t="s">
        <v>4302</v>
      </c>
    </row>
    <row r="298" spans="2:65" s="1" customFormat="1" ht="22.5" customHeight="1">
      <c r="B298" s="213"/>
      <c r="C298" s="214" t="s">
        <v>2328</v>
      </c>
      <c r="D298" s="214" t="s">
        <v>176</v>
      </c>
      <c r="E298" s="215" t="s">
        <v>4303</v>
      </c>
      <c r="F298" s="216" t="s">
        <v>4304</v>
      </c>
      <c r="G298" s="217" t="s">
        <v>711</v>
      </c>
      <c r="H298" s="218">
        <v>135</v>
      </c>
      <c r="I298" s="219"/>
      <c r="J298" s="220">
        <f>ROUND(I298*H298,2)</f>
        <v>0</v>
      </c>
      <c r="K298" s="216" t="s">
        <v>5</v>
      </c>
      <c r="L298" s="48"/>
      <c r="M298" s="221" t="s">
        <v>5</v>
      </c>
      <c r="N298" s="222" t="s">
        <v>43</v>
      </c>
      <c r="O298" s="49"/>
      <c r="P298" s="223">
        <f>O298*H298</f>
        <v>0</v>
      </c>
      <c r="Q298" s="223">
        <v>0</v>
      </c>
      <c r="R298" s="223">
        <f>Q298*H298</f>
        <v>0</v>
      </c>
      <c r="S298" s="223">
        <v>0</v>
      </c>
      <c r="T298" s="224">
        <f>S298*H298</f>
        <v>0</v>
      </c>
      <c r="AR298" s="26" t="s">
        <v>181</v>
      </c>
      <c r="AT298" s="26" t="s">
        <v>176</v>
      </c>
      <c r="AU298" s="26" t="s">
        <v>81</v>
      </c>
      <c r="AY298" s="26" t="s">
        <v>173</v>
      </c>
      <c r="BE298" s="225">
        <f>IF(N298="základní",J298,0)</f>
        <v>0</v>
      </c>
      <c r="BF298" s="225">
        <f>IF(N298="snížená",J298,0)</f>
        <v>0</v>
      </c>
      <c r="BG298" s="225">
        <f>IF(N298="zákl. přenesená",J298,0)</f>
        <v>0</v>
      </c>
      <c r="BH298" s="225">
        <f>IF(N298="sníž. přenesená",J298,0)</f>
        <v>0</v>
      </c>
      <c r="BI298" s="225">
        <f>IF(N298="nulová",J298,0)</f>
        <v>0</v>
      </c>
      <c r="BJ298" s="26" t="s">
        <v>79</v>
      </c>
      <c r="BK298" s="225">
        <f>ROUND(I298*H298,2)</f>
        <v>0</v>
      </c>
      <c r="BL298" s="26" t="s">
        <v>181</v>
      </c>
      <c r="BM298" s="26" t="s">
        <v>4305</v>
      </c>
    </row>
    <row r="299" spans="2:65" s="1" customFormat="1" ht="22.5" customHeight="1">
      <c r="B299" s="213"/>
      <c r="C299" s="214" t="s">
        <v>2333</v>
      </c>
      <c r="D299" s="214" t="s">
        <v>176</v>
      </c>
      <c r="E299" s="215" t="s">
        <v>4282</v>
      </c>
      <c r="F299" s="216" t="s">
        <v>4283</v>
      </c>
      <c r="G299" s="217" t="s">
        <v>711</v>
      </c>
      <c r="H299" s="218">
        <v>30</v>
      </c>
      <c r="I299" s="219"/>
      <c r="J299" s="220">
        <f>ROUND(I299*H299,2)</f>
        <v>0</v>
      </c>
      <c r="K299" s="216" t="s">
        <v>5</v>
      </c>
      <c r="L299" s="48"/>
      <c r="M299" s="221" t="s">
        <v>5</v>
      </c>
      <c r="N299" s="222" t="s">
        <v>43</v>
      </c>
      <c r="O299" s="49"/>
      <c r="P299" s="223">
        <f>O299*H299</f>
        <v>0</v>
      </c>
      <c r="Q299" s="223">
        <v>0</v>
      </c>
      <c r="R299" s="223">
        <f>Q299*H299</f>
        <v>0</v>
      </c>
      <c r="S299" s="223">
        <v>0</v>
      </c>
      <c r="T299" s="224">
        <f>S299*H299</f>
        <v>0</v>
      </c>
      <c r="AR299" s="26" t="s">
        <v>181</v>
      </c>
      <c r="AT299" s="26" t="s">
        <v>176</v>
      </c>
      <c r="AU299" s="26" t="s">
        <v>81</v>
      </c>
      <c r="AY299" s="26" t="s">
        <v>173</v>
      </c>
      <c r="BE299" s="225">
        <f>IF(N299="základní",J299,0)</f>
        <v>0</v>
      </c>
      <c r="BF299" s="225">
        <f>IF(N299="snížená",J299,0)</f>
        <v>0</v>
      </c>
      <c r="BG299" s="225">
        <f>IF(N299="zákl. přenesená",J299,0)</f>
        <v>0</v>
      </c>
      <c r="BH299" s="225">
        <f>IF(N299="sníž. přenesená",J299,0)</f>
        <v>0</v>
      </c>
      <c r="BI299" s="225">
        <f>IF(N299="nulová",J299,0)</f>
        <v>0</v>
      </c>
      <c r="BJ299" s="26" t="s">
        <v>79</v>
      </c>
      <c r="BK299" s="225">
        <f>ROUND(I299*H299,2)</f>
        <v>0</v>
      </c>
      <c r="BL299" s="26" t="s">
        <v>181</v>
      </c>
      <c r="BM299" s="26" t="s">
        <v>4306</v>
      </c>
    </row>
    <row r="300" spans="2:65" s="1" customFormat="1" ht="22.5" customHeight="1">
      <c r="B300" s="213"/>
      <c r="C300" s="214" t="s">
        <v>2340</v>
      </c>
      <c r="D300" s="214" t="s">
        <v>176</v>
      </c>
      <c r="E300" s="215" t="s">
        <v>4307</v>
      </c>
      <c r="F300" s="216" t="s">
        <v>4308</v>
      </c>
      <c r="G300" s="217" t="s">
        <v>711</v>
      </c>
      <c r="H300" s="218">
        <v>5</v>
      </c>
      <c r="I300" s="219"/>
      <c r="J300" s="220">
        <f>ROUND(I300*H300,2)</f>
        <v>0</v>
      </c>
      <c r="K300" s="216" t="s">
        <v>5</v>
      </c>
      <c r="L300" s="48"/>
      <c r="M300" s="221" t="s">
        <v>5</v>
      </c>
      <c r="N300" s="222" t="s">
        <v>43</v>
      </c>
      <c r="O300" s="49"/>
      <c r="P300" s="223">
        <f>O300*H300</f>
        <v>0</v>
      </c>
      <c r="Q300" s="223">
        <v>0</v>
      </c>
      <c r="R300" s="223">
        <f>Q300*H300</f>
        <v>0</v>
      </c>
      <c r="S300" s="223">
        <v>0</v>
      </c>
      <c r="T300" s="224">
        <f>S300*H300</f>
        <v>0</v>
      </c>
      <c r="AR300" s="26" t="s">
        <v>181</v>
      </c>
      <c r="AT300" s="26" t="s">
        <v>176</v>
      </c>
      <c r="AU300" s="26" t="s">
        <v>81</v>
      </c>
      <c r="AY300" s="26" t="s">
        <v>173</v>
      </c>
      <c r="BE300" s="225">
        <f>IF(N300="základní",J300,0)</f>
        <v>0</v>
      </c>
      <c r="BF300" s="225">
        <f>IF(N300="snížená",J300,0)</f>
        <v>0</v>
      </c>
      <c r="BG300" s="225">
        <f>IF(N300="zákl. přenesená",J300,0)</f>
        <v>0</v>
      </c>
      <c r="BH300" s="225">
        <f>IF(N300="sníž. přenesená",J300,0)</f>
        <v>0</v>
      </c>
      <c r="BI300" s="225">
        <f>IF(N300="nulová",J300,0)</f>
        <v>0</v>
      </c>
      <c r="BJ300" s="26" t="s">
        <v>79</v>
      </c>
      <c r="BK300" s="225">
        <f>ROUND(I300*H300,2)</f>
        <v>0</v>
      </c>
      <c r="BL300" s="26" t="s">
        <v>181</v>
      </c>
      <c r="BM300" s="26" t="s">
        <v>4309</v>
      </c>
    </row>
    <row r="301" spans="2:65" s="1" customFormat="1" ht="22.5" customHeight="1">
      <c r="B301" s="213"/>
      <c r="C301" s="214" t="s">
        <v>2346</v>
      </c>
      <c r="D301" s="214" t="s">
        <v>176</v>
      </c>
      <c r="E301" s="215" t="s">
        <v>4310</v>
      </c>
      <c r="F301" s="216" t="s">
        <v>4311</v>
      </c>
      <c r="G301" s="217" t="s">
        <v>711</v>
      </c>
      <c r="H301" s="218">
        <v>5</v>
      </c>
      <c r="I301" s="219"/>
      <c r="J301" s="220">
        <f>ROUND(I301*H301,2)</f>
        <v>0</v>
      </c>
      <c r="K301" s="216" t="s">
        <v>5</v>
      </c>
      <c r="L301" s="48"/>
      <c r="M301" s="221" t="s">
        <v>5</v>
      </c>
      <c r="N301" s="222" t="s">
        <v>43</v>
      </c>
      <c r="O301" s="49"/>
      <c r="P301" s="223">
        <f>O301*H301</f>
        <v>0</v>
      </c>
      <c r="Q301" s="223">
        <v>0</v>
      </c>
      <c r="R301" s="223">
        <f>Q301*H301</f>
        <v>0</v>
      </c>
      <c r="S301" s="223">
        <v>0</v>
      </c>
      <c r="T301" s="224">
        <f>S301*H301</f>
        <v>0</v>
      </c>
      <c r="AR301" s="26" t="s">
        <v>181</v>
      </c>
      <c r="AT301" s="26" t="s">
        <v>176</v>
      </c>
      <c r="AU301" s="26" t="s">
        <v>81</v>
      </c>
      <c r="AY301" s="26" t="s">
        <v>173</v>
      </c>
      <c r="BE301" s="225">
        <f>IF(N301="základní",J301,0)</f>
        <v>0</v>
      </c>
      <c r="BF301" s="225">
        <f>IF(N301="snížená",J301,0)</f>
        <v>0</v>
      </c>
      <c r="BG301" s="225">
        <f>IF(N301="zákl. přenesená",J301,0)</f>
        <v>0</v>
      </c>
      <c r="BH301" s="225">
        <f>IF(N301="sníž. přenesená",J301,0)</f>
        <v>0</v>
      </c>
      <c r="BI301" s="225">
        <f>IF(N301="nulová",J301,0)</f>
        <v>0</v>
      </c>
      <c r="BJ301" s="26" t="s">
        <v>79</v>
      </c>
      <c r="BK301" s="225">
        <f>ROUND(I301*H301,2)</f>
        <v>0</v>
      </c>
      <c r="BL301" s="26" t="s">
        <v>181</v>
      </c>
      <c r="BM301" s="26" t="s">
        <v>4312</v>
      </c>
    </row>
    <row r="302" spans="2:65" s="1" customFormat="1" ht="22.5" customHeight="1">
      <c r="B302" s="213"/>
      <c r="C302" s="214" t="s">
        <v>2351</v>
      </c>
      <c r="D302" s="214" t="s">
        <v>176</v>
      </c>
      <c r="E302" s="215" t="s">
        <v>4313</v>
      </c>
      <c r="F302" s="216" t="s">
        <v>4314</v>
      </c>
      <c r="G302" s="217" t="s">
        <v>260</v>
      </c>
      <c r="H302" s="218">
        <v>850</v>
      </c>
      <c r="I302" s="219"/>
      <c r="J302" s="220">
        <f>ROUND(I302*H302,2)</f>
        <v>0</v>
      </c>
      <c r="K302" s="216" t="s">
        <v>5</v>
      </c>
      <c r="L302" s="48"/>
      <c r="M302" s="221" t="s">
        <v>5</v>
      </c>
      <c r="N302" s="222" t="s">
        <v>43</v>
      </c>
      <c r="O302" s="49"/>
      <c r="P302" s="223">
        <f>O302*H302</f>
        <v>0</v>
      </c>
      <c r="Q302" s="223">
        <v>0</v>
      </c>
      <c r="R302" s="223">
        <f>Q302*H302</f>
        <v>0</v>
      </c>
      <c r="S302" s="223">
        <v>0</v>
      </c>
      <c r="T302" s="224">
        <f>S302*H302</f>
        <v>0</v>
      </c>
      <c r="AR302" s="26" t="s">
        <v>181</v>
      </c>
      <c r="AT302" s="26" t="s">
        <v>176</v>
      </c>
      <c r="AU302" s="26" t="s">
        <v>81</v>
      </c>
      <c r="AY302" s="26" t="s">
        <v>173</v>
      </c>
      <c r="BE302" s="225">
        <f>IF(N302="základní",J302,0)</f>
        <v>0</v>
      </c>
      <c r="BF302" s="225">
        <f>IF(N302="snížená",J302,0)</f>
        <v>0</v>
      </c>
      <c r="BG302" s="225">
        <f>IF(N302="zákl. přenesená",J302,0)</f>
        <v>0</v>
      </c>
      <c r="BH302" s="225">
        <f>IF(N302="sníž. přenesená",J302,0)</f>
        <v>0</v>
      </c>
      <c r="BI302" s="225">
        <f>IF(N302="nulová",J302,0)</f>
        <v>0</v>
      </c>
      <c r="BJ302" s="26" t="s">
        <v>79</v>
      </c>
      <c r="BK302" s="225">
        <f>ROUND(I302*H302,2)</f>
        <v>0</v>
      </c>
      <c r="BL302" s="26" t="s">
        <v>181</v>
      </c>
      <c r="BM302" s="26" t="s">
        <v>4315</v>
      </c>
    </row>
    <row r="303" spans="2:65" s="1" customFormat="1" ht="22.5" customHeight="1">
      <c r="B303" s="213"/>
      <c r="C303" s="214" t="s">
        <v>2358</v>
      </c>
      <c r="D303" s="214" t="s">
        <v>176</v>
      </c>
      <c r="E303" s="215" t="s">
        <v>4316</v>
      </c>
      <c r="F303" s="216" t="s">
        <v>4317</v>
      </c>
      <c r="G303" s="217" t="s">
        <v>260</v>
      </c>
      <c r="H303" s="218">
        <v>155</v>
      </c>
      <c r="I303" s="219"/>
      <c r="J303" s="220">
        <f>ROUND(I303*H303,2)</f>
        <v>0</v>
      </c>
      <c r="K303" s="216" t="s">
        <v>5</v>
      </c>
      <c r="L303" s="48"/>
      <c r="M303" s="221" t="s">
        <v>5</v>
      </c>
      <c r="N303" s="222" t="s">
        <v>43</v>
      </c>
      <c r="O303" s="49"/>
      <c r="P303" s="223">
        <f>O303*H303</f>
        <v>0</v>
      </c>
      <c r="Q303" s="223">
        <v>0</v>
      </c>
      <c r="R303" s="223">
        <f>Q303*H303</f>
        <v>0</v>
      </c>
      <c r="S303" s="223">
        <v>0</v>
      </c>
      <c r="T303" s="224">
        <f>S303*H303</f>
        <v>0</v>
      </c>
      <c r="AR303" s="26" t="s">
        <v>181</v>
      </c>
      <c r="AT303" s="26" t="s">
        <v>176</v>
      </c>
      <c r="AU303" s="26" t="s">
        <v>81</v>
      </c>
      <c r="AY303" s="26" t="s">
        <v>173</v>
      </c>
      <c r="BE303" s="225">
        <f>IF(N303="základní",J303,0)</f>
        <v>0</v>
      </c>
      <c r="BF303" s="225">
        <f>IF(N303="snížená",J303,0)</f>
        <v>0</v>
      </c>
      <c r="BG303" s="225">
        <f>IF(N303="zákl. přenesená",J303,0)</f>
        <v>0</v>
      </c>
      <c r="BH303" s="225">
        <f>IF(N303="sníž. přenesená",J303,0)</f>
        <v>0</v>
      </c>
      <c r="BI303" s="225">
        <f>IF(N303="nulová",J303,0)</f>
        <v>0</v>
      </c>
      <c r="BJ303" s="26" t="s">
        <v>79</v>
      </c>
      <c r="BK303" s="225">
        <f>ROUND(I303*H303,2)</f>
        <v>0</v>
      </c>
      <c r="BL303" s="26" t="s">
        <v>181</v>
      </c>
      <c r="BM303" s="26" t="s">
        <v>4318</v>
      </c>
    </row>
    <row r="304" spans="2:65" s="1" customFormat="1" ht="22.5" customHeight="1">
      <c r="B304" s="213"/>
      <c r="C304" s="214" t="s">
        <v>2362</v>
      </c>
      <c r="D304" s="214" t="s">
        <v>176</v>
      </c>
      <c r="E304" s="215" t="s">
        <v>4319</v>
      </c>
      <c r="F304" s="216" t="s">
        <v>4320</v>
      </c>
      <c r="G304" s="217" t="s">
        <v>260</v>
      </c>
      <c r="H304" s="218">
        <v>65</v>
      </c>
      <c r="I304" s="219"/>
      <c r="J304" s="220">
        <f>ROUND(I304*H304,2)</f>
        <v>0</v>
      </c>
      <c r="K304" s="216" t="s">
        <v>5</v>
      </c>
      <c r="L304" s="48"/>
      <c r="M304" s="221" t="s">
        <v>5</v>
      </c>
      <c r="N304" s="222" t="s">
        <v>43</v>
      </c>
      <c r="O304" s="49"/>
      <c r="P304" s="223">
        <f>O304*H304</f>
        <v>0</v>
      </c>
      <c r="Q304" s="223">
        <v>0</v>
      </c>
      <c r="R304" s="223">
        <f>Q304*H304</f>
        <v>0</v>
      </c>
      <c r="S304" s="223">
        <v>0</v>
      </c>
      <c r="T304" s="224">
        <f>S304*H304</f>
        <v>0</v>
      </c>
      <c r="AR304" s="26" t="s">
        <v>181</v>
      </c>
      <c r="AT304" s="26" t="s">
        <v>176</v>
      </c>
      <c r="AU304" s="26" t="s">
        <v>81</v>
      </c>
      <c r="AY304" s="26" t="s">
        <v>173</v>
      </c>
      <c r="BE304" s="225">
        <f>IF(N304="základní",J304,0)</f>
        <v>0</v>
      </c>
      <c r="BF304" s="225">
        <f>IF(N304="snížená",J304,0)</f>
        <v>0</v>
      </c>
      <c r="BG304" s="225">
        <f>IF(N304="zákl. přenesená",J304,0)</f>
        <v>0</v>
      </c>
      <c r="BH304" s="225">
        <f>IF(N304="sníž. přenesená",J304,0)</f>
        <v>0</v>
      </c>
      <c r="BI304" s="225">
        <f>IF(N304="nulová",J304,0)</f>
        <v>0</v>
      </c>
      <c r="BJ304" s="26" t="s">
        <v>79</v>
      </c>
      <c r="BK304" s="225">
        <f>ROUND(I304*H304,2)</f>
        <v>0</v>
      </c>
      <c r="BL304" s="26" t="s">
        <v>181</v>
      </c>
      <c r="BM304" s="26" t="s">
        <v>4321</v>
      </c>
    </row>
    <row r="305" spans="2:65" s="1" customFormat="1" ht="22.5" customHeight="1">
      <c r="B305" s="213"/>
      <c r="C305" s="214" t="s">
        <v>2366</v>
      </c>
      <c r="D305" s="214" t="s">
        <v>176</v>
      </c>
      <c r="E305" s="215" t="s">
        <v>4322</v>
      </c>
      <c r="F305" s="216" t="s">
        <v>4323</v>
      </c>
      <c r="G305" s="217" t="s">
        <v>260</v>
      </c>
      <c r="H305" s="218">
        <v>850</v>
      </c>
      <c r="I305" s="219"/>
      <c r="J305" s="220">
        <f>ROUND(I305*H305,2)</f>
        <v>0</v>
      </c>
      <c r="K305" s="216" t="s">
        <v>5</v>
      </c>
      <c r="L305" s="48"/>
      <c r="M305" s="221" t="s">
        <v>5</v>
      </c>
      <c r="N305" s="222" t="s">
        <v>43</v>
      </c>
      <c r="O305" s="49"/>
      <c r="P305" s="223">
        <f>O305*H305</f>
        <v>0</v>
      </c>
      <c r="Q305" s="223">
        <v>0</v>
      </c>
      <c r="R305" s="223">
        <f>Q305*H305</f>
        <v>0</v>
      </c>
      <c r="S305" s="223">
        <v>0</v>
      </c>
      <c r="T305" s="224">
        <f>S305*H305</f>
        <v>0</v>
      </c>
      <c r="AR305" s="26" t="s">
        <v>181</v>
      </c>
      <c r="AT305" s="26" t="s">
        <v>176</v>
      </c>
      <c r="AU305" s="26" t="s">
        <v>81</v>
      </c>
      <c r="AY305" s="26" t="s">
        <v>173</v>
      </c>
      <c r="BE305" s="225">
        <f>IF(N305="základní",J305,0)</f>
        <v>0</v>
      </c>
      <c r="BF305" s="225">
        <f>IF(N305="snížená",J305,0)</f>
        <v>0</v>
      </c>
      <c r="BG305" s="225">
        <f>IF(N305="zákl. přenesená",J305,0)</f>
        <v>0</v>
      </c>
      <c r="BH305" s="225">
        <f>IF(N305="sníž. přenesená",J305,0)</f>
        <v>0</v>
      </c>
      <c r="BI305" s="225">
        <f>IF(N305="nulová",J305,0)</f>
        <v>0</v>
      </c>
      <c r="BJ305" s="26" t="s">
        <v>79</v>
      </c>
      <c r="BK305" s="225">
        <f>ROUND(I305*H305,2)</f>
        <v>0</v>
      </c>
      <c r="BL305" s="26" t="s">
        <v>181</v>
      </c>
      <c r="BM305" s="26" t="s">
        <v>4324</v>
      </c>
    </row>
    <row r="306" spans="2:65" s="1" customFormat="1" ht="22.5" customHeight="1">
      <c r="B306" s="213"/>
      <c r="C306" s="214" t="s">
        <v>2370</v>
      </c>
      <c r="D306" s="214" t="s">
        <v>176</v>
      </c>
      <c r="E306" s="215" t="s">
        <v>4325</v>
      </c>
      <c r="F306" s="216" t="s">
        <v>4326</v>
      </c>
      <c r="G306" s="217" t="s">
        <v>260</v>
      </c>
      <c r="H306" s="218">
        <v>155</v>
      </c>
      <c r="I306" s="219"/>
      <c r="J306" s="220">
        <f>ROUND(I306*H306,2)</f>
        <v>0</v>
      </c>
      <c r="K306" s="216" t="s">
        <v>5</v>
      </c>
      <c r="L306" s="48"/>
      <c r="M306" s="221" t="s">
        <v>5</v>
      </c>
      <c r="N306" s="222" t="s">
        <v>43</v>
      </c>
      <c r="O306" s="49"/>
      <c r="P306" s="223">
        <f>O306*H306</f>
        <v>0</v>
      </c>
      <c r="Q306" s="223">
        <v>0</v>
      </c>
      <c r="R306" s="223">
        <f>Q306*H306</f>
        <v>0</v>
      </c>
      <c r="S306" s="223">
        <v>0</v>
      </c>
      <c r="T306" s="224">
        <f>S306*H306</f>
        <v>0</v>
      </c>
      <c r="AR306" s="26" t="s">
        <v>181</v>
      </c>
      <c r="AT306" s="26" t="s">
        <v>176</v>
      </c>
      <c r="AU306" s="26" t="s">
        <v>81</v>
      </c>
      <c r="AY306" s="26" t="s">
        <v>173</v>
      </c>
      <c r="BE306" s="225">
        <f>IF(N306="základní",J306,0)</f>
        <v>0</v>
      </c>
      <c r="BF306" s="225">
        <f>IF(N306="snížená",J306,0)</f>
        <v>0</v>
      </c>
      <c r="BG306" s="225">
        <f>IF(N306="zákl. přenesená",J306,0)</f>
        <v>0</v>
      </c>
      <c r="BH306" s="225">
        <f>IF(N306="sníž. přenesená",J306,0)</f>
        <v>0</v>
      </c>
      <c r="BI306" s="225">
        <f>IF(N306="nulová",J306,0)</f>
        <v>0</v>
      </c>
      <c r="BJ306" s="26" t="s">
        <v>79</v>
      </c>
      <c r="BK306" s="225">
        <f>ROUND(I306*H306,2)</f>
        <v>0</v>
      </c>
      <c r="BL306" s="26" t="s">
        <v>181</v>
      </c>
      <c r="BM306" s="26" t="s">
        <v>4327</v>
      </c>
    </row>
    <row r="307" spans="2:65" s="1" customFormat="1" ht="22.5" customHeight="1">
      <c r="B307" s="213"/>
      <c r="C307" s="214" t="s">
        <v>2374</v>
      </c>
      <c r="D307" s="214" t="s">
        <v>176</v>
      </c>
      <c r="E307" s="215" t="s">
        <v>4328</v>
      </c>
      <c r="F307" s="216" t="s">
        <v>4329</v>
      </c>
      <c r="G307" s="217" t="s">
        <v>260</v>
      </c>
      <c r="H307" s="218">
        <v>65</v>
      </c>
      <c r="I307" s="219"/>
      <c r="J307" s="220">
        <f>ROUND(I307*H307,2)</f>
        <v>0</v>
      </c>
      <c r="K307" s="216" t="s">
        <v>5</v>
      </c>
      <c r="L307" s="48"/>
      <c r="M307" s="221" t="s">
        <v>5</v>
      </c>
      <c r="N307" s="222" t="s">
        <v>43</v>
      </c>
      <c r="O307" s="49"/>
      <c r="P307" s="223">
        <f>O307*H307</f>
        <v>0</v>
      </c>
      <c r="Q307" s="223">
        <v>0</v>
      </c>
      <c r="R307" s="223">
        <f>Q307*H307</f>
        <v>0</v>
      </c>
      <c r="S307" s="223">
        <v>0</v>
      </c>
      <c r="T307" s="224">
        <f>S307*H307</f>
        <v>0</v>
      </c>
      <c r="AR307" s="26" t="s">
        <v>181</v>
      </c>
      <c r="AT307" s="26" t="s">
        <v>176</v>
      </c>
      <c r="AU307" s="26" t="s">
        <v>81</v>
      </c>
      <c r="AY307" s="26" t="s">
        <v>173</v>
      </c>
      <c r="BE307" s="225">
        <f>IF(N307="základní",J307,0)</f>
        <v>0</v>
      </c>
      <c r="BF307" s="225">
        <f>IF(N307="snížená",J307,0)</f>
        <v>0</v>
      </c>
      <c r="BG307" s="225">
        <f>IF(N307="zákl. přenesená",J307,0)</f>
        <v>0</v>
      </c>
      <c r="BH307" s="225">
        <f>IF(N307="sníž. přenesená",J307,0)</f>
        <v>0</v>
      </c>
      <c r="BI307" s="225">
        <f>IF(N307="nulová",J307,0)</f>
        <v>0</v>
      </c>
      <c r="BJ307" s="26" t="s">
        <v>79</v>
      </c>
      <c r="BK307" s="225">
        <f>ROUND(I307*H307,2)</f>
        <v>0</v>
      </c>
      <c r="BL307" s="26" t="s">
        <v>181</v>
      </c>
      <c r="BM307" s="26" t="s">
        <v>4330</v>
      </c>
    </row>
    <row r="308" spans="2:65" s="1" customFormat="1" ht="22.5" customHeight="1">
      <c r="B308" s="213"/>
      <c r="C308" s="214" t="s">
        <v>2378</v>
      </c>
      <c r="D308" s="214" t="s">
        <v>176</v>
      </c>
      <c r="E308" s="215" t="s">
        <v>4331</v>
      </c>
      <c r="F308" s="216" t="s">
        <v>4332</v>
      </c>
      <c r="G308" s="217" t="s">
        <v>814</v>
      </c>
      <c r="H308" s="218">
        <v>160</v>
      </c>
      <c r="I308" s="219"/>
      <c r="J308" s="220">
        <f>ROUND(I308*H308,2)</f>
        <v>0</v>
      </c>
      <c r="K308" s="216" t="s">
        <v>5</v>
      </c>
      <c r="L308" s="48"/>
      <c r="M308" s="221" t="s">
        <v>5</v>
      </c>
      <c r="N308" s="222" t="s">
        <v>43</v>
      </c>
      <c r="O308" s="49"/>
      <c r="P308" s="223">
        <f>O308*H308</f>
        <v>0</v>
      </c>
      <c r="Q308" s="223">
        <v>0</v>
      </c>
      <c r="R308" s="223">
        <f>Q308*H308</f>
        <v>0</v>
      </c>
      <c r="S308" s="223">
        <v>0</v>
      </c>
      <c r="T308" s="224">
        <f>S308*H308</f>
        <v>0</v>
      </c>
      <c r="AR308" s="26" t="s">
        <v>181</v>
      </c>
      <c r="AT308" s="26" t="s">
        <v>176</v>
      </c>
      <c r="AU308" s="26" t="s">
        <v>81</v>
      </c>
      <c r="AY308" s="26" t="s">
        <v>173</v>
      </c>
      <c r="BE308" s="225">
        <f>IF(N308="základní",J308,0)</f>
        <v>0</v>
      </c>
      <c r="BF308" s="225">
        <f>IF(N308="snížená",J308,0)</f>
        <v>0</v>
      </c>
      <c r="BG308" s="225">
        <f>IF(N308="zákl. přenesená",J308,0)</f>
        <v>0</v>
      </c>
      <c r="BH308" s="225">
        <f>IF(N308="sníž. přenesená",J308,0)</f>
        <v>0</v>
      </c>
      <c r="BI308" s="225">
        <f>IF(N308="nulová",J308,0)</f>
        <v>0</v>
      </c>
      <c r="BJ308" s="26" t="s">
        <v>79</v>
      </c>
      <c r="BK308" s="225">
        <f>ROUND(I308*H308,2)</f>
        <v>0</v>
      </c>
      <c r="BL308" s="26" t="s">
        <v>181</v>
      </c>
      <c r="BM308" s="26" t="s">
        <v>4333</v>
      </c>
    </row>
    <row r="309" spans="2:65" s="1" customFormat="1" ht="22.5" customHeight="1">
      <c r="B309" s="213"/>
      <c r="C309" s="214" t="s">
        <v>2382</v>
      </c>
      <c r="D309" s="214" t="s">
        <v>176</v>
      </c>
      <c r="E309" s="215" t="s">
        <v>4334</v>
      </c>
      <c r="F309" s="216" t="s">
        <v>4335</v>
      </c>
      <c r="G309" s="217" t="s">
        <v>711</v>
      </c>
      <c r="H309" s="218">
        <v>1</v>
      </c>
      <c r="I309" s="219"/>
      <c r="J309" s="220">
        <f>ROUND(I309*H309,2)</f>
        <v>0</v>
      </c>
      <c r="K309" s="216" t="s">
        <v>5</v>
      </c>
      <c r="L309" s="48"/>
      <c r="M309" s="221" t="s">
        <v>5</v>
      </c>
      <c r="N309" s="222" t="s">
        <v>43</v>
      </c>
      <c r="O309" s="49"/>
      <c r="P309" s="223">
        <f>O309*H309</f>
        <v>0</v>
      </c>
      <c r="Q309" s="223">
        <v>0</v>
      </c>
      <c r="R309" s="223">
        <f>Q309*H309</f>
        <v>0</v>
      </c>
      <c r="S309" s="223">
        <v>0</v>
      </c>
      <c r="T309" s="224">
        <f>S309*H309</f>
        <v>0</v>
      </c>
      <c r="AR309" s="26" t="s">
        <v>181</v>
      </c>
      <c r="AT309" s="26" t="s">
        <v>176</v>
      </c>
      <c r="AU309" s="26" t="s">
        <v>81</v>
      </c>
      <c r="AY309" s="26" t="s">
        <v>173</v>
      </c>
      <c r="BE309" s="225">
        <f>IF(N309="základní",J309,0)</f>
        <v>0</v>
      </c>
      <c r="BF309" s="225">
        <f>IF(N309="snížená",J309,0)</f>
        <v>0</v>
      </c>
      <c r="BG309" s="225">
        <f>IF(N309="zákl. přenesená",J309,0)</f>
        <v>0</v>
      </c>
      <c r="BH309" s="225">
        <f>IF(N309="sníž. přenesená",J309,0)</f>
        <v>0</v>
      </c>
      <c r="BI309" s="225">
        <f>IF(N309="nulová",J309,0)</f>
        <v>0</v>
      </c>
      <c r="BJ309" s="26" t="s">
        <v>79</v>
      </c>
      <c r="BK309" s="225">
        <f>ROUND(I309*H309,2)</f>
        <v>0</v>
      </c>
      <c r="BL309" s="26" t="s">
        <v>181</v>
      </c>
      <c r="BM309" s="26" t="s">
        <v>4336</v>
      </c>
    </row>
    <row r="310" spans="2:63" s="11" customFormat="1" ht="29.85" customHeight="1">
      <c r="B310" s="199"/>
      <c r="D310" s="210" t="s">
        <v>71</v>
      </c>
      <c r="E310" s="211" t="s">
        <v>174</v>
      </c>
      <c r="F310" s="211" t="s">
        <v>4337</v>
      </c>
      <c r="I310" s="202"/>
      <c r="J310" s="212">
        <f>BK310</f>
        <v>0</v>
      </c>
      <c r="L310" s="199"/>
      <c r="M310" s="204"/>
      <c r="N310" s="205"/>
      <c r="O310" s="205"/>
      <c r="P310" s="206">
        <f>SUM(P311:P312)</f>
        <v>0</v>
      </c>
      <c r="Q310" s="205"/>
      <c r="R310" s="206">
        <f>SUM(R311:R312)</f>
        <v>0</v>
      </c>
      <c r="S310" s="205"/>
      <c r="T310" s="207">
        <f>SUM(T311:T312)</f>
        <v>0</v>
      </c>
      <c r="AR310" s="200" t="s">
        <v>79</v>
      </c>
      <c r="AT310" s="208" t="s">
        <v>71</v>
      </c>
      <c r="AU310" s="208" t="s">
        <v>79</v>
      </c>
      <c r="AY310" s="200" t="s">
        <v>173</v>
      </c>
      <c r="BK310" s="209">
        <f>SUM(BK311:BK312)</f>
        <v>0</v>
      </c>
    </row>
    <row r="311" spans="2:65" s="1" customFormat="1" ht="22.5" customHeight="1">
      <c r="B311" s="213"/>
      <c r="C311" s="214" t="s">
        <v>2386</v>
      </c>
      <c r="D311" s="214" t="s">
        <v>176</v>
      </c>
      <c r="E311" s="215" t="s">
        <v>4338</v>
      </c>
      <c r="F311" s="216" t="s">
        <v>4339</v>
      </c>
      <c r="G311" s="217" t="s">
        <v>711</v>
      </c>
      <c r="H311" s="218">
        <v>16</v>
      </c>
      <c r="I311" s="219"/>
      <c r="J311" s="220">
        <f>ROUND(I311*H311,2)</f>
        <v>0</v>
      </c>
      <c r="K311" s="216" t="s">
        <v>5</v>
      </c>
      <c r="L311" s="48"/>
      <c r="M311" s="221" t="s">
        <v>5</v>
      </c>
      <c r="N311" s="222" t="s">
        <v>43</v>
      </c>
      <c r="O311" s="49"/>
      <c r="P311" s="223">
        <f>O311*H311</f>
        <v>0</v>
      </c>
      <c r="Q311" s="223">
        <v>0</v>
      </c>
      <c r="R311" s="223">
        <f>Q311*H311</f>
        <v>0</v>
      </c>
      <c r="S311" s="223">
        <v>0</v>
      </c>
      <c r="T311" s="224">
        <f>S311*H311</f>
        <v>0</v>
      </c>
      <c r="AR311" s="26" t="s">
        <v>181</v>
      </c>
      <c r="AT311" s="26" t="s">
        <v>176</v>
      </c>
      <c r="AU311" s="26" t="s">
        <v>81</v>
      </c>
      <c r="AY311" s="26" t="s">
        <v>173</v>
      </c>
      <c r="BE311" s="225">
        <f>IF(N311="základní",J311,0)</f>
        <v>0</v>
      </c>
      <c r="BF311" s="225">
        <f>IF(N311="snížená",J311,0)</f>
        <v>0</v>
      </c>
      <c r="BG311" s="225">
        <f>IF(N311="zákl. přenesená",J311,0)</f>
        <v>0</v>
      </c>
      <c r="BH311" s="225">
        <f>IF(N311="sníž. přenesená",J311,0)</f>
        <v>0</v>
      </c>
      <c r="BI311" s="225">
        <f>IF(N311="nulová",J311,0)</f>
        <v>0</v>
      </c>
      <c r="BJ311" s="26" t="s">
        <v>79</v>
      </c>
      <c r="BK311" s="225">
        <f>ROUND(I311*H311,2)</f>
        <v>0</v>
      </c>
      <c r="BL311" s="26" t="s">
        <v>181</v>
      </c>
      <c r="BM311" s="26" t="s">
        <v>4340</v>
      </c>
    </row>
    <row r="312" spans="2:65" s="1" customFormat="1" ht="22.5" customHeight="1">
      <c r="B312" s="213"/>
      <c r="C312" s="214" t="s">
        <v>2390</v>
      </c>
      <c r="D312" s="214" t="s">
        <v>176</v>
      </c>
      <c r="E312" s="215" t="s">
        <v>4341</v>
      </c>
      <c r="F312" s="216" t="s">
        <v>4342</v>
      </c>
      <c r="G312" s="217" t="s">
        <v>711</v>
      </c>
      <c r="H312" s="218">
        <v>1</v>
      </c>
      <c r="I312" s="219"/>
      <c r="J312" s="220">
        <f>ROUND(I312*H312,2)</f>
        <v>0</v>
      </c>
      <c r="K312" s="216" t="s">
        <v>5</v>
      </c>
      <c r="L312" s="48"/>
      <c r="M312" s="221" t="s">
        <v>5</v>
      </c>
      <c r="N312" s="273" t="s">
        <v>43</v>
      </c>
      <c r="O312" s="274"/>
      <c r="P312" s="275">
        <f>O312*H312</f>
        <v>0</v>
      </c>
      <c r="Q312" s="275">
        <v>0</v>
      </c>
      <c r="R312" s="275">
        <f>Q312*H312</f>
        <v>0</v>
      </c>
      <c r="S312" s="275">
        <v>0</v>
      </c>
      <c r="T312" s="276">
        <f>S312*H312</f>
        <v>0</v>
      </c>
      <c r="AR312" s="26" t="s">
        <v>181</v>
      </c>
      <c r="AT312" s="26" t="s">
        <v>176</v>
      </c>
      <c r="AU312" s="26" t="s">
        <v>81</v>
      </c>
      <c r="AY312" s="26" t="s">
        <v>173</v>
      </c>
      <c r="BE312" s="225">
        <f>IF(N312="základní",J312,0)</f>
        <v>0</v>
      </c>
      <c r="BF312" s="225">
        <f>IF(N312="snížená",J312,0)</f>
        <v>0</v>
      </c>
      <c r="BG312" s="225">
        <f>IF(N312="zákl. přenesená",J312,0)</f>
        <v>0</v>
      </c>
      <c r="BH312" s="225">
        <f>IF(N312="sníž. přenesená",J312,0)</f>
        <v>0</v>
      </c>
      <c r="BI312" s="225">
        <f>IF(N312="nulová",J312,0)</f>
        <v>0</v>
      </c>
      <c r="BJ312" s="26" t="s">
        <v>79</v>
      </c>
      <c r="BK312" s="225">
        <f>ROUND(I312*H312,2)</f>
        <v>0</v>
      </c>
      <c r="BL312" s="26" t="s">
        <v>181</v>
      </c>
      <c r="BM312" s="26" t="s">
        <v>4343</v>
      </c>
    </row>
    <row r="313" spans="2:12" s="1" customFormat="1" ht="6.95" customHeight="1">
      <c r="B313" s="69"/>
      <c r="C313" s="70"/>
      <c r="D313" s="70"/>
      <c r="E313" s="70"/>
      <c r="F313" s="70"/>
      <c r="G313" s="70"/>
      <c r="H313" s="70"/>
      <c r="I313" s="165"/>
      <c r="J313" s="70"/>
      <c r="K313" s="70"/>
      <c r="L313" s="48"/>
    </row>
  </sheetData>
  <autoFilter ref="C87:K312"/>
  <mergeCells count="12">
    <mergeCell ref="E7:H7"/>
    <mergeCell ref="E9:H9"/>
    <mergeCell ref="E11:H11"/>
    <mergeCell ref="E26:H26"/>
    <mergeCell ref="E47:H47"/>
    <mergeCell ref="E49:H49"/>
    <mergeCell ref="E51:H51"/>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7" customWidth="1"/>
    <col min="2" max="2" width="1.66796875" style="297" customWidth="1"/>
    <col min="3" max="4" width="5" style="297" customWidth="1"/>
    <col min="5" max="5" width="11.66015625" style="297" customWidth="1"/>
    <col min="6" max="6" width="9.16015625" style="297" customWidth="1"/>
    <col min="7" max="7" width="5" style="297" customWidth="1"/>
    <col min="8" max="8" width="77.83203125" style="297" customWidth="1"/>
    <col min="9" max="10" width="20" style="297" customWidth="1"/>
    <col min="11" max="11" width="1.66796875" style="297" customWidth="1"/>
  </cols>
  <sheetData>
    <row r="1" ht="37.5" customHeight="1"/>
    <row r="2" spans="2:11" ht="7.5" customHeight="1">
      <c r="B2" s="298"/>
      <c r="C2" s="299"/>
      <c r="D2" s="299"/>
      <c r="E2" s="299"/>
      <c r="F2" s="299"/>
      <c r="G2" s="299"/>
      <c r="H2" s="299"/>
      <c r="I2" s="299"/>
      <c r="J2" s="299"/>
      <c r="K2" s="300"/>
    </row>
    <row r="3" spans="2:11" s="16" customFormat="1" ht="45" customHeight="1">
      <c r="B3" s="301"/>
      <c r="C3" s="302" t="s">
        <v>4344</v>
      </c>
      <c r="D3" s="302"/>
      <c r="E3" s="302"/>
      <c r="F3" s="302"/>
      <c r="G3" s="302"/>
      <c r="H3" s="302"/>
      <c r="I3" s="302"/>
      <c r="J3" s="302"/>
      <c r="K3" s="303"/>
    </row>
    <row r="4" spans="2:11" ht="25.5" customHeight="1">
      <c r="B4" s="304"/>
      <c r="C4" s="305" t="s">
        <v>4345</v>
      </c>
      <c r="D4" s="305"/>
      <c r="E4" s="305"/>
      <c r="F4" s="305"/>
      <c r="G4" s="305"/>
      <c r="H4" s="305"/>
      <c r="I4" s="305"/>
      <c r="J4" s="305"/>
      <c r="K4" s="306"/>
    </row>
    <row r="5" spans="2:11" ht="5.25" customHeight="1">
      <c r="B5" s="304"/>
      <c r="C5" s="307"/>
      <c r="D5" s="307"/>
      <c r="E5" s="307"/>
      <c r="F5" s="307"/>
      <c r="G5" s="307"/>
      <c r="H5" s="307"/>
      <c r="I5" s="307"/>
      <c r="J5" s="307"/>
      <c r="K5" s="306"/>
    </row>
    <row r="6" spans="2:11" ht="15" customHeight="1">
      <c r="B6" s="304"/>
      <c r="C6" s="308" t="s">
        <v>4346</v>
      </c>
      <c r="D6" s="308"/>
      <c r="E6" s="308"/>
      <c r="F6" s="308"/>
      <c r="G6" s="308"/>
      <c r="H6" s="308"/>
      <c r="I6" s="308"/>
      <c r="J6" s="308"/>
      <c r="K6" s="306"/>
    </row>
    <row r="7" spans="2:11" ht="15" customHeight="1">
      <c r="B7" s="309"/>
      <c r="C7" s="308" t="s">
        <v>4347</v>
      </c>
      <c r="D7" s="308"/>
      <c r="E7" s="308"/>
      <c r="F7" s="308"/>
      <c r="G7" s="308"/>
      <c r="H7" s="308"/>
      <c r="I7" s="308"/>
      <c r="J7" s="308"/>
      <c r="K7" s="306"/>
    </row>
    <row r="8" spans="2:11" ht="12.75" customHeight="1">
      <c r="B8" s="309"/>
      <c r="C8" s="308"/>
      <c r="D8" s="308"/>
      <c r="E8" s="308"/>
      <c r="F8" s="308"/>
      <c r="G8" s="308"/>
      <c r="H8" s="308"/>
      <c r="I8" s="308"/>
      <c r="J8" s="308"/>
      <c r="K8" s="306"/>
    </row>
    <row r="9" spans="2:11" ht="15" customHeight="1">
      <c r="B9" s="309"/>
      <c r="C9" s="308" t="s">
        <v>4348</v>
      </c>
      <c r="D9" s="308"/>
      <c r="E9" s="308"/>
      <c r="F9" s="308"/>
      <c r="G9" s="308"/>
      <c r="H9" s="308"/>
      <c r="I9" s="308"/>
      <c r="J9" s="308"/>
      <c r="K9" s="306"/>
    </row>
    <row r="10" spans="2:11" ht="15" customHeight="1">
      <c r="B10" s="309"/>
      <c r="C10" s="308"/>
      <c r="D10" s="308" t="s">
        <v>4349</v>
      </c>
      <c r="E10" s="308"/>
      <c r="F10" s="308"/>
      <c r="G10" s="308"/>
      <c r="H10" s="308"/>
      <c r="I10" s="308"/>
      <c r="J10" s="308"/>
      <c r="K10" s="306"/>
    </row>
    <row r="11" spans="2:11" ht="15" customHeight="1">
      <c r="B11" s="309"/>
      <c r="C11" s="310"/>
      <c r="D11" s="308" t="s">
        <v>4350</v>
      </c>
      <c r="E11" s="308"/>
      <c r="F11" s="308"/>
      <c r="G11" s="308"/>
      <c r="H11" s="308"/>
      <c r="I11" s="308"/>
      <c r="J11" s="308"/>
      <c r="K11" s="306"/>
    </row>
    <row r="12" spans="2:11" ht="12.75" customHeight="1">
      <c r="B12" s="309"/>
      <c r="C12" s="310"/>
      <c r="D12" s="310"/>
      <c r="E12" s="310"/>
      <c r="F12" s="310"/>
      <c r="G12" s="310"/>
      <c r="H12" s="310"/>
      <c r="I12" s="310"/>
      <c r="J12" s="310"/>
      <c r="K12" s="306"/>
    </row>
    <row r="13" spans="2:11" ht="15" customHeight="1">
      <c r="B13" s="309"/>
      <c r="C13" s="310"/>
      <c r="D13" s="308" t="s">
        <v>4351</v>
      </c>
      <c r="E13" s="308"/>
      <c r="F13" s="308"/>
      <c r="G13" s="308"/>
      <c r="H13" s="308"/>
      <c r="I13" s="308"/>
      <c r="J13" s="308"/>
      <c r="K13" s="306"/>
    </row>
    <row r="14" spans="2:11" ht="15" customHeight="1">
      <c r="B14" s="309"/>
      <c r="C14" s="310"/>
      <c r="D14" s="308" t="s">
        <v>4352</v>
      </c>
      <c r="E14" s="308"/>
      <c r="F14" s="308"/>
      <c r="G14" s="308"/>
      <c r="H14" s="308"/>
      <c r="I14" s="308"/>
      <c r="J14" s="308"/>
      <c r="K14" s="306"/>
    </row>
    <row r="15" spans="2:11" ht="15" customHeight="1">
      <c r="B15" s="309"/>
      <c r="C15" s="310"/>
      <c r="D15" s="308" t="s">
        <v>4353</v>
      </c>
      <c r="E15" s="308"/>
      <c r="F15" s="308"/>
      <c r="G15" s="308"/>
      <c r="H15" s="308"/>
      <c r="I15" s="308"/>
      <c r="J15" s="308"/>
      <c r="K15" s="306"/>
    </row>
    <row r="16" spans="2:11" ht="15" customHeight="1">
      <c r="B16" s="309"/>
      <c r="C16" s="310"/>
      <c r="D16" s="310"/>
      <c r="E16" s="311" t="s">
        <v>78</v>
      </c>
      <c r="F16" s="308" t="s">
        <v>4354</v>
      </c>
      <c r="G16" s="308"/>
      <c r="H16" s="308"/>
      <c r="I16" s="308"/>
      <c r="J16" s="308"/>
      <c r="K16" s="306"/>
    </row>
    <row r="17" spans="2:11" ht="15" customHeight="1">
      <c r="B17" s="309"/>
      <c r="C17" s="310"/>
      <c r="D17" s="310"/>
      <c r="E17" s="311" t="s">
        <v>4355</v>
      </c>
      <c r="F17" s="308" t="s">
        <v>4356</v>
      </c>
      <c r="G17" s="308"/>
      <c r="H17" s="308"/>
      <c r="I17" s="308"/>
      <c r="J17" s="308"/>
      <c r="K17" s="306"/>
    </row>
    <row r="18" spans="2:11" ht="15" customHeight="1">
      <c r="B18" s="309"/>
      <c r="C18" s="310"/>
      <c r="D18" s="310"/>
      <c r="E18" s="311" t="s">
        <v>4357</v>
      </c>
      <c r="F18" s="308" t="s">
        <v>4358</v>
      </c>
      <c r="G18" s="308"/>
      <c r="H18" s="308"/>
      <c r="I18" s="308"/>
      <c r="J18" s="308"/>
      <c r="K18" s="306"/>
    </row>
    <row r="19" spans="2:11" ht="15" customHeight="1">
      <c r="B19" s="309"/>
      <c r="C19" s="310"/>
      <c r="D19" s="310"/>
      <c r="E19" s="311" t="s">
        <v>98</v>
      </c>
      <c r="F19" s="308" t="s">
        <v>105</v>
      </c>
      <c r="G19" s="308"/>
      <c r="H19" s="308"/>
      <c r="I19" s="308"/>
      <c r="J19" s="308"/>
      <c r="K19" s="306"/>
    </row>
    <row r="20" spans="2:11" ht="15" customHeight="1">
      <c r="B20" s="309"/>
      <c r="C20" s="310"/>
      <c r="D20" s="310"/>
      <c r="E20" s="311" t="s">
        <v>4359</v>
      </c>
      <c r="F20" s="308" t="s">
        <v>4360</v>
      </c>
      <c r="G20" s="308"/>
      <c r="H20" s="308"/>
      <c r="I20" s="308"/>
      <c r="J20" s="308"/>
      <c r="K20" s="306"/>
    </row>
    <row r="21" spans="2:11" ht="15" customHeight="1">
      <c r="B21" s="309"/>
      <c r="C21" s="310"/>
      <c r="D21" s="310"/>
      <c r="E21" s="311" t="s">
        <v>82</v>
      </c>
      <c r="F21" s="308" t="s">
        <v>4361</v>
      </c>
      <c r="G21" s="308"/>
      <c r="H21" s="308"/>
      <c r="I21" s="308"/>
      <c r="J21" s="308"/>
      <c r="K21" s="306"/>
    </row>
    <row r="22" spans="2:11" ht="12.75" customHeight="1">
      <c r="B22" s="309"/>
      <c r="C22" s="310"/>
      <c r="D22" s="310"/>
      <c r="E22" s="310"/>
      <c r="F22" s="310"/>
      <c r="G22" s="310"/>
      <c r="H22" s="310"/>
      <c r="I22" s="310"/>
      <c r="J22" s="310"/>
      <c r="K22" s="306"/>
    </row>
    <row r="23" spans="2:11" ht="15" customHeight="1">
      <c r="B23" s="309"/>
      <c r="C23" s="308" t="s">
        <v>4362</v>
      </c>
      <c r="D23" s="308"/>
      <c r="E23" s="308"/>
      <c r="F23" s="308"/>
      <c r="G23" s="308"/>
      <c r="H23" s="308"/>
      <c r="I23" s="308"/>
      <c r="J23" s="308"/>
      <c r="K23" s="306"/>
    </row>
    <row r="24" spans="2:11" ht="15" customHeight="1">
      <c r="B24" s="309"/>
      <c r="C24" s="308" t="s">
        <v>4363</v>
      </c>
      <c r="D24" s="308"/>
      <c r="E24" s="308"/>
      <c r="F24" s="308"/>
      <c r="G24" s="308"/>
      <c r="H24" s="308"/>
      <c r="I24" s="308"/>
      <c r="J24" s="308"/>
      <c r="K24" s="306"/>
    </row>
    <row r="25" spans="2:11" ht="15" customHeight="1">
      <c r="B25" s="309"/>
      <c r="C25" s="308"/>
      <c r="D25" s="308" t="s">
        <v>4364</v>
      </c>
      <c r="E25" s="308"/>
      <c r="F25" s="308"/>
      <c r="G25" s="308"/>
      <c r="H25" s="308"/>
      <c r="I25" s="308"/>
      <c r="J25" s="308"/>
      <c r="K25" s="306"/>
    </row>
    <row r="26" spans="2:11" ht="15" customHeight="1">
      <c r="B26" s="309"/>
      <c r="C26" s="310"/>
      <c r="D26" s="308" t="s">
        <v>4365</v>
      </c>
      <c r="E26" s="308"/>
      <c r="F26" s="308"/>
      <c r="G26" s="308"/>
      <c r="H26" s="308"/>
      <c r="I26" s="308"/>
      <c r="J26" s="308"/>
      <c r="K26" s="306"/>
    </row>
    <row r="27" spans="2:11" ht="12.75" customHeight="1">
      <c r="B27" s="309"/>
      <c r="C27" s="310"/>
      <c r="D27" s="310"/>
      <c r="E27" s="310"/>
      <c r="F27" s="310"/>
      <c r="G27" s="310"/>
      <c r="H27" s="310"/>
      <c r="I27" s="310"/>
      <c r="J27" s="310"/>
      <c r="K27" s="306"/>
    </row>
    <row r="28" spans="2:11" ht="15" customHeight="1">
      <c r="B28" s="309"/>
      <c r="C28" s="310"/>
      <c r="D28" s="308" t="s">
        <v>4366</v>
      </c>
      <c r="E28" s="308"/>
      <c r="F28" s="308"/>
      <c r="G28" s="308"/>
      <c r="H28" s="308"/>
      <c r="I28" s="308"/>
      <c r="J28" s="308"/>
      <c r="K28" s="306"/>
    </row>
    <row r="29" spans="2:11" ht="15" customHeight="1">
      <c r="B29" s="309"/>
      <c r="C29" s="310"/>
      <c r="D29" s="308" t="s">
        <v>4367</v>
      </c>
      <c r="E29" s="308"/>
      <c r="F29" s="308"/>
      <c r="G29" s="308"/>
      <c r="H29" s="308"/>
      <c r="I29" s="308"/>
      <c r="J29" s="308"/>
      <c r="K29" s="306"/>
    </row>
    <row r="30" spans="2:11" ht="12.75" customHeight="1">
      <c r="B30" s="309"/>
      <c r="C30" s="310"/>
      <c r="D30" s="310"/>
      <c r="E30" s="310"/>
      <c r="F30" s="310"/>
      <c r="G30" s="310"/>
      <c r="H30" s="310"/>
      <c r="I30" s="310"/>
      <c r="J30" s="310"/>
      <c r="K30" s="306"/>
    </row>
    <row r="31" spans="2:11" ht="15" customHeight="1">
      <c r="B31" s="309"/>
      <c r="C31" s="310"/>
      <c r="D31" s="308" t="s">
        <v>4368</v>
      </c>
      <c r="E31" s="308"/>
      <c r="F31" s="308"/>
      <c r="G31" s="308"/>
      <c r="H31" s="308"/>
      <c r="I31" s="308"/>
      <c r="J31" s="308"/>
      <c r="K31" s="306"/>
    </row>
    <row r="32" spans="2:11" ht="15" customHeight="1">
      <c r="B32" s="309"/>
      <c r="C32" s="310"/>
      <c r="D32" s="308" t="s">
        <v>4369</v>
      </c>
      <c r="E32" s="308"/>
      <c r="F32" s="308"/>
      <c r="G32" s="308"/>
      <c r="H32" s="308"/>
      <c r="I32" s="308"/>
      <c r="J32" s="308"/>
      <c r="K32" s="306"/>
    </row>
    <row r="33" spans="2:11" ht="15" customHeight="1">
      <c r="B33" s="309"/>
      <c r="C33" s="310"/>
      <c r="D33" s="308" t="s">
        <v>4370</v>
      </c>
      <c r="E33" s="308"/>
      <c r="F33" s="308"/>
      <c r="G33" s="308"/>
      <c r="H33" s="308"/>
      <c r="I33" s="308"/>
      <c r="J33" s="308"/>
      <c r="K33" s="306"/>
    </row>
    <row r="34" spans="2:11" ht="15" customHeight="1">
      <c r="B34" s="309"/>
      <c r="C34" s="310"/>
      <c r="D34" s="308"/>
      <c r="E34" s="312" t="s">
        <v>158</v>
      </c>
      <c r="F34" s="308"/>
      <c r="G34" s="308" t="s">
        <v>4371</v>
      </c>
      <c r="H34" s="308"/>
      <c r="I34" s="308"/>
      <c r="J34" s="308"/>
      <c r="K34" s="306"/>
    </row>
    <row r="35" spans="2:11" ht="30.75" customHeight="1">
      <c r="B35" s="309"/>
      <c r="C35" s="310"/>
      <c r="D35" s="308"/>
      <c r="E35" s="312" t="s">
        <v>4372</v>
      </c>
      <c r="F35" s="308"/>
      <c r="G35" s="308" t="s">
        <v>4373</v>
      </c>
      <c r="H35" s="308"/>
      <c r="I35" s="308"/>
      <c r="J35" s="308"/>
      <c r="K35" s="306"/>
    </row>
    <row r="36" spans="2:11" ht="15" customHeight="1">
      <c r="B36" s="309"/>
      <c r="C36" s="310"/>
      <c r="D36" s="308"/>
      <c r="E36" s="312" t="s">
        <v>53</v>
      </c>
      <c r="F36" s="308"/>
      <c r="G36" s="308" t="s">
        <v>4374</v>
      </c>
      <c r="H36" s="308"/>
      <c r="I36" s="308"/>
      <c r="J36" s="308"/>
      <c r="K36" s="306"/>
    </row>
    <row r="37" spans="2:11" ht="15" customHeight="1">
      <c r="B37" s="309"/>
      <c r="C37" s="310"/>
      <c r="D37" s="308"/>
      <c r="E37" s="312" t="s">
        <v>159</v>
      </c>
      <c r="F37" s="308"/>
      <c r="G37" s="308" t="s">
        <v>4375</v>
      </c>
      <c r="H37" s="308"/>
      <c r="I37" s="308"/>
      <c r="J37" s="308"/>
      <c r="K37" s="306"/>
    </row>
    <row r="38" spans="2:11" ht="15" customHeight="1">
      <c r="B38" s="309"/>
      <c r="C38" s="310"/>
      <c r="D38" s="308"/>
      <c r="E38" s="312" t="s">
        <v>160</v>
      </c>
      <c r="F38" s="308"/>
      <c r="G38" s="308" t="s">
        <v>4376</v>
      </c>
      <c r="H38" s="308"/>
      <c r="I38" s="308"/>
      <c r="J38" s="308"/>
      <c r="K38" s="306"/>
    </row>
    <row r="39" spans="2:11" ht="15" customHeight="1">
      <c r="B39" s="309"/>
      <c r="C39" s="310"/>
      <c r="D39" s="308"/>
      <c r="E39" s="312" t="s">
        <v>161</v>
      </c>
      <c r="F39" s="308"/>
      <c r="G39" s="308" t="s">
        <v>4377</v>
      </c>
      <c r="H39" s="308"/>
      <c r="I39" s="308"/>
      <c r="J39" s="308"/>
      <c r="K39" s="306"/>
    </row>
    <row r="40" spans="2:11" ht="15" customHeight="1">
      <c r="B40" s="309"/>
      <c r="C40" s="310"/>
      <c r="D40" s="308"/>
      <c r="E40" s="312" t="s">
        <v>4378</v>
      </c>
      <c r="F40" s="308"/>
      <c r="G40" s="308" t="s">
        <v>4379</v>
      </c>
      <c r="H40" s="308"/>
      <c r="I40" s="308"/>
      <c r="J40" s="308"/>
      <c r="K40" s="306"/>
    </row>
    <row r="41" spans="2:11" ht="15" customHeight="1">
      <c r="B41" s="309"/>
      <c r="C41" s="310"/>
      <c r="D41" s="308"/>
      <c r="E41" s="312"/>
      <c r="F41" s="308"/>
      <c r="G41" s="308" t="s">
        <v>4380</v>
      </c>
      <c r="H41" s="308"/>
      <c r="I41" s="308"/>
      <c r="J41" s="308"/>
      <c r="K41" s="306"/>
    </row>
    <row r="42" spans="2:11" ht="15" customHeight="1">
      <c r="B42" s="309"/>
      <c r="C42" s="310"/>
      <c r="D42" s="308"/>
      <c r="E42" s="312" t="s">
        <v>4381</v>
      </c>
      <c r="F42" s="308"/>
      <c r="G42" s="308" t="s">
        <v>4382</v>
      </c>
      <c r="H42" s="308"/>
      <c r="I42" s="308"/>
      <c r="J42" s="308"/>
      <c r="K42" s="306"/>
    </row>
    <row r="43" spans="2:11" ht="15" customHeight="1">
      <c r="B43" s="309"/>
      <c r="C43" s="310"/>
      <c r="D43" s="308"/>
      <c r="E43" s="312" t="s">
        <v>163</v>
      </c>
      <c r="F43" s="308"/>
      <c r="G43" s="308" t="s">
        <v>4383</v>
      </c>
      <c r="H43" s="308"/>
      <c r="I43" s="308"/>
      <c r="J43" s="308"/>
      <c r="K43" s="306"/>
    </row>
    <row r="44" spans="2:11" ht="12.75" customHeight="1">
      <c r="B44" s="309"/>
      <c r="C44" s="310"/>
      <c r="D44" s="308"/>
      <c r="E44" s="308"/>
      <c r="F44" s="308"/>
      <c r="G44" s="308"/>
      <c r="H44" s="308"/>
      <c r="I44" s="308"/>
      <c r="J44" s="308"/>
      <c r="K44" s="306"/>
    </row>
    <row r="45" spans="2:11" ht="15" customHeight="1">
      <c r="B45" s="309"/>
      <c r="C45" s="310"/>
      <c r="D45" s="308" t="s">
        <v>4384</v>
      </c>
      <c r="E45" s="308"/>
      <c r="F45" s="308"/>
      <c r="G45" s="308"/>
      <c r="H45" s="308"/>
      <c r="I45" s="308"/>
      <c r="J45" s="308"/>
      <c r="K45" s="306"/>
    </row>
    <row r="46" spans="2:11" ht="15" customHeight="1">
      <c r="B46" s="309"/>
      <c r="C46" s="310"/>
      <c r="D46" s="310"/>
      <c r="E46" s="308" t="s">
        <v>4385</v>
      </c>
      <c r="F46" s="308"/>
      <c r="G46" s="308"/>
      <c r="H46" s="308"/>
      <c r="I46" s="308"/>
      <c r="J46" s="308"/>
      <c r="K46" s="306"/>
    </row>
    <row r="47" spans="2:11" ht="15" customHeight="1">
      <c r="B47" s="309"/>
      <c r="C47" s="310"/>
      <c r="D47" s="310"/>
      <c r="E47" s="308" t="s">
        <v>4386</v>
      </c>
      <c r="F47" s="308"/>
      <c r="G47" s="308"/>
      <c r="H47" s="308"/>
      <c r="I47" s="308"/>
      <c r="J47" s="308"/>
      <c r="K47" s="306"/>
    </row>
    <row r="48" spans="2:11" ht="15" customHeight="1">
      <c r="B48" s="309"/>
      <c r="C48" s="310"/>
      <c r="D48" s="310"/>
      <c r="E48" s="308" t="s">
        <v>4387</v>
      </c>
      <c r="F48" s="308"/>
      <c r="G48" s="308"/>
      <c r="H48" s="308"/>
      <c r="I48" s="308"/>
      <c r="J48" s="308"/>
      <c r="K48" s="306"/>
    </row>
    <row r="49" spans="2:11" ht="15" customHeight="1">
      <c r="B49" s="309"/>
      <c r="C49" s="310"/>
      <c r="D49" s="308" t="s">
        <v>4388</v>
      </c>
      <c r="E49" s="308"/>
      <c r="F49" s="308"/>
      <c r="G49" s="308"/>
      <c r="H49" s="308"/>
      <c r="I49" s="308"/>
      <c r="J49" s="308"/>
      <c r="K49" s="306"/>
    </row>
    <row r="50" spans="2:11" ht="25.5" customHeight="1">
      <c r="B50" s="304"/>
      <c r="C50" s="305" t="s">
        <v>4389</v>
      </c>
      <c r="D50" s="305"/>
      <c r="E50" s="305"/>
      <c r="F50" s="305"/>
      <c r="G50" s="305"/>
      <c r="H50" s="305"/>
      <c r="I50" s="305"/>
      <c r="J50" s="305"/>
      <c r="K50" s="306"/>
    </row>
    <row r="51" spans="2:11" ht="5.25" customHeight="1">
      <c r="B51" s="304"/>
      <c r="C51" s="307"/>
      <c r="D51" s="307"/>
      <c r="E51" s="307"/>
      <c r="F51" s="307"/>
      <c r="G51" s="307"/>
      <c r="H51" s="307"/>
      <c r="I51" s="307"/>
      <c r="J51" s="307"/>
      <c r="K51" s="306"/>
    </row>
    <row r="52" spans="2:11" ht="15" customHeight="1">
      <c r="B52" s="304"/>
      <c r="C52" s="308" t="s">
        <v>4390</v>
      </c>
      <c r="D52" s="308"/>
      <c r="E52" s="308"/>
      <c r="F52" s="308"/>
      <c r="G52" s="308"/>
      <c r="H52" s="308"/>
      <c r="I52" s="308"/>
      <c r="J52" s="308"/>
      <c r="K52" s="306"/>
    </row>
    <row r="53" spans="2:11" ht="15" customHeight="1">
      <c r="B53" s="304"/>
      <c r="C53" s="308" t="s">
        <v>4391</v>
      </c>
      <c r="D53" s="308"/>
      <c r="E53" s="308"/>
      <c r="F53" s="308"/>
      <c r="G53" s="308"/>
      <c r="H53" s="308"/>
      <c r="I53" s="308"/>
      <c r="J53" s="308"/>
      <c r="K53" s="306"/>
    </row>
    <row r="54" spans="2:11" ht="12.75" customHeight="1">
      <c r="B54" s="304"/>
      <c r="C54" s="308"/>
      <c r="D54" s="308"/>
      <c r="E54" s="308"/>
      <c r="F54" s="308"/>
      <c r="G54" s="308"/>
      <c r="H54" s="308"/>
      <c r="I54" s="308"/>
      <c r="J54" s="308"/>
      <c r="K54" s="306"/>
    </row>
    <row r="55" spans="2:11" ht="15" customHeight="1">
      <c r="B55" s="304"/>
      <c r="C55" s="308" t="s">
        <v>4392</v>
      </c>
      <c r="D55" s="308"/>
      <c r="E55" s="308"/>
      <c r="F55" s="308"/>
      <c r="G55" s="308"/>
      <c r="H55" s="308"/>
      <c r="I55" s="308"/>
      <c r="J55" s="308"/>
      <c r="K55" s="306"/>
    </row>
    <row r="56" spans="2:11" ht="15" customHeight="1">
      <c r="B56" s="304"/>
      <c r="C56" s="310"/>
      <c r="D56" s="308" t="s">
        <v>4393</v>
      </c>
      <c r="E56" s="308"/>
      <c r="F56" s="308"/>
      <c r="G56" s="308"/>
      <c r="H56" s="308"/>
      <c r="I56" s="308"/>
      <c r="J56" s="308"/>
      <c r="K56" s="306"/>
    </row>
    <row r="57" spans="2:11" ht="15" customHeight="1">
      <c r="B57" s="304"/>
      <c r="C57" s="310"/>
      <c r="D57" s="308" t="s">
        <v>4394</v>
      </c>
      <c r="E57" s="308"/>
      <c r="F57" s="308"/>
      <c r="G57" s="308"/>
      <c r="H57" s="308"/>
      <c r="I57" s="308"/>
      <c r="J57" s="308"/>
      <c r="K57" s="306"/>
    </row>
    <row r="58" spans="2:11" ht="15" customHeight="1">
      <c r="B58" s="304"/>
      <c r="C58" s="310"/>
      <c r="D58" s="308" t="s">
        <v>4395</v>
      </c>
      <c r="E58" s="308"/>
      <c r="F58" s="308"/>
      <c r="G58" s="308"/>
      <c r="H58" s="308"/>
      <c r="I58" s="308"/>
      <c r="J58" s="308"/>
      <c r="K58" s="306"/>
    </row>
    <row r="59" spans="2:11" ht="15" customHeight="1">
      <c r="B59" s="304"/>
      <c r="C59" s="310"/>
      <c r="D59" s="308" t="s">
        <v>4396</v>
      </c>
      <c r="E59" s="308"/>
      <c r="F59" s="308"/>
      <c r="G59" s="308"/>
      <c r="H59" s="308"/>
      <c r="I59" s="308"/>
      <c r="J59" s="308"/>
      <c r="K59" s="306"/>
    </row>
    <row r="60" spans="2:11" ht="15" customHeight="1">
      <c r="B60" s="304"/>
      <c r="C60" s="310"/>
      <c r="D60" s="313" t="s">
        <v>4397</v>
      </c>
      <c r="E60" s="313"/>
      <c r="F60" s="313"/>
      <c r="G60" s="313"/>
      <c r="H60" s="313"/>
      <c r="I60" s="313"/>
      <c r="J60" s="313"/>
      <c r="K60" s="306"/>
    </row>
    <row r="61" spans="2:11" ht="15" customHeight="1">
      <c r="B61" s="304"/>
      <c r="C61" s="310"/>
      <c r="D61" s="308" t="s">
        <v>4398</v>
      </c>
      <c r="E61" s="308"/>
      <c r="F61" s="308"/>
      <c r="G61" s="308"/>
      <c r="H61" s="308"/>
      <c r="I61" s="308"/>
      <c r="J61" s="308"/>
      <c r="K61" s="306"/>
    </row>
    <row r="62" spans="2:11" ht="12.75" customHeight="1">
      <c r="B62" s="304"/>
      <c r="C62" s="310"/>
      <c r="D62" s="310"/>
      <c r="E62" s="314"/>
      <c r="F62" s="310"/>
      <c r="G62" s="310"/>
      <c r="H62" s="310"/>
      <c r="I62" s="310"/>
      <c r="J62" s="310"/>
      <c r="K62" s="306"/>
    </row>
    <row r="63" spans="2:11" ht="15" customHeight="1">
      <c r="B63" s="304"/>
      <c r="C63" s="310"/>
      <c r="D63" s="308" t="s">
        <v>4399</v>
      </c>
      <c r="E63" s="308"/>
      <c r="F63" s="308"/>
      <c r="G63" s="308"/>
      <c r="H63" s="308"/>
      <c r="I63" s="308"/>
      <c r="J63" s="308"/>
      <c r="K63" s="306"/>
    </row>
    <row r="64" spans="2:11" ht="15" customHeight="1">
      <c r="B64" s="304"/>
      <c r="C64" s="310"/>
      <c r="D64" s="313" t="s">
        <v>4400</v>
      </c>
      <c r="E64" s="313"/>
      <c r="F64" s="313"/>
      <c r="G64" s="313"/>
      <c r="H64" s="313"/>
      <c r="I64" s="313"/>
      <c r="J64" s="313"/>
      <c r="K64" s="306"/>
    </row>
    <row r="65" spans="2:11" ht="15" customHeight="1">
      <c r="B65" s="304"/>
      <c r="C65" s="310"/>
      <c r="D65" s="308" t="s">
        <v>4401</v>
      </c>
      <c r="E65" s="308"/>
      <c r="F65" s="308"/>
      <c r="G65" s="308"/>
      <c r="H65" s="308"/>
      <c r="I65" s="308"/>
      <c r="J65" s="308"/>
      <c r="K65" s="306"/>
    </row>
    <row r="66" spans="2:11" ht="15" customHeight="1">
      <c r="B66" s="304"/>
      <c r="C66" s="310"/>
      <c r="D66" s="308" t="s">
        <v>4402</v>
      </c>
      <c r="E66" s="308"/>
      <c r="F66" s="308"/>
      <c r="G66" s="308"/>
      <c r="H66" s="308"/>
      <c r="I66" s="308"/>
      <c r="J66" s="308"/>
      <c r="K66" s="306"/>
    </row>
    <row r="67" spans="2:11" ht="15" customHeight="1">
      <c r="B67" s="304"/>
      <c r="C67" s="310"/>
      <c r="D67" s="308" t="s">
        <v>4403</v>
      </c>
      <c r="E67" s="308"/>
      <c r="F67" s="308"/>
      <c r="G67" s="308"/>
      <c r="H67" s="308"/>
      <c r="I67" s="308"/>
      <c r="J67" s="308"/>
      <c r="K67" s="306"/>
    </row>
    <row r="68" spans="2:11" ht="15" customHeight="1">
      <c r="B68" s="304"/>
      <c r="C68" s="310"/>
      <c r="D68" s="308" t="s">
        <v>4404</v>
      </c>
      <c r="E68" s="308"/>
      <c r="F68" s="308"/>
      <c r="G68" s="308"/>
      <c r="H68" s="308"/>
      <c r="I68" s="308"/>
      <c r="J68" s="308"/>
      <c r="K68" s="306"/>
    </row>
    <row r="69" spans="2:11" ht="12.75" customHeight="1">
      <c r="B69" s="315"/>
      <c r="C69" s="316"/>
      <c r="D69" s="316"/>
      <c r="E69" s="316"/>
      <c r="F69" s="316"/>
      <c r="G69" s="316"/>
      <c r="H69" s="316"/>
      <c r="I69" s="316"/>
      <c r="J69" s="316"/>
      <c r="K69" s="317"/>
    </row>
    <row r="70" spans="2:11" ht="18.75" customHeight="1">
      <c r="B70" s="318"/>
      <c r="C70" s="318"/>
      <c r="D70" s="318"/>
      <c r="E70" s="318"/>
      <c r="F70" s="318"/>
      <c r="G70" s="318"/>
      <c r="H70" s="318"/>
      <c r="I70" s="318"/>
      <c r="J70" s="318"/>
      <c r="K70" s="319"/>
    </row>
    <row r="71" spans="2:11" ht="18.75" customHeight="1">
      <c r="B71" s="319"/>
      <c r="C71" s="319"/>
      <c r="D71" s="319"/>
      <c r="E71" s="319"/>
      <c r="F71" s="319"/>
      <c r="G71" s="319"/>
      <c r="H71" s="319"/>
      <c r="I71" s="319"/>
      <c r="J71" s="319"/>
      <c r="K71" s="319"/>
    </row>
    <row r="72" spans="2:11" ht="7.5" customHeight="1">
      <c r="B72" s="320"/>
      <c r="C72" s="321"/>
      <c r="D72" s="321"/>
      <c r="E72" s="321"/>
      <c r="F72" s="321"/>
      <c r="G72" s="321"/>
      <c r="H72" s="321"/>
      <c r="I72" s="321"/>
      <c r="J72" s="321"/>
      <c r="K72" s="322"/>
    </row>
    <row r="73" spans="2:11" ht="45" customHeight="1">
      <c r="B73" s="323"/>
      <c r="C73" s="324" t="s">
        <v>132</v>
      </c>
      <c r="D73" s="324"/>
      <c r="E73" s="324"/>
      <c r="F73" s="324"/>
      <c r="G73" s="324"/>
      <c r="H73" s="324"/>
      <c r="I73" s="324"/>
      <c r="J73" s="324"/>
      <c r="K73" s="325"/>
    </row>
    <row r="74" spans="2:11" ht="17.25" customHeight="1">
      <c r="B74" s="323"/>
      <c r="C74" s="326" t="s">
        <v>4405</v>
      </c>
      <c r="D74" s="326"/>
      <c r="E74" s="326"/>
      <c r="F74" s="326" t="s">
        <v>4406</v>
      </c>
      <c r="G74" s="327"/>
      <c r="H74" s="326" t="s">
        <v>159</v>
      </c>
      <c r="I74" s="326" t="s">
        <v>57</v>
      </c>
      <c r="J74" s="326" t="s">
        <v>4407</v>
      </c>
      <c r="K74" s="325"/>
    </row>
    <row r="75" spans="2:11" ht="17.25" customHeight="1">
      <c r="B75" s="323"/>
      <c r="C75" s="328" t="s">
        <v>4408</v>
      </c>
      <c r="D75" s="328"/>
      <c r="E75" s="328"/>
      <c r="F75" s="329" t="s">
        <v>4409</v>
      </c>
      <c r="G75" s="330"/>
      <c r="H75" s="328"/>
      <c r="I75" s="328"/>
      <c r="J75" s="328" t="s">
        <v>4410</v>
      </c>
      <c r="K75" s="325"/>
    </row>
    <row r="76" spans="2:11" ht="5.25" customHeight="1">
      <c r="B76" s="323"/>
      <c r="C76" s="331"/>
      <c r="D76" s="331"/>
      <c r="E76" s="331"/>
      <c r="F76" s="331"/>
      <c r="G76" s="332"/>
      <c r="H76" s="331"/>
      <c r="I76" s="331"/>
      <c r="J76" s="331"/>
      <c r="K76" s="325"/>
    </row>
    <row r="77" spans="2:11" ht="15" customHeight="1">
      <c r="B77" s="323"/>
      <c r="C77" s="312" t="s">
        <v>53</v>
      </c>
      <c r="D77" s="331"/>
      <c r="E77" s="331"/>
      <c r="F77" s="333" t="s">
        <v>4411</v>
      </c>
      <c r="G77" s="332"/>
      <c r="H77" s="312" t="s">
        <v>4412</v>
      </c>
      <c r="I77" s="312" t="s">
        <v>4413</v>
      </c>
      <c r="J77" s="312">
        <v>20</v>
      </c>
      <c r="K77" s="325"/>
    </row>
    <row r="78" spans="2:11" ht="15" customHeight="1">
      <c r="B78" s="323"/>
      <c r="C78" s="312" t="s">
        <v>4414</v>
      </c>
      <c r="D78" s="312"/>
      <c r="E78" s="312"/>
      <c r="F78" s="333" t="s">
        <v>4411</v>
      </c>
      <c r="G78" s="332"/>
      <c r="H78" s="312" t="s">
        <v>4415</v>
      </c>
      <c r="I78" s="312" t="s">
        <v>4413</v>
      </c>
      <c r="J78" s="312">
        <v>120</v>
      </c>
      <c r="K78" s="325"/>
    </row>
    <row r="79" spans="2:11" ht="15" customHeight="1">
      <c r="B79" s="334"/>
      <c r="C79" s="312" t="s">
        <v>4416</v>
      </c>
      <c r="D79" s="312"/>
      <c r="E79" s="312"/>
      <c r="F79" s="333" t="s">
        <v>4417</v>
      </c>
      <c r="G79" s="332"/>
      <c r="H79" s="312" t="s">
        <v>4418</v>
      </c>
      <c r="I79" s="312" t="s">
        <v>4413</v>
      </c>
      <c r="J79" s="312">
        <v>50</v>
      </c>
      <c r="K79" s="325"/>
    </row>
    <row r="80" spans="2:11" ht="15" customHeight="1">
      <c r="B80" s="334"/>
      <c r="C80" s="312" t="s">
        <v>4419</v>
      </c>
      <c r="D80" s="312"/>
      <c r="E80" s="312"/>
      <c r="F80" s="333" t="s">
        <v>4411</v>
      </c>
      <c r="G80" s="332"/>
      <c r="H80" s="312" t="s">
        <v>4420</v>
      </c>
      <c r="I80" s="312" t="s">
        <v>4421</v>
      </c>
      <c r="J80" s="312"/>
      <c r="K80" s="325"/>
    </row>
    <row r="81" spans="2:11" ht="15" customHeight="1">
      <c r="B81" s="334"/>
      <c r="C81" s="335" t="s">
        <v>4422</v>
      </c>
      <c r="D81" s="335"/>
      <c r="E81" s="335"/>
      <c r="F81" s="336" t="s">
        <v>4417</v>
      </c>
      <c r="G81" s="335"/>
      <c r="H81" s="335" t="s">
        <v>4423</v>
      </c>
      <c r="I81" s="335" t="s">
        <v>4413</v>
      </c>
      <c r="J81" s="335">
        <v>15</v>
      </c>
      <c r="K81" s="325"/>
    </row>
    <row r="82" spans="2:11" ht="15" customHeight="1">
      <c r="B82" s="334"/>
      <c r="C82" s="335" t="s">
        <v>4424</v>
      </c>
      <c r="D82" s="335"/>
      <c r="E82" s="335"/>
      <c r="F82" s="336" t="s">
        <v>4417</v>
      </c>
      <c r="G82" s="335"/>
      <c r="H82" s="335" t="s">
        <v>4425</v>
      </c>
      <c r="I82" s="335" t="s">
        <v>4413</v>
      </c>
      <c r="J82" s="335">
        <v>15</v>
      </c>
      <c r="K82" s="325"/>
    </row>
    <row r="83" spans="2:11" ht="15" customHeight="1">
      <c r="B83" s="334"/>
      <c r="C83" s="335" t="s">
        <v>4426</v>
      </c>
      <c r="D83" s="335"/>
      <c r="E83" s="335"/>
      <c r="F83" s="336" t="s">
        <v>4417</v>
      </c>
      <c r="G83" s="335"/>
      <c r="H83" s="335" t="s">
        <v>4427</v>
      </c>
      <c r="I83" s="335" t="s">
        <v>4413</v>
      </c>
      <c r="J83" s="335">
        <v>20</v>
      </c>
      <c r="K83" s="325"/>
    </row>
    <row r="84" spans="2:11" ht="15" customHeight="1">
      <c r="B84" s="334"/>
      <c r="C84" s="335" t="s">
        <v>4428</v>
      </c>
      <c r="D84" s="335"/>
      <c r="E84" s="335"/>
      <c r="F84" s="336" t="s">
        <v>4417</v>
      </c>
      <c r="G84" s="335"/>
      <c r="H84" s="335" t="s">
        <v>4429</v>
      </c>
      <c r="I84" s="335" t="s">
        <v>4413</v>
      </c>
      <c r="J84" s="335">
        <v>20</v>
      </c>
      <c r="K84" s="325"/>
    </row>
    <row r="85" spans="2:11" ht="15" customHeight="1">
      <c r="B85" s="334"/>
      <c r="C85" s="312" t="s">
        <v>4430</v>
      </c>
      <c r="D85" s="312"/>
      <c r="E85" s="312"/>
      <c r="F85" s="333" t="s">
        <v>4417</v>
      </c>
      <c r="G85" s="332"/>
      <c r="H85" s="312" t="s">
        <v>4431</v>
      </c>
      <c r="I85" s="312" t="s">
        <v>4413</v>
      </c>
      <c r="J85" s="312">
        <v>50</v>
      </c>
      <c r="K85" s="325"/>
    </row>
    <row r="86" spans="2:11" ht="15" customHeight="1">
      <c r="B86" s="334"/>
      <c r="C86" s="312" t="s">
        <v>4432</v>
      </c>
      <c r="D86" s="312"/>
      <c r="E86" s="312"/>
      <c r="F86" s="333" t="s">
        <v>4417</v>
      </c>
      <c r="G86" s="332"/>
      <c r="H86" s="312" t="s">
        <v>4433</v>
      </c>
      <c r="I86" s="312" t="s">
        <v>4413</v>
      </c>
      <c r="J86" s="312">
        <v>20</v>
      </c>
      <c r="K86" s="325"/>
    </row>
    <row r="87" spans="2:11" ht="15" customHeight="1">
      <c r="B87" s="334"/>
      <c r="C87" s="312" t="s">
        <v>4434</v>
      </c>
      <c r="D87" s="312"/>
      <c r="E87" s="312"/>
      <c r="F87" s="333" t="s">
        <v>4417</v>
      </c>
      <c r="G87" s="332"/>
      <c r="H87" s="312" t="s">
        <v>4435</v>
      </c>
      <c r="I87" s="312" t="s">
        <v>4413</v>
      </c>
      <c r="J87" s="312">
        <v>20</v>
      </c>
      <c r="K87" s="325"/>
    </row>
    <row r="88" spans="2:11" ht="15" customHeight="1">
      <c r="B88" s="334"/>
      <c r="C88" s="312" t="s">
        <v>4436</v>
      </c>
      <c r="D88" s="312"/>
      <c r="E88" s="312"/>
      <c r="F88" s="333" t="s">
        <v>4417</v>
      </c>
      <c r="G88" s="332"/>
      <c r="H88" s="312" t="s">
        <v>4437</v>
      </c>
      <c r="I88" s="312" t="s">
        <v>4413</v>
      </c>
      <c r="J88" s="312">
        <v>50</v>
      </c>
      <c r="K88" s="325"/>
    </row>
    <row r="89" spans="2:11" ht="15" customHeight="1">
      <c r="B89" s="334"/>
      <c r="C89" s="312" t="s">
        <v>4438</v>
      </c>
      <c r="D89" s="312"/>
      <c r="E89" s="312"/>
      <c r="F89" s="333" t="s">
        <v>4417</v>
      </c>
      <c r="G89" s="332"/>
      <c r="H89" s="312" t="s">
        <v>4438</v>
      </c>
      <c r="I89" s="312" t="s">
        <v>4413</v>
      </c>
      <c r="J89" s="312">
        <v>50</v>
      </c>
      <c r="K89" s="325"/>
    </row>
    <row r="90" spans="2:11" ht="15" customHeight="1">
      <c r="B90" s="334"/>
      <c r="C90" s="312" t="s">
        <v>164</v>
      </c>
      <c r="D90" s="312"/>
      <c r="E90" s="312"/>
      <c r="F90" s="333" t="s">
        <v>4417</v>
      </c>
      <c r="G90" s="332"/>
      <c r="H90" s="312" t="s">
        <v>4439</v>
      </c>
      <c r="I90" s="312" t="s">
        <v>4413</v>
      </c>
      <c r="J90" s="312">
        <v>255</v>
      </c>
      <c r="K90" s="325"/>
    </row>
    <row r="91" spans="2:11" ht="15" customHeight="1">
      <c r="B91" s="334"/>
      <c r="C91" s="312" t="s">
        <v>4440</v>
      </c>
      <c r="D91" s="312"/>
      <c r="E91" s="312"/>
      <c r="F91" s="333" t="s">
        <v>4411</v>
      </c>
      <c r="G91" s="332"/>
      <c r="H91" s="312" t="s">
        <v>4441</v>
      </c>
      <c r="I91" s="312" t="s">
        <v>4442</v>
      </c>
      <c r="J91" s="312"/>
      <c r="K91" s="325"/>
    </row>
    <row r="92" spans="2:11" ht="15" customHeight="1">
      <c r="B92" s="334"/>
      <c r="C92" s="312" t="s">
        <v>4443</v>
      </c>
      <c r="D92" s="312"/>
      <c r="E92" s="312"/>
      <c r="F92" s="333" t="s">
        <v>4411</v>
      </c>
      <c r="G92" s="332"/>
      <c r="H92" s="312" t="s">
        <v>4444</v>
      </c>
      <c r="I92" s="312" t="s">
        <v>4445</v>
      </c>
      <c r="J92" s="312"/>
      <c r="K92" s="325"/>
    </row>
    <row r="93" spans="2:11" ht="15" customHeight="1">
      <c r="B93" s="334"/>
      <c r="C93" s="312" t="s">
        <v>4446</v>
      </c>
      <c r="D93" s="312"/>
      <c r="E93" s="312"/>
      <c r="F93" s="333" t="s">
        <v>4411</v>
      </c>
      <c r="G93" s="332"/>
      <c r="H93" s="312" t="s">
        <v>4446</v>
      </c>
      <c r="I93" s="312" t="s">
        <v>4445</v>
      </c>
      <c r="J93" s="312"/>
      <c r="K93" s="325"/>
    </row>
    <row r="94" spans="2:11" ht="15" customHeight="1">
      <c r="B94" s="334"/>
      <c r="C94" s="312" t="s">
        <v>38</v>
      </c>
      <c r="D94" s="312"/>
      <c r="E94" s="312"/>
      <c r="F94" s="333" t="s">
        <v>4411</v>
      </c>
      <c r="G94" s="332"/>
      <c r="H94" s="312" t="s">
        <v>4447</v>
      </c>
      <c r="I94" s="312" t="s">
        <v>4445</v>
      </c>
      <c r="J94" s="312"/>
      <c r="K94" s="325"/>
    </row>
    <row r="95" spans="2:11" ht="15" customHeight="1">
      <c r="B95" s="334"/>
      <c r="C95" s="312" t="s">
        <v>48</v>
      </c>
      <c r="D95" s="312"/>
      <c r="E95" s="312"/>
      <c r="F95" s="333" t="s">
        <v>4411</v>
      </c>
      <c r="G95" s="332"/>
      <c r="H95" s="312" t="s">
        <v>4448</v>
      </c>
      <c r="I95" s="312" t="s">
        <v>4445</v>
      </c>
      <c r="J95" s="312"/>
      <c r="K95" s="325"/>
    </row>
    <row r="96" spans="2:11" ht="15" customHeight="1">
      <c r="B96" s="337"/>
      <c r="C96" s="338"/>
      <c r="D96" s="338"/>
      <c r="E96" s="338"/>
      <c r="F96" s="338"/>
      <c r="G96" s="338"/>
      <c r="H96" s="338"/>
      <c r="I96" s="338"/>
      <c r="J96" s="338"/>
      <c r="K96" s="339"/>
    </row>
    <row r="97" spans="2:11" ht="18.75" customHeight="1">
      <c r="B97" s="340"/>
      <c r="C97" s="341"/>
      <c r="D97" s="341"/>
      <c r="E97" s="341"/>
      <c r="F97" s="341"/>
      <c r="G97" s="341"/>
      <c r="H97" s="341"/>
      <c r="I97" s="341"/>
      <c r="J97" s="341"/>
      <c r="K97" s="340"/>
    </row>
    <row r="98" spans="2:11" ht="18.75" customHeight="1">
      <c r="B98" s="319"/>
      <c r="C98" s="319"/>
      <c r="D98" s="319"/>
      <c r="E98" s="319"/>
      <c r="F98" s="319"/>
      <c r="G98" s="319"/>
      <c r="H98" s="319"/>
      <c r="I98" s="319"/>
      <c r="J98" s="319"/>
      <c r="K98" s="319"/>
    </row>
    <row r="99" spans="2:11" ht="7.5" customHeight="1">
      <c r="B99" s="320"/>
      <c r="C99" s="321"/>
      <c r="D99" s="321"/>
      <c r="E99" s="321"/>
      <c r="F99" s="321"/>
      <c r="G99" s="321"/>
      <c r="H99" s="321"/>
      <c r="I99" s="321"/>
      <c r="J99" s="321"/>
      <c r="K99" s="322"/>
    </row>
    <row r="100" spans="2:11" ht="45" customHeight="1">
      <c r="B100" s="323"/>
      <c r="C100" s="324" t="s">
        <v>4449</v>
      </c>
      <c r="D100" s="324"/>
      <c r="E100" s="324"/>
      <c r="F100" s="324"/>
      <c r="G100" s="324"/>
      <c r="H100" s="324"/>
      <c r="I100" s="324"/>
      <c r="J100" s="324"/>
      <c r="K100" s="325"/>
    </row>
    <row r="101" spans="2:11" ht="17.25" customHeight="1">
      <c r="B101" s="323"/>
      <c r="C101" s="326" t="s">
        <v>4405</v>
      </c>
      <c r="D101" s="326"/>
      <c r="E101" s="326"/>
      <c r="F101" s="326" t="s">
        <v>4406</v>
      </c>
      <c r="G101" s="327"/>
      <c r="H101" s="326" t="s">
        <v>159</v>
      </c>
      <c r="I101" s="326" t="s">
        <v>57</v>
      </c>
      <c r="J101" s="326" t="s">
        <v>4407</v>
      </c>
      <c r="K101" s="325"/>
    </row>
    <row r="102" spans="2:11" ht="17.25" customHeight="1">
      <c r="B102" s="323"/>
      <c r="C102" s="328" t="s">
        <v>4408</v>
      </c>
      <c r="D102" s="328"/>
      <c r="E102" s="328"/>
      <c r="F102" s="329" t="s">
        <v>4409</v>
      </c>
      <c r="G102" s="330"/>
      <c r="H102" s="328"/>
      <c r="I102" s="328"/>
      <c r="J102" s="328" t="s">
        <v>4410</v>
      </c>
      <c r="K102" s="325"/>
    </row>
    <row r="103" spans="2:11" ht="5.25" customHeight="1">
      <c r="B103" s="323"/>
      <c r="C103" s="326"/>
      <c r="D103" s="326"/>
      <c r="E103" s="326"/>
      <c r="F103" s="326"/>
      <c r="G103" s="342"/>
      <c r="H103" s="326"/>
      <c r="I103" s="326"/>
      <c r="J103" s="326"/>
      <c r="K103" s="325"/>
    </row>
    <row r="104" spans="2:11" ht="15" customHeight="1">
      <c r="B104" s="323"/>
      <c r="C104" s="312" t="s">
        <v>53</v>
      </c>
      <c r="D104" s="331"/>
      <c r="E104" s="331"/>
      <c r="F104" s="333" t="s">
        <v>4411</v>
      </c>
      <c r="G104" s="342"/>
      <c r="H104" s="312" t="s">
        <v>4450</v>
      </c>
      <c r="I104" s="312" t="s">
        <v>4413</v>
      </c>
      <c r="J104" s="312">
        <v>20</v>
      </c>
      <c r="K104" s="325"/>
    </row>
    <row r="105" spans="2:11" ht="15" customHeight="1">
      <c r="B105" s="323"/>
      <c r="C105" s="312" t="s">
        <v>4414</v>
      </c>
      <c r="D105" s="312"/>
      <c r="E105" s="312"/>
      <c r="F105" s="333" t="s">
        <v>4411</v>
      </c>
      <c r="G105" s="312"/>
      <c r="H105" s="312" t="s">
        <v>4450</v>
      </c>
      <c r="I105" s="312" t="s">
        <v>4413</v>
      </c>
      <c r="J105" s="312">
        <v>120</v>
      </c>
      <c r="K105" s="325"/>
    </row>
    <row r="106" spans="2:11" ht="15" customHeight="1">
      <c r="B106" s="334"/>
      <c r="C106" s="312" t="s">
        <v>4416</v>
      </c>
      <c r="D106" s="312"/>
      <c r="E106" s="312"/>
      <c r="F106" s="333" t="s">
        <v>4417</v>
      </c>
      <c r="G106" s="312"/>
      <c r="H106" s="312" t="s">
        <v>4450</v>
      </c>
      <c r="I106" s="312" t="s">
        <v>4413</v>
      </c>
      <c r="J106" s="312">
        <v>50</v>
      </c>
      <c r="K106" s="325"/>
    </row>
    <row r="107" spans="2:11" ht="15" customHeight="1">
      <c r="B107" s="334"/>
      <c r="C107" s="312" t="s">
        <v>4419</v>
      </c>
      <c r="D107" s="312"/>
      <c r="E107" s="312"/>
      <c r="F107" s="333" t="s">
        <v>4411</v>
      </c>
      <c r="G107" s="312"/>
      <c r="H107" s="312" t="s">
        <v>4450</v>
      </c>
      <c r="I107" s="312" t="s">
        <v>4421</v>
      </c>
      <c r="J107" s="312"/>
      <c r="K107" s="325"/>
    </row>
    <row r="108" spans="2:11" ht="15" customHeight="1">
      <c r="B108" s="334"/>
      <c r="C108" s="312" t="s">
        <v>4430</v>
      </c>
      <c r="D108" s="312"/>
      <c r="E108" s="312"/>
      <c r="F108" s="333" t="s">
        <v>4417</v>
      </c>
      <c r="G108" s="312"/>
      <c r="H108" s="312" t="s">
        <v>4450</v>
      </c>
      <c r="I108" s="312" t="s">
        <v>4413</v>
      </c>
      <c r="J108" s="312">
        <v>50</v>
      </c>
      <c r="K108" s="325"/>
    </row>
    <row r="109" spans="2:11" ht="15" customHeight="1">
      <c r="B109" s="334"/>
      <c r="C109" s="312" t="s">
        <v>4438</v>
      </c>
      <c r="D109" s="312"/>
      <c r="E109" s="312"/>
      <c r="F109" s="333" t="s">
        <v>4417</v>
      </c>
      <c r="G109" s="312"/>
      <c r="H109" s="312" t="s">
        <v>4450</v>
      </c>
      <c r="I109" s="312" t="s">
        <v>4413</v>
      </c>
      <c r="J109" s="312">
        <v>50</v>
      </c>
      <c r="K109" s="325"/>
    </row>
    <row r="110" spans="2:11" ht="15" customHeight="1">
      <c r="B110" s="334"/>
      <c r="C110" s="312" t="s">
        <v>4436</v>
      </c>
      <c r="D110" s="312"/>
      <c r="E110" s="312"/>
      <c r="F110" s="333" t="s">
        <v>4417</v>
      </c>
      <c r="G110" s="312"/>
      <c r="H110" s="312" t="s">
        <v>4450</v>
      </c>
      <c r="I110" s="312" t="s">
        <v>4413</v>
      </c>
      <c r="J110" s="312">
        <v>50</v>
      </c>
      <c r="K110" s="325"/>
    </row>
    <row r="111" spans="2:11" ht="15" customHeight="1">
      <c r="B111" s="334"/>
      <c r="C111" s="312" t="s">
        <v>53</v>
      </c>
      <c r="D111" s="312"/>
      <c r="E111" s="312"/>
      <c r="F111" s="333" t="s">
        <v>4411</v>
      </c>
      <c r="G111" s="312"/>
      <c r="H111" s="312" t="s">
        <v>4451</v>
      </c>
      <c r="I111" s="312" t="s">
        <v>4413</v>
      </c>
      <c r="J111" s="312">
        <v>20</v>
      </c>
      <c r="K111" s="325"/>
    </row>
    <row r="112" spans="2:11" ht="15" customHeight="1">
      <c r="B112" s="334"/>
      <c r="C112" s="312" t="s">
        <v>4452</v>
      </c>
      <c r="D112" s="312"/>
      <c r="E112" s="312"/>
      <c r="F112" s="333" t="s">
        <v>4411</v>
      </c>
      <c r="G112" s="312"/>
      <c r="H112" s="312" t="s">
        <v>4453</v>
      </c>
      <c r="I112" s="312" t="s">
        <v>4413</v>
      </c>
      <c r="J112" s="312">
        <v>120</v>
      </c>
      <c r="K112" s="325"/>
    </row>
    <row r="113" spans="2:11" ht="15" customHeight="1">
      <c r="B113" s="334"/>
      <c r="C113" s="312" t="s">
        <v>38</v>
      </c>
      <c r="D113" s="312"/>
      <c r="E113" s="312"/>
      <c r="F113" s="333" t="s">
        <v>4411</v>
      </c>
      <c r="G113" s="312"/>
      <c r="H113" s="312" t="s">
        <v>4454</v>
      </c>
      <c r="I113" s="312" t="s">
        <v>4445</v>
      </c>
      <c r="J113" s="312"/>
      <c r="K113" s="325"/>
    </row>
    <row r="114" spans="2:11" ht="15" customHeight="1">
      <c r="B114" s="334"/>
      <c r="C114" s="312" t="s">
        <v>48</v>
      </c>
      <c r="D114" s="312"/>
      <c r="E114" s="312"/>
      <c r="F114" s="333" t="s">
        <v>4411</v>
      </c>
      <c r="G114" s="312"/>
      <c r="H114" s="312" t="s">
        <v>4455</v>
      </c>
      <c r="I114" s="312" t="s">
        <v>4445</v>
      </c>
      <c r="J114" s="312"/>
      <c r="K114" s="325"/>
    </row>
    <row r="115" spans="2:11" ht="15" customHeight="1">
      <c r="B115" s="334"/>
      <c r="C115" s="312" t="s">
        <v>57</v>
      </c>
      <c r="D115" s="312"/>
      <c r="E115" s="312"/>
      <c r="F115" s="333" t="s">
        <v>4411</v>
      </c>
      <c r="G115" s="312"/>
      <c r="H115" s="312" t="s">
        <v>4456</v>
      </c>
      <c r="I115" s="312" t="s">
        <v>4457</v>
      </c>
      <c r="J115" s="312"/>
      <c r="K115" s="325"/>
    </row>
    <row r="116" spans="2:11" ht="15" customHeight="1">
      <c r="B116" s="337"/>
      <c r="C116" s="343"/>
      <c r="D116" s="343"/>
      <c r="E116" s="343"/>
      <c r="F116" s="343"/>
      <c r="G116" s="343"/>
      <c r="H116" s="343"/>
      <c r="I116" s="343"/>
      <c r="J116" s="343"/>
      <c r="K116" s="339"/>
    </row>
    <row r="117" spans="2:11" ht="18.75" customHeight="1">
      <c r="B117" s="344"/>
      <c r="C117" s="308"/>
      <c r="D117" s="308"/>
      <c r="E117" s="308"/>
      <c r="F117" s="345"/>
      <c r="G117" s="308"/>
      <c r="H117" s="308"/>
      <c r="I117" s="308"/>
      <c r="J117" s="308"/>
      <c r="K117" s="344"/>
    </row>
    <row r="118" spans="2:11" ht="18.75" customHeight="1">
      <c r="B118" s="319"/>
      <c r="C118" s="319"/>
      <c r="D118" s="319"/>
      <c r="E118" s="319"/>
      <c r="F118" s="319"/>
      <c r="G118" s="319"/>
      <c r="H118" s="319"/>
      <c r="I118" s="319"/>
      <c r="J118" s="319"/>
      <c r="K118" s="319"/>
    </row>
    <row r="119" spans="2:11" ht="7.5" customHeight="1">
      <c r="B119" s="346"/>
      <c r="C119" s="347"/>
      <c r="D119" s="347"/>
      <c r="E119" s="347"/>
      <c r="F119" s="347"/>
      <c r="G119" s="347"/>
      <c r="H119" s="347"/>
      <c r="I119" s="347"/>
      <c r="J119" s="347"/>
      <c r="K119" s="348"/>
    </row>
    <row r="120" spans="2:11" ht="45" customHeight="1">
      <c r="B120" s="349"/>
      <c r="C120" s="302" t="s">
        <v>4458</v>
      </c>
      <c r="D120" s="302"/>
      <c r="E120" s="302"/>
      <c r="F120" s="302"/>
      <c r="G120" s="302"/>
      <c r="H120" s="302"/>
      <c r="I120" s="302"/>
      <c r="J120" s="302"/>
      <c r="K120" s="350"/>
    </row>
    <row r="121" spans="2:11" ht="17.25" customHeight="1">
      <c r="B121" s="351"/>
      <c r="C121" s="326" t="s">
        <v>4405</v>
      </c>
      <c r="D121" s="326"/>
      <c r="E121" s="326"/>
      <c r="F121" s="326" t="s">
        <v>4406</v>
      </c>
      <c r="G121" s="327"/>
      <c r="H121" s="326" t="s">
        <v>159</v>
      </c>
      <c r="I121" s="326" t="s">
        <v>57</v>
      </c>
      <c r="J121" s="326" t="s">
        <v>4407</v>
      </c>
      <c r="K121" s="352"/>
    </row>
    <row r="122" spans="2:11" ht="17.25" customHeight="1">
      <c r="B122" s="351"/>
      <c r="C122" s="328" t="s">
        <v>4408</v>
      </c>
      <c r="D122" s="328"/>
      <c r="E122" s="328"/>
      <c r="F122" s="329" t="s">
        <v>4409</v>
      </c>
      <c r="G122" s="330"/>
      <c r="H122" s="328"/>
      <c r="I122" s="328"/>
      <c r="J122" s="328" t="s">
        <v>4410</v>
      </c>
      <c r="K122" s="352"/>
    </row>
    <row r="123" spans="2:11" ht="5.25" customHeight="1">
      <c r="B123" s="353"/>
      <c r="C123" s="331"/>
      <c r="D123" s="331"/>
      <c r="E123" s="331"/>
      <c r="F123" s="331"/>
      <c r="G123" s="312"/>
      <c r="H123" s="331"/>
      <c r="I123" s="331"/>
      <c r="J123" s="331"/>
      <c r="K123" s="354"/>
    </row>
    <row r="124" spans="2:11" ht="15" customHeight="1">
      <c r="B124" s="353"/>
      <c r="C124" s="312" t="s">
        <v>4414</v>
      </c>
      <c r="D124" s="331"/>
      <c r="E124" s="331"/>
      <c r="F124" s="333" t="s">
        <v>4411</v>
      </c>
      <c r="G124" s="312"/>
      <c r="H124" s="312" t="s">
        <v>4450</v>
      </c>
      <c r="I124" s="312" t="s">
        <v>4413</v>
      </c>
      <c r="J124" s="312">
        <v>120</v>
      </c>
      <c r="K124" s="355"/>
    </row>
    <row r="125" spans="2:11" ht="15" customHeight="1">
      <c r="B125" s="353"/>
      <c r="C125" s="312" t="s">
        <v>4459</v>
      </c>
      <c r="D125" s="312"/>
      <c r="E125" s="312"/>
      <c r="F125" s="333" t="s">
        <v>4411</v>
      </c>
      <c r="G125" s="312"/>
      <c r="H125" s="312" t="s">
        <v>4460</v>
      </c>
      <c r="I125" s="312" t="s">
        <v>4413</v>
      </c>
      <c r="J125" s="312" t="s">
        <v>4461</v>
      </c>
      <c r="K125" s="355"/>
    </row>
    <row r="126" spans="2:11" ht="15" customHeight="1">
      <c r="B126" s="353"/>
      <c r="C126" s="312" t="s">
        <v>82</v>
      </c>
      <c r="D126" s="312"/>
      <c r="E126" s="312"/>
      <c r="F126" s="333" t="s">
        <v>4411</v>
      </c>
      <c r="G126" s="312"/>
      <c r="H126" s="312" t="s">
        <v>4462</v>
      </c>
      <c r="I126" s="312" t="s">
        <v>4413</v>
      </c>
      <c r="J126" s="312" t="s">
        <v>4461</v>
      </c>
      <c r="K126" s="355"/>
    </row>
    <row r="127" spans="2:11" ht="15" customHeight="1">
      <c r="B127" s="353"/>
      <c r="C127" s="312" t="s">
        <v>4422</v>
      </c>
      <c r="D127" s="312"/>
      <c r="E127" s="312"/>
      <c r="F127" s="333" t="s">
        <v>4417</v>
      </c>
      <c r="G127" s="312"/>
      <c r="H127" s="312" t="s">
        <v>4423</v>
      </c>
      <c r="I127" s="312" t="s">
        <v>4413</v>
      </c>
      <c r="J127" s="312">
        <v>15</v>
      </c>
      <c r="K127" s="355"/>
    </row>
    <row r="128" spans="2:11" ht="15" customHeight="1">
      <c r="B128" s="353"/>
      <c r="C128" s="335" t="s">
        <v>4424</v>
      </c>
      <c r="D128" s="335"/>
      <c r="E128" s="335"/>
      <c r="F128" s="336" t="s">
        <v>4417</v>
      </c>
      <c r="G128" s="335"/>
      <c r="H128" s="335" t="s">
        <v>4425</v>
      </c>
      <c r="I128" s="335" t="s">
        <v>4413</v>
      </c>
      <c r="J128" s="335">
        <v>15</v>
      </c>
      <c r="K128" s="355"/>
    </row>
    <row r="129" spans="2:11" ht="15" customHeight="1">
      <c r="B129" s="353"/>
      <c r="C129" s="335" t="s">
        <v>4426</v>
      </c>
      <c r="D129" s="335"/>
      <c r="E129" s="335"/>
      <c r="F129" s="336" t="s">
        <v>4417</v>
      </c>
      <c r="G129" s="335"/>
      <c r="H129" s="335" t="s">
        <v>4427</v>
      </c>
      <c r="I129" s="335" t="s">
        <v>4413</v>
      </c>
      <c r="J129" s="335">
        <v>20</v>
      </c>
      <c r="K129" s="355"/>
    </row>
    <row r="130" spans="2:11" ht="15" customHeight="1">
      <c r="B130" s="353"/>
      <c r="C130" s="335" t="s">
        <v>4428</v>
      </c>
      <c r="D130" s="335"/>
      <c r="E130" s="335"/>
      <c r="F130" s="336" t="s">
        <v>4417</v>
      </c>
      <c r="G130" s="335"/>
      <c r="H130" s="335" t="s">
        <v>4429</v>
      </c>
      <c r="I130" s="335" t="s">
        <v>4413</v>
      </c>
      <c r="J130" s="335">
        <v>20</v>
      </c>
      <c r="K130" s="355"/>
    </row>
    <row r="131" spans="2:11" ht="15" customHeight="1">
      <c r="B131" s="353"/>
      <c r="C131" s="312" t="s">
        <v>4416</v>
      </c>
      <c r="D131" s="312"/>
      <c r="E131" s="312"/>
      <c r="F131" s="333" t="s">
        <v>4417</v>
      </c>
      <c r="G131" s="312"/>
      <c r="H131" s="312" t="s">
        <v>4450</v>
      </c>
      <c r="I131" s="312" t="s">
        <v>4413</v>
      </c>
      <c r="J131" s="312">
        <v>50</v>
      </c>
      <c r="K131" s="355"/>
    </row>
    <row r="132" spans="2:11" ht="15" customHeight="1">
      <c r="B132" s="353"/>
      <c r="C132" s="312" t="s">
        <v>4430</v>
      </c>
      <c r="D132" s="312"/>
      <c r="E132" s="312"/>
      <c r="F132" s="333" t="s">
        <v>4417</v>
      </c>
      <c r="G132" s="312"/>
      <c r="H132" s="312" t="s">
        <v>4450</v>
      </c>
      <c r="I132" s="312" t="s">
        <v>4413</v>
      </c>
      <c r="J132" s="312">
        <v>50</v>
      </c>
      <c r="K132" s="355"/>
    </row>
    <row r="133" spans="2:11" ht="15" customHeight="1">
      <c r="B133" s="353"/>
      <c r="C133" s="312" t="s">
        <v>4436</v>
      </c>
      <c r="D133" s="312"/>
      <c r="E133" s="312"/>
      <c r="F133" s="333" t="s">
        <v>4417</v>
      </c>
      <c r="G133" s="312"/>
      <c r="H133" s="312" t="s">
        <v>4450</v>
      </c>
      <c r="I133" s="312" t="s">
        <v>4413</v>
      </c>
      <c r="J133" s="312">
        <v>50</v>
      </c>
      <c r="K133" s="355"/>
    </row>
    <row r="134" spans="2:11" ht="15" customHeight="1">
      <c r="B134" s="353"/>
      <c r="C134" s="312" t="s">
        <v>4438</v>
      </c>
      <c r="D134" s="312"/>
      <c r="E134" s="312"/>
      <c r="F134" s="333" t="s">
        <v>4417</v>
      </c>
      <c r="G134" s="312"/>
      <c r="H134" s="312" t="s">
        <v>4450</v>
      </c>
      <c r="I134" s="312" t="s">
        <v>4413</v>
      </c>
      <c r="J134" s="312">
        <v>50</v>
      </c>
      <c r="K134" s="355"/>
    </row>
    <row r="135" spans="2:11" ht="15" customHeight="1">
      <c r="B135" s="353"/>
      <c r="C135" s="312" t="s">
        <v>164</v>
      </c>
      <c r="D135" s="312"/>
      <c r="E135" s="312"/>
      <c r="F135" s="333" t="s">
        <v>4417</v>
      </c>
      <c r="G135" s="312"/>
      <c r="H135" s="312" t="s">
        <v>4463</v>
      </c>
      <c r="I135" s="312" t="s">
        <v>4413</v>
      </c>
      <c r="J135" s="312">
        <v>255</v>
      </c>
      <c r="K135" s="355"/>
    </row>
    <row r="136" spans="2:11" ht="15" customHeight="1">
      <c r="B136" s="353"/>
      <c r="C136" s="312" t="s">
        <v>4440</v>
      </c>
      <c r="D136" s="312"/>
      <c r="E136" s="312"/>
      <c r="F136" s="333" t="s">
        <v>4411</v>
      </c>
      <c r="G136" s="312"/>
      <c r="H136" s="312" t="s">
        <v>4464</v>
      </c>
      <c r="I136" s="312" t="s">
        <v>4442</v>
      </c>
      <c r="J136" s="312"/>
      <c r="K136" s="355"/>
    </row>
    <row r="137" spans="2:11" ht="15" customHeight="1">
      <c r="B137" s="353"/>
      <c r="C137" s="312" t="s">
        <v>4443</v>
      </c>
      <c r="D137" s="312"/>
      <c r="E137" s="312"/>
      <c r="F137" s="333" t="s">
        <v>4411</v>
      </c>
      <c r="G137" s="312"/>
      <c r="H137" s="312" t="s">
        <v>4465</v>
      </c>
      <c r="I137" s="312" t="s">
        <v>4445</v>
      </c>
      <c r="J137" s="312"/>
      <c r="K137" s="355"/>
    </row>
    <row r="138" spans="2:11" ht="15" customHeight="1">
      <c r="B138" s="353"/>
      <c r="C138" s="312" t="s">
        <v>4446</v>
      </c>
      <c r="D138" s="312"/>
      <c r="E138" s="312"/>
      <c r="F138" s="333" t="s">
        <v>4411</v>
      </c>
      <c r="G138" s="312"/>
      <c r="H138" s="312" t="s">
        <v>4446</v>
      </c>
      <c r="I138" s="312" t="s">
        <v>4445</v>
      </c>
      <c r="J138" s="312"/>
      <c r="K138" s="355"/>
    </row>
    <row r="139" spans="2:11" ht="15" customHeight="1">
      <c r="B139" s="353"/>
      <c r="C139" s="312" t="s">
        <v>38</v>
      </c>
      <c r="D139" s="312"/>
      <c r="E139" s="312"/>
      <c r="F139" s="333" t="s">
        <v>4411</v>
      </c>
      <c r="G139" s="312"/>
      <c r="H139" s="312" t="s">
        <v>4466</v>
      </c>
      <c r="I139" s="312" t="s">
        <v>4445</v>
      </c>
      <c r="J139" s="312"/>
      <c r="K139" s="355"/>
    </row>
    <row r="140" spans="2:11" ht="15" customHeight="1">
      <c r="B140" s="353"/>
      <c r="C140" s="312" t="s">
        <v>4467</v>
      </c>
      <c r="D140" s="312"/>
      <c r="E140" s="312"/>
      <c r="F140" s="333" t="s">
        <v>4411</v>
      </c>
      <c r="G140" s="312"/>
      <c r="H140" s="312" t="s">
        <v>4468</v>
      </c>
      <c r="I140" s="312" t="s">
        <v>4445</v>
      </c>
      <c r="J140" s="312"/>
      <c r="K140" s="355"/>
    </row>
    <row r="141" spans="2:11" ht="15" customHeight="1">
      <c r="B141" s="356"/>
      <c r="C141" s="357"/>
      <c r="D141" s="357"/>
      <c r="E141" s="357"/>
      <c r="F141" s="357"/>
      <c r="G141" s="357"/>
      <c r="H141" s="357"/>
      <c r="I141" s="357"/>
      <c r="J141" s="357"/>
      <c r="K141" s="358"/>
    </row>
    <row r="142" spans="2:11" ht="18.75" customHeight="1">
      <c r="B142" s="308"/>
      <c r="C142" s="308"/>
      <c r="D142" s="308"/>
      <c r="E142" s="308"/>
      <c r="F142" s="345"/>
      <c r="G142" s="308"/>
      <c r="H142" s="308"/>
      <c r="I142" s="308"/>
      <c r="J142" s="308"/>
      <c r="K142" s="308"/>
    </row>
    <row r="143" spans="2:11" ht="18.75" customHeight="1">
      <c r="B143" s="319"/>
      <c r="C143" s="319"/>
      <c r="D143" s="319"/>
      <c r="E143" s="319"/>
      <c r="F143" s="319"/>
      <c r="G143" s="319"/>
      <c r="H143" s="319"/>
      <c r="I143" s="319"/>
      <c r="J143" s="319"/>
      <c r="K143" s="319"/>
    </row>
    <row r="144" spans="2:11" ht="7.5" customHeight="1">
      <c r="B144" s="320"/>
      <c r="C144" s="321"/>
      <c r="D144" s="321"/>
      <c r="E144" s="321"/>
      <c r="F144" s="321"/>
      <c r="G144" s="321"/>
      <c r="H144" s="321"/>
      <c r="I144" s="321"/>
      <c r="J144" s="321"/>
      <c r="K144" s="322"/>
    </row>
    <row r="145" spans="2:11" ht="45" customHeight="1">
      <c r="B145" s="323"/>
      <c r="C145" s="324" t="s">
        <v>4469</v>
      </c>
      <c r="D145" s="324"/>
      <c r="E145" s="324"/>
      <c r="F145" s="324"/>
      <c r="G145" s="324"/>
      <c r="H145" s="324"/>
      <c r="I145" s="324"/>
      <c r="J145" s="324"/>
      <c r="K145" s="325"/>
    </row>
    <row r="146" spans="2:11" ht="17.25" customHeight="1">
      <c r="B146" s="323"/>
      <c r="C146" s="326" t="s">
        <v>4405</v>
      </c>
      <c r="D146" s="326"/>
      <c r="E146" s="326"/>
      <c r="F146" s="326" t="s">
        <v>4406</v>
      </c>
      <c r="G146" s="327"/>
      <c r="H146" s="326" t="s">
        <v>159</v>
      </c>
      <c r="I146" s="326" t="s">
        <v>57</v>
      </c>
      <c r="J146" s="326" t="s">
        <v>4407</v>
      </c>
      <c r="K146" s="325"/>
    </row>
    <row r="147" spans="2:11" ht="17.25" customHeight="1">
      <c r="B147" s="323"/>
      <c r="C147" s="328" t="s">
        <v>4408</v>
      </c>
      <c r="D147" s="328"/>
      <c r="E147" s="328"/>
      <c r="F147" s="329" t="s">
        <v>4409</v>
      </c>
      <c r="G147" s="330"/>
      <c r="H147" s="328"/>
      <c r="I147" s="328"/>
      <c r="J147" s="328" t="s">
        <v>4410</v>
      </c>
      <c r="K147" s="325"/>
    </row>
    <row r="148" spans="2:11" ht="5.25" customHeight="1">
      <c r="B148" s="334"/>
      <c r="C148" s="331"/>
      <c r="D148" s="331"/>
      <c r="E148" s="331"/>
      <c r="F148" s="331"/>
      <c r="G148" s="332"/>
      <c r="H148" s="331"/>
      <c r="I148" s="331"/>
      <c r="J148" s="331"/>
      <c r="K148" s="355"/>
    </row>
    <row r="149" spans="2:11" ht="15" customHeight="1">
      <c r="B149" s="334"/>
      <c r="C149" s="359" t="s">
        <v>4414</v>
      </c>
      <c r="D149" s="312"/>
      <c r="E149" s="312"/>
      <c r="F149" s="360" t="s">
        <v>4411</v>
      </c>
      <c r="G149" s="312"/>
      <c r="H149" s="359" t="s">
        <v>4450</v>
      </c>
      <c r="I149" s="359" t="s">
        <v>4413</v>
      </c>
      <c r="J149" s="359">
        <v>120</v>
      </c>
      <c r="K149" s="355"/>
    </row>
    <row r="150" spans="2:11" ht="15" customHeight="1">
      <c r="B150" s="334"/>
      <c r="C150" s="359" t="s">
        <v>4459</v>
      </c>
      <c r="D150" s="312"/>
      <c r="E150" s="312"/>
      <c r="F150" s="360" t="s">
        <v>4411</v>
      </c>
      <c r="G150" s="312"/>
      <c r="H150" s="359" t="s">
        <v>4470</v>
      </c>
      <c r="I150" s="359" t="s">
        <v>4413</v>
      </c>
      <c r="J150" s="359" t="s">
        <v>4461</v>
      </c>
      <c r="K150" s="355"/>
    </row>
    <row r="151" spans="2:11" ht="15" customHeight="1">
      <c r="B151" s="334"/>
      <c r="C151" s="359" t="s">
        <v>82</v>
      </c>
      <c r="D151" s="312"/>
      <c r="E151" s="312"/>
      <c r="F151" s="360" t="s">
        <v>4411</v>
      </c>
      <c r="G151" s="312"/>
      <c r="H151" s="359" t="s">
        <v>4471</v>
      </c>
      <c r="I151" s="359" t="s">
        <v>4413</v>
      </c>
      <c r="J151" s="359" t="s">
        <v>4461</v>
      </c>
      <c r="K151" s="355"/>
    </row>
    <row r="152" spans="2:11" ht="15" customHeight="1">
      <c r="B152" s="334"/>
      <c r="C152" s="359" t="s">
        <v>4416</v>
      </c>
      <c r="D152" s="312"/>
      <c r="E152" s="312"/>
      <c r="F152" s="360" t="s">
        <v>4417</v>
      </c>
      <c r="G152" s="312"/>
      <c r="H152" s="359" t="s">
        <v>4450</v>
      </c>
      <c r="I152" s="359" t="s">
        <v>4413</v>
      </c>
      <c r="J152" s="359">
        <v>50</v>
      </c>
      <c r="K152" s="355"/>
    </row>
    <row r="153" spans="2:11" ht="15" customHeight="1">
      <c r="B153" s="334"/>
      <c r="C153" s="359" t="s">
        <v>4419</v>
      </c>
      <c r="D153" s="312"/>
      <c r="E153" s="312"/>
      <c r="F153" s="360" t="s">
        <v>4411</v>
      </c>
      <c r="G153" s="312"/>
      <c r="H153" s="359" t="s">
        <v>4450</v>
      </c>
      <c r="I153" s="359" t="s">
        <v>4421</v>
      </c>
      <c r="J153" s="359"/>
      <c r="K153" s="355"/>
    </row>
    <row r="154" spans="2:11" ht="15" customHeight="1">
      <c r="B154" s="334"/>
      <c r="C154" s="359" t="s">
        <v>4430</v>
      </c>
      <c r="D154" s="312"/>
      <c r="E154" s="312"/>
      <c r="F154" s="360" t="s">
        <v>4417</v>
      </c>
      <c r="G154" s="312"/>
      <c r="H154" s="359" t="s">
        <v>4450</v>
      </c>
      <c r="I154" s="359" t="s">
        <v>4413</v>
      </c>
      <c r="J154" s="359">
        <v>50</v>
      </c>
      <c r="K154" s="355"/>
    </row>
    <row r="155" spans="2:11" ht="15" customHeight="1">
      <c r="B155" s="334"/>
      <c r="C155" s="359" t="s">
        <v>4438</v>
      </c>
      <c r="D155" s="312"/>
      <c r="E155" s="312"/>
      <c r="F155" s="360" t="s">
        <v>4417</v>
      </c>
      <c r="G155" s="312"/>
      <c r="H155" s="359" t="s">
        <v>4450</v>
      </c>
      <c r="I155" s="359" t="s">
        <v>4413</v>
      </c>
      <c r="J155" s="359">
        <v>50</v>
      </c>
      <c r="K155" s="355"/>
    </row>
    <row r="156" spans="2:11" ht="15" customHeight="1">
      <c r="B156" s="334"/>
      <c r="C156" s="359" t="s">
        <v>4436</v>
      </c>
      <c r="D156" s="312"/>
      <c r="E156" s="312"/>
      <c r="F156" s="360" t="s">
        <v>4417</v>
      </c>
      <c r="G156" s="312"/>
      <c r="H156" s="359" t="s">
        <v>4450</v>
      </c>
      <c r="I156" s="359" t="s">
        <v>4413</v>
      </c>
      <c r="J156" s="359">
        <v>50</v>
      </c>
      <c r="K156" s="355"/>
    </row>
    <row r="157" spans="2:11" ht="15" customHeight="1">
      <c r="B157" s="334"/>
      <c r="C157" s="359" t="s">
        <v>139</v>
      </c>
      <c r="D157" s="312"/>
      <c r="E157" s="312"/>
      <c r="F157" s="360" t="s">
        <v>4411</v>
      </c>
      <c r="G157" s="312"/>
      <c r="H157" s="359" t="s">
        <v>4472</v>
      </c>
      <c r="I157" s="359" t="s">
        <v>4413</v>
      </c>
      <c r="J157" s="359" t="s">
        <v>4473</v>
      </c>
      <c r="K157" s="355"/>
    </row>
    <row r="158" spans="2:11" ht="15" customHeight="1">
      <c r="B158" s="334"/>
      <c r="C158" s="359" t="s">
        <v>4474</v>
      </c>
      <c r="D158" s="312"/>
      <c r="E158" s="312"/>
      <c r="F158" s="360" t="s">
        <v>4411</v>
      </c>
      <c r="G158" s="312"/>
      <c r="H158" s="359" t="s">
        <v>4475</v>
      </c>
      <c r="I158" s="359" t="s">
        <v>4445</v>
      </c>
      <c r="J158" s="359"/>
      <c r="K158" s="355"/>
    </row>
    <row r="159" spans="2:11" ht="15" customHeight="1">
      <c r="B159" s="361"/>
      <c r="C159" s="343"/>
      <c r="D159" s="343"/>
      <c r="E159" s="343"/>
      <c r="F159" s="343"/>
      <c r="G159" s="343"/>
      <c r="H159" s="343"/>
      <c r="I159" s="343"/>
      <c r="J159" s="343"/>
      <c r="K159" s="362"/>
    </row>
    <row r="160" spans="2:11" ht="18.75" customHeight="1">
      <c r="B160" s="308"/>
      <c r="C160" s="312"/>
      <c r="D160" s="312"/>
      <c r="E160" s="312"/>
      <c r="F160" s="333"/>
      <c r="G160" s="312"/>
      <c r="H160" s="312"/>
      <c r="I160" s="312"/>
      <c r="J160" s="312"/>
      <c r="K160" s="308"/>
    </row>
    <row r="161" spans="2:11" ht="18.75" customHeight="1">
      <c r="B161" s="319"/>
      <c r="C161" s="319"/>
      <c r="D161" s="319"/>
      <c r="E161" s="319"/>
      <c r="F161" s="319"/>
      <c r="G161" s="319"/>
      <c r="H161" s="319"/>
      <c r="I161" s="319"/>
      <c r="J161" s="319"/>
      <c r="K161" s="319"/>
    </row>
    <row r="162" spans="2:11" ht="7.5" customHeight="1">
      <c r="B162" s="298"/>
      <c r="C162" s="299"/>
      <c r="D162" s="299"/>
      <c r="E162" s="299"/>
      <c r="F162" s="299"/>
      <c r="G162" s="299"/>
      <c r="H162" s="299"/>
      <c r="I162" s="299"/>
      <c r="J162" s="299"/>
      <c r="K162" s="300"/>
    </row>
    <row r="163" spans="2:11" ht="45" customHeight="1">
      <c r="B163" s="301"/>
      <c r="C163" s="302" t="s">
        <v>4476</v>
      </c>
      <c r="D163" s="302"/>
      <c r="E163" s="302"/>
      <c r="F163" s="302"/>
      <c r="G163" s="302"/>
      <c r="H163" s="302"/>
      <c r="I163" s="302"/>
      <c r="J163" s="302"/>
      <c r="K163" s="303"/>
    </row>
    <row r="164" spans="2:11" ht="17.25" customHeight="1">
      <c r="B164" s="301"/>
      <c r="C164" s="326" t="s">
        <v>4405</v>
      </c>
      <c r="D164" s="326"/>
      <c r="E164" s="326"/>
      <c r="F164" s="326" t="s">
        <v>4406</v>
      </c>
      <c r="G164" s="363"/>
      <c r="H164" s="364" t="s">
        <v>159</v>
      </c>
      <c r="I164" s="364" t="s">
        <v>57</v>
      </c>
      <c r="J164" s="326" t="s">
        <v>4407</v>
      </c>
      <c r="K164" s="303"/>
    </row>
    <row r="165" spans="2:11" ht="17.25" customHeight="1">
      <c r="B165" s="304"/>
      <c r="C165" s="328" t="s">
        <v>4408</v>
      </c>
      <c r="D165" s="328"/>
      <c r="E165" s="328"/>
      <c r="F165" s="329" t="s">
        <v>4409</v>
      </c>
      <c r="G165" s="365"/>
      <c r="H165" s="366"/>
      <c r="I165" s="366"/>
      <c r="J165" s="328" t="s">
        <v>4410</v>
      </c>
      <c r="K165" s="306"/>
    </row>
    <row r="166" spans="2:11" ht="5.25" customHeight="1">
      <c r="B166" s="334"/>
      <c r="C166" s="331"/>
      <c r="D166" s="331"/>
      <c r="E166" s="331"/>
      <c r="F166" s="331"/>
      <c r="G166" s="332"/>
      <c r="H166" s="331"/>
      <c r="I166" s="331"/>
      <c r="J166" s="331"/>
      <c r="K166" s="355"/>
    </row>
    <row r="167" spans="2:11" ht="15" customHeight="1">
      <c r="B167" s="334"/>
      <c r="C167" s="312" t="s">
        <v>4414</v>
      </c>
      <c r="D167" s="312"/>
      <c r="E167" s="312"/>
      <c r="F167" s="333" t="s">
        <v>4411</v>
      </c>
      <c r="G167" s="312"/>
      <c r="H167" s="312" t="s">
        <v>4450</v>
      </c>
      <c r="I167" s="312" t="s">
        <v>4413</v>
      </c>
      <c r="J167" s="312">
        <v>120</v>
      </c>
      <c r="K167" s="355"/>
    </row>
    <row r="168" spans="2:11" ht="15" customHeight="1">
      <c r="B168" s="334"/>
      <c r="C168" s="312" t="s">
        <v>4459</v>
      </c>
      <c r="D168" s="312"/>
      <c r="E168" s="312"/>
      <c r="F168" s="333" t="s">
        <v>4411</v>
      </c>
      <c r="G168" s="312"/>
      <c r="H168" s="312" t="s">
        <v>4460</v>
      </c>
      <c r="I168" s="312" t="s">
        <v>4413</v>
      </c>
      <c r="J168" s="312" t="s">
        <v>4461</v>
      </c>
      <c r="K168" s="355"/>
    </row>
    <row r="169" spans="2:11" ht="15" customHeight="1">
      <c r="B169" s="334"/>
      <c r="C169" s="312" t="s">
        <v>82</v>
      </c>
      <c r="D169" s="312"/>
      <c r="E169" s="312"/>
      <c r="F169" s="333" t="s">
        <v>4411</v>
      </c>
      <c r="G169" s="312"/>
      <c r="H169" s="312" t="s">
        <v>4477</v>
      </c>
      <c r="I169" s="312" t="s">
        <v>4413</v>
      </c>
      <c r="J169" s="312" t="s">
        <v>4461</v>
      </c>
      <c r="K169" s="355"/>
    </row>
    <row r="170" spans="2:11" ht="15" customHeight="1">
      <c r="B170" s="334"/>
      <c r="C170" s="312" t="s">
        <v>4416</v>
      </c>
      <c r="D170" s="312"/>
      <c r="E170" s="312"/>
      <c r="F170" s="333" t="s">
        <v>4417</v>
      </c>
      <c r="G170" s="312"/>
      <c r="H170" s="312" t="s">
        <v>4477</v>
      </c>
      <c r="I170" s="312" t="s">
        <v>4413</v>
      </c>
      <c r="J170" s="312">
        <v>50</v>
      </c>
      <c r="K170" s="355"/>
    </row>
    <row r="171" spans="2:11" ht="15" customHeight="1">
      <c r="B171" s="334"/>
      <c r="C171" s="312" t="s">
        <v>4419</v>
      </c>
      <c r="D171" s="312"/>
      <c r="E171" s="312"/>
      <c r="F171" s="333" t="s">
        <v>4411</v>
      </c>
      <c r="G171" s="312"/>
      <c r="H171" s="312" t="s">
        <v>4477</v>
      </c>
      <c r="I171" s="312" t="s">
        <v>4421</v>
      </c>
      <c r="J171" s="312"/>
      <c r="K171" s="355"/>
    </row>
    <row r="172" spans="2:11" ht="15" customHeight="1">
      <c r="B172" s="334"/>
      <c r="C172" s="312" t="s">
        <v>4430</v>
      </c>
      <c r="D172" s="312"/>
      <c r="E172" s="312"/>
      <c r="F172" s="333" t="s">
        <v>4417</v>
      </c>
      <c r="G172" s="312"/>
      <c r="H172" s="312" t="s">
        <v>4477</v>
      </c>
      <c r="I172" s="312" t="s">
        <v>4413</v>
      </c>
      <c r="J172" s="312">
        <v>50</v>
      </c>
      <c r="K172" s="355"/>
    </row>
    <row r="173" spans="2:11" ht="15" customHeight="1">
      <c r="B173" s="334"/>
      <c r="C173" s="312" t="s">
        <v>4438</v>
      </c>
      <c r="D173" s="312"/>
      <c r="E173" s="312"/>
      <c r="F173" s="333" t="s">
        <v>4417</v>
      </c>
      <c r="G173" s="312"/>
      <c r="H173" s="312" t="s">
        <v>4477</v>
      </c>
      <c r="I173" s="312" t="s">
        <v>4413</v>
      </c>
      <c r="J173" s="312">
        <v>50</v>
      </c>
      <c r="K173" s="355"/>
    </row>
    <row r="174" spans="2:11" ht="15" customHeight="1">
      <c r="B174" s="334"/>
      <c r="C174" s="312" t="s">
        <v>4436</v>
      </c>
      <c r="D174" s="312"/>
      <c r="E174" s="312"/>
      <c r="F174" s="333" t="s">
        <v>4417</v>
      </c>
      <c r="G174" s="312"/>
      <c r="H174" s="312" t="s">
        <v>4477</v>
      </c>
      <c r="I174" s="312" t="s">
        <v>4413</v>
      </c>
      <c r="J174" s="312">
        <v>50</v>
      </c>
      <c r="K174" s="355"/>
    </row>
    <row r="175" spans="2:11" ht="15" customHeight="1">
      <c r="B175" s="334"/>
      <c r="C175" s="312" t="s">
        <v>158</v>
      </c>
      <c r="D175" s="312"/>
      <c r="E175" s="312"/>
      <c r="F175" s="333" t="s">
        <v>4411</v>
      </c>
      <c r="G175" s="312"/>
      <c r="H175" s="312" t="s">
        <v>4478</v>
      </c>
      <c r="I175" s="312" t="s">
        <v>4479</v>
      </c>
      <c r="J175" s="312"/>
      <c r="K175" s="355"/>
    </row>
    <row r="176" spans="2:11" ht="15" customHeight="1">
      <c r="B176" s="334"/>
      <c r="C176" s="312" t="s">
        <v>57</v>
      </c>
      <c r="D176" s="312"/>
      <c r="E176" s="312"/>
      <c r="F176" s="333" t="s">
        <v>4411</v>
      </c>
      <c r="G176" s="312"/>
      <c r="H176" s="312" t="s">
        <v>4480</v>
      </c>
      <c r="I176" s="312" t="s">
        <v>4481</v>
      </c>
      <c r="J176" s="312">
        <v>1</v>
      </c>
      <c r="K176" s="355"/>
    </row>
    <row r="177" spans="2:11" ht="15" customHeight="1">
      <c r="B177" s="334"/>
      <c r="C177" s="312" t="s">
        <v>53</v>
      </c>
      <c r="D177" s="312"/>
      <c r="E177" s="312"/>
      <c r="F177" s="333" t="s">
        <v>4411</v>
      </c>
      <c r="G177" s="312"/>
      <c r="H177" s="312" t="s">
        <v>4482</v>
      </c>
      <c r="I177" s="312" t="s">
        <v>4413</v>
      </c>
      <c r="J177" s="312">
        <v>20</v>
      </c>
      <c r="K177" s="355"/>
    </row>
    <row r="178" spans="2:11" ht="15" customHeight="1">
      <c r="B178" s="334"/>
      <c r="C178" s="312" t="s">
        <v>159</v>
      </c>
      <c r="D178" s="312"/>
      <c r="E178" s="312"/>
      <c r="F178" s="333" t="s">
        <v>4411</v>
      </c>
      <c r="G178" s="312"/>
      <c r="H178" s="312" t="s">
        <v>4483</v>
      </c>
      <c r="I178" s="312" t="s">
        <v>4413</v>
      </c>
      <c r="J178" s="312">
        <v>255</v>
      </c>
      <c r="K178" s="355"/>
    </row>
    <row r="179" spans="2:11" ht="15" customHeight="1">
      <c r="B179" s="334"/>
      <c r="C179" s="312" t="s">
        <v>160</v>
      </c>
      <c r="D179" s="312"/>
      <c r="E179" s="312"/>
      <c r="F179" s="333" t="s">
        <v>4411</v>
      </c>
      <c r="G179" s="312"/>
      <c r="H179" s="312" t="s">
        <v>4376</v>
      </c>
      <c r="I179" s="312" t="s">
        <v>4413</v>
      </c>
      <c r="J179" s="312">
        <v>10</v>
      </c>
      <c r="K179" s="355"/>
    </row>
    <row r="180" spans="2:11" ht="15" customHeight="1">
      <c r="B180" s="334"/>
      <c r="C180" s="312" t="s">
        <v>161</v>
      </c>
      <c r="D180" s="312"/>
      <c r="E180" s="312"/>
      <c r="F180" s="333" t="s">
        <v>4411</v>
      </c>
      <c r="G180" s="312"/>
      <c r="H180" s="312" t="s">
        <v>4484</v>
      </c>
      <c r="I180" s="312" t="s">
        <v>4445</v>
      </c>
      <c r="J180" s="312"/>
      <c r="K180" s="355"/>
    </row>
    <row r="181" spans="2:11" ht="15" customHeight="1">
      <c r="B181" s="334"/>
      <c r="C181" s="312" t="s">
        <v>4485</v>
      </c>
      <c r="D181" s="312"/>
      <c r="E181" s="312"/>
      <c r="F181" s="333" t="s">
        <v>4411</v>
      </c>
      <c r="G181" s="312"/>
      <c r="H181" s="312" t="s">
        <v>4486</v>
      </c>
      <c r="I181" s="312" t="s">
        <v>4445</v>
      </c>
      <c r="J181" s="312"/>
      <c r="K181" s="355"/>
    </row>
    <row r="182" spans="2:11" ht="15" customHeight="1">
      <c r="B182" s="334"/>
      <c r="C182" s="312" t="s">
        <v>4474</v>
      </c>
      <c r="D182" s="312"/>
      <c r="E182" s="312"/>
      <c r="F182" s="333" t="s">
        <v>4411</v>
      </c>
      <c r="G182" s="312"/>
      <c r="H182" s="312" t="s">
        <v>4487</v>
      </c>
      <c r="I182" s="312" t="s">
        <v>4445</v>
      </c>
      <c r="J182" s="312"/>
      <c r="K182" s="355"/>
    </row>
    <row r="183" spans="2:11" ht="15" customHeight="1">
      <c r="B183" s="334"/>
      <c r="C183" s="312" t="s">
        <v>163</v>
      </c>
      <c r="D183" s="312"/>
      <c r="E183" s="312"/>
      <c r="F183" s="333" t="s">
        <v>4417</v>
      </c>
      <c r="G183" s="312"/>
      <c r="H183" s="312" t="s">
        <v>4488</v>
      </c>
      <c r="I183" s="312" t="s">
        <v>4413</v>
      </c>
      <c r="J183" s="312">
        <v>50</v>
      </c>
      <c r="K183" s="355"/>
    </row>
    <row r="184" spans="2:11" ht="15" customHeight="1">
      <c r="B184" s="334"/>
      <c r="C184" s="312" t="s">
        <v>4489</v>
      </c>
      <c r="D184" s="312"/>
      <c r="E184" s="312"/>
      <c r="F184" s="333" t="s">
        <v>4417</v>
      </c>
      <c r="G184" s="312"/>
      <c r="H184" s="312" t="s">
        <v>4490</v>
      </c>
      <c r="I184" s="312" t="s">
        <v>4491</v>
      </c>
      <c r="J184" s="312"/>
      <c r="K184" s="355"/>
    </row>
    <row r="185" spans="2:11" ht="15" customHeight="1">
      <c r="B185" s="334"/>
      <c r="C185" s="312" t="s">
        <v>4492</v>
      </c>
      <c r="D185" s="312"/>
      <c r="E185" s="312"/>
      <c r="F185" s="333" t="s">
        <v>4417</v>
      </c>
      <c r="G185" s="312"/>
      <c r="H185" s="312" t="s">
        <v>4493</v>
      </c>
      <c r="I185" s="312" t="s">
        <v>4491</v>
      </c>
      <c r="J185" s="312"/>
      <c r="K185" s="355"/>
    </row>
    <row r="186" spans="2:11" ht="15" customHeight="1">
      <c r="B186" s="334"/>
      <c r="C186" s="312" t="s">
        <v>4494</v>
      </c>
      <c r="D186" s="312"/>
      <c r="E186" s="312"/>
      <c r="F186" s="333" t="s">
        <v>4417</v>
      </c>
      <c r="G186" s="312"/>
      <c r="H186" s="312" t="s">
        <v>4495</v>
      </c>
      <c r="I186" s="312" t="s">
        <v>4491</v>
      </c>
      <c r="J186" s="312"/>
      <c r="K186" s="355"/>
    </row>
    <row r="187" spans="2:11" ht="15" customHeight="1">
      <c r="B187" s="334"/>
      <c r="C187" s="367" t="s">
        <v>4496</v>
      </c>
      <c r="D187" s="312"/>
      <c r="E187" s="312"/>
      <c r="F187" s="333" t="s">
        <v>4417</v>
      </c>
      <c r="G187" s="312"/>
      <c r="H187" s="312" t="s">
        <v>4497</v>
      </c>
      <c r="I187" s="312" t="s">
        <v>4498</v>
      </c>
      <c r="J187" s="368" t="s">
        <v>4499</v>
      </c>
      <c r="K187" s="355"/>
    </row>
    <row r="188" spans="2:11" ht="15" customHeight="1">
      <c r="B188" s="334"/>
      <c r="C188" s="318" t="s">
        <v>42</v>
      </c>
      <c r="D188" s="312"/>
      <c r="E188" s="312"/>
      <c r="F188" s="333" t="s">
        <v>4411</v>
      </c>
      <c r="G188" s="312"/>
      <c r="H188" s="308" t="s">
        <v>4500</v>
      </c>
      <c r="I188" s="312" t="s">
        <v>4501</v>
      </c>
      <c r="J188" s="312"/>
      <c r="K188" s="355"/>
    </row>
    <row r="189" spans="2:11" ht="15" customHeight="1">
      <c r="B189" s="334"/>
      <c r="C189" s="318" t="s">
        <v>4502</v>
      </c>
      <c r="D189" s="312"/>
      <c r="E189" s="312"/>
      <c r="F189" s="333" t="s">
        <v>4411</v>
      </c>
      <c r="G189" s="312"/>
      <c r="H189" s="312" t="s">
        <v>4503</v>
      </c>
      <c r="I189" s="312" t="s">
        <v>4445</v>
      </c>
      <c r="J189" s="312"/>
      <c r="K189" s="355"/>
    </row>
    <row r="190" spans="2:11" ht="15" customHeight="1">
      <c r="B190" s="334"/>
      <c r="C190" s="318" t="s">
        <v>4504</v>
      </c>
      <c r="D190" s="312"/>
      <c r="E190" s="312"/>
      <c r="F190" s="333" t="s">
        <v>4411</v>
      </c>
      <c r="G190" s="312"/>
      <c r="H190" s="312" t="s">
        <v>4505</v>
      </c>
      <c r="I190" s="312" t="s">
        <v>4445</v>
      </c>
      <c r="J190" s="312"/>
      <c r="K190" s="355"/>
    </row>
    <row r="191" spans="2:11" ht="15" customHeight="1">
      <c r="B191" s="334"/>
      <c r="C191" s="318" t="s">
        <v>4506</v>
      </c>
      <c r="D191" s="312"/>
      <c r="E191" s="312"/>
      <c r="F191" s="333" t="s">
        <v>4417</v>
      </c>
      <c r="G191" s="312"/>
      <c r="H191" s="312" t="s">
        <v>4507</v>
      </c>
      <c r="I191" s="312" t="s">
        <v>4445</v>
      </c>
      <c r="J191" s="312"/>
      <c r="K191" s="355"/>
    </row>
    <row r="192" spans="2:11" ht="15" customHeight="1">
      <c r="B192" s="361"/>
      <c r="C192" s="369"/>
      <c r="D192" s="343"/>
      <c r="E192" s="343"/>
      <c r="F192" s="343"/>
      <c r="G192" s="343"/>
      <c r="H192" s="343"/>
      <c r="I192" s="343"/>
      <c r="J192" s="343"/>
      <c r="K192" s="362"/>
    </row>
    <row r="193" spans="2:11" ht="18.75" customHeight="1">
      <c r="B193" s="308"/>
      <c r="C193" s="312"/>
      <c r="D193" s="312"/>
      <c r="E193" s="312"/>
      <c r="F193" s="333"/>
      <c r="G193" s="312"/>
      <c r="H193" s="312"/>
      <c r="I193" s="312"/>
      <c r="J193" s="312"/>
      <c r="K193" s="308"/>
    </row>
    <row r="194" spans="2:11" ht="18.75" customHeight="1">
      <c r="B194" s="308"/>
      <c r="C194" s="312"/>
      <c r="D194" s="312"/>
      <c r="E194" s="312"/>
      <c r="F194" s="333"/>
      <c r="G194" s="312"/>
      <c r="H194" s="312"/>
      <c r="I194" s="312"/>
      <c r="J194" s="312"/>
      <c r="K194" s="308"/>
    </row>
    <row r="195" spans="2:11" ht="18.75" customHeight="1">
      <c r="B195" s="319"/>
      <c r="C195" s="319"/>
      <c r="D195" s="319"/>
      <c r="E195" s="319"/>
      <c r="F195" s="319"/>
      <c r="G195" s="319"/>
      <c r="H195" s="319"/>
      <c r="I195" s="319"/>
      <c r="J195" s="319"/>
      <c r="K195" s="319"/>
    </row>
    <row r="196" spans="2:11" ht="13.5">
      <c r="B196" s="298"/>
      <c r="C196" s="299"/>
      <c r="D196" s="299"/>
      <c r="E196" s="299"/>
      <c r="F196" s="299"/>
      <c r="G196" s="299"/>
      <c r="H196" s="299"/>
      <c r="I196" s="299"/>
      <c r="J196" s="299"/>
      <c r="K196" s="300"/>
    </row>
    <row r="197" spans="2:11" ht="21">
      <c r="B197" s="301"/>
      <c r="C197" s="302" t="s">
        <v>4508</v>
      </c>
      <c r="D197" s="302"/>
      <c r="E197" s="302"/>
      <c r="F197" s="302"/>
      <c r="G197" s="302"/>
      <c r="H197" s="302"/>
      <c r="I197" s="302"/>
      <c r="J197" s="302"/>
      <c r="K197" s="303"/>
    </row>
    <row r="198" spans="2:11" ht="25.5" customHeight="1">
      <c r="B198" s="301"/>
      <c r="C198" s="370" t="s">
        <v>4509</v>
      </c>
      <c r="D198" s="370"/>
      <c r="E198" s="370"/>
      <c r="F198" s="370" t="s">
        <v>4510</v>
      </c>
      <c r="G198" s="371"/>
      <c r="H198" s="370" t="s">
        <v>4511</v>
      </c>
      <c r="I198" s="370"/>
      <c r="J198" s="370"/>
      <c r="K198" s="303"/>
    </row>
    <row r="199" spans="2:11" ht="5.25" customHeight="1">
      <c r="B199" s="334"/>
      <c r="C199" s="331"/>
      <c r="D199" s="331"/>
      <c r="E199" s="331"/>
      <c r="F199" s="331"/>
      <c r="G199" s="312"/>
      <c r="H199" s="331"/>
      <c r="I199" s="331"/>
      <c r="J199" s="331"/>
      <c r="K199" s="355"/>
    </row>
    <row r="200" spans="2:11" ht="15" customHeight="1">
      <c r="B200" s="334"/>
      <c r="C200" s="312" t="s">
        <v>4501</v>
      </c>
      <c r="D200" s="312"/>
      <c r="E200" s="312"/>
      <c r="F200" s="333" t="s">
        <v>43</v>
      </c>
      <c r="G200" s="312"/>
      <c r="H200" s="312" t="s">
        <v>4512</v>
      </c>
      <c r="I200" s="312"/>
      <c r="J200" s="312"/>
      <c r="K200" s="355"/>
    </row>
    <row r="201" spans="2:11" ht="15" customHeight="1">
      <c r="B201" s="334"/>
      <c r="C201" s="340"/>
      <c r="D201" s="312"/>
      <c r="E201" s="312"/>
      <c r="F201" s="333" t="s">
        <v>44</v>
      </c>
      <c r="G201" s="312"/>
      <c r="H201" s="312" t="s">
        <v>4513</v>
      </c>
      <c r="I201" s="312"/>
      <c r="J201" s="312"/>
      <c r="K201" s="355"/>
    </row>
    <row r="202" spans="2:11" ht="15" customHeight="1">
      <c r="B202" s="334"/>
      <c r="C202" s="340"/>
      <c r="D202" s="312"/>
      <c r="E202" s="312"/>
      <c r="F202" s="333" t="s">
        <v>47</v>
      </c>
      <c r="G202" s="312"/>
      <c r="H202" s="312" t="s">
        <v>4514</v>
      </c>
      <c r="I202" s="312"/>
      <c r="J202" s="312"/>
      <c r="K202" s="355"/>
    </row>
    <row r="203" spans="2:11" ht="15" customHeight="1">
      <c r="B203" s="334"/>
      <c r="C203" s="312"/>
      <c r="D203" s="312"/>
      <c r="E203" s="312"/>
      <c r="F203" s="333" t="s">
        <v>45</v>
      </c>
      <c r="G203" s="312"/>
      <c r="H203" s="312" t="s">
        <v>4515</v>
      </c>
      <c r="I203" s="312"/>
      <c r="J203" s="312"/>
      <c r="K203" s="355"/>
    </row>
    <row r="204" spans="2:11" ht="15" customHeight="1">
      <c r="B204" s="334"/>
      <c r="C204" s="312"/>
      <c r="D204" s="312"/>
      <c r="E204" s="312"/>
      <c r="F204" s="333" t="s">
        <v>46</v>
      </c>
      <c r="G204" s="312"/>
      <c r="H204" s="312" t="s">
        <v>4516</v>
      </c>
      <c r="I204" s="312"/>
      <c r="J204" s="312"/>
      <c r="K204" s="355"/>
    </row>
    <row r="205" spans="2:11" ht="15" customHeight="1">
      <c r="B205" s="334"/>
      <c r="C205" s="312"/>
      <c r="D205" s="312"/>
      <c r="E205" s="312"/>
      <c r="F205" s="333"/>
      <c r="G205" s="312"/>
      <c r="H205" s="312"/>
      <c r="I205" s="312"/>
      <c r="J205" s="312"/>
      <c r="K205" s="355"/>
    </row>
    <row r="206" spans="2:11" ht="15" customHeight="1">
      <c r="B206" s="334"/>
      <c r="C206" s="312" t="s">
        <v>4457</v>
      </c>
      <c r="D206" s="312"/>
      <c r="E206" s="312"/>
      <c r="F206" s="333" t="s">
        <v>78</v>
      </c>
      <c r="G206" s="312"/>
      <c r="H206" s="312" t="s">
        <v>4517</v>
      </c>
      <c r="I206" s="312"/>
      <c r="J206" s="312"/>
      <c r="K206" s="355"/>
    </row>
    <row r="207" spans="2:11" ht="15" customHeight="1">
      <c r="B207" s="334"/>
      <c r="C207" s="340"/>
      <c r="D207" s="312"/>
      <c r="E207" s="312"/>
      <c r="F207" s="333" t="s">
        <v>4357</v>
      </c>
      <c r="G207" s="312"/>
      <c r="H207" s="312" t="s">
        <v>4358</v>
      </c>
      <c r="I207" s="312"/>
      <c r="J207" s="312"/>
      <c r="K207" s="355"/>
    </row>
    <row r="208" spans="2:11" ht="15" customHeight="1">
      <c r="B208" s="334"/>
      <c r="C208" s="312"/>
      <c r="D208" s="312"/>
      <c r="E208" s="312"/>
      <c r="F208" s="333" t="s">
        <v>4355</v>
      </c>
      <c r="G208" s="312"/>
      <c r="H208" s="312" t="s">
        <v>4518</v>
      </c>
      <c r="I208" s="312"/>
      <c r="J208" s="312"/>
      <c r="K208" s="355"/>
    </row>
    <row r="209" spans="2:11" ht="15" customHeight="1">
      <c r="B209" s="372"/>
      <c r="C209" s="340"/>
      <c r="D209" s="340"/>
      <c r="E209" s="340"/>
      <c r="F209" s="333" t="s">
        <v>98</v>
      </c>
      <c r="G209" s="318"/>
      <c r="H209" s="359" t="s">
        <v>105</v>
      </c>
      <c r="I209" s="359"/>
      <c r="J209" s="359"/>
      <c r="K209" s="373"/>
    </row>
    <row r="210" spans="2:11" ht="15" customHeight="1">
      <c r="B210" s="372"/>
      <c r="C210" s="340"/>
      <c r="D210" s="340"/>
      <c r="E210" s="340"/>
      <c r="F210" s="333" t="s">
        <v>4359</v>
      </c>
      <c r="G210" s="318"/>
      <c r="H210" s="359" t="s">
        <v>4519</v>
      </c>
      <c r="I210" s="359"/>
      <c r="J210" s="359"/>
      <c r="K210" s="373"/>
    </row>
    <row r="211" spans="2:11" ht="15" customHeight="1">
      <c r="B211" s="372"/>
      <c r="C211" s="340"/>
      <c r="D211" s="340"/>
      <c r="E211" s="340"/>
      <c r="F211" s="374"/>
      <c r="G211" s="318"/>
      <c r="H211" s="375"/>
      <c r="I211" s="375"/>
      <c r="J211" s="375"/>
      <c r="K211" s="373"/>
    </row>
    <row r="212" spans="2:11" ht="15" customHeight="1">
      <c r="B212" s="372"/>
      <c r="C212" s="312" t="s">
        <v>4481</v>
      </c>
      <c r="D212" s="340"/>
      <c r="E212" s="340"/>
      <c r="F212" s="333">
        <v>1</v>
      </c>
      <c r="G212" s="318"/>
      <c r="H212" s="359" t="s">
        <v>4520</v>
      </c>
      <c r="I212" s="359"/>
      <c r="J212" s="359"/>
      <c r="K212" s="373"/>
    </row>
    <row r="213" spans="2:11" ht="15" customHeight="1">
      <c r="B213" s="372"/>
      <c r="C213" s="340"/>
      <c r="D213" s="340"/>
      <c r="E213" s="340"/>
      <c r="F213" s="333">
        <v>2</v>
      </c>
      <c r="G213" s="318"/>
      <c r="H213" s="359" t="s">
        <v>4521</v>
      </c>
      <c r="I213" s="359"/>
      <c r="J213" s="359"/>
      <c r="K213" s="373"/>
    </row>
    <row r="214" spans="2:11" ht="15" customHeight="1">
      <c r="B214" s="372"/>
      <c r="C214" s="340"/>
      <c r="D214" s="340"/>
      <c r="E214" s="340"/>
      <c r="F214" s="333">
        <v>3</v>
      </c>
      <c r="G214" s="318"/>
      <c r="H214" s="359" t="s">
        <v>4522</v>
      </c>
      <c r="I214" s="359"/>
      <c r="J214" s="359"/>
      <c r="K214" s="373"/>
    </row>
    <row r="215" spans="2:11" ht="15" customHeight="1">
      <c r="B215" s="372"/>
      <c r="C215" s="340"/>
      <c r="D215" s="340"/>
      <c r="E215" s="340"/>
      <c r="F215" s="333">
        <v>4</v>
      </c>
      <c r="G215" s="318"/>
      <c r="H215" s="359" t="s">
        <v>4523</v>
      </c>
      <c r="I215" s="359"/>
      <c r="J215" s="359"/>
      <c r="K215" s="373"/>
    </row>
    <row r="216" spans="2:11" ht="12.75" customHeight="1">
      <c r="B216" s="376"/>
      <c r="C216" s="377"/>
      <c r="D216" s="377"/>
      <c r="E216" s="377"/>
      <c r="F216" s="377"/>
      <c r="G216" s="377"/>
      <c r="H216" s="377"/>
      <c r="I216" s="377"/>
      <c r="J216" s="377"/>
      <c r="K216" s="378"/>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38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83</v>
      </c>
    </row>
    <row r="3" spans="2:46" ht="6.95" customHeight="1">
      <c r="B3" s="27"/>
      <c r="C3" s="28"/>
      <c r="D3" s="28"/>
      <c r="E3" s="28"/>
      <c r="F3" s="28"/>
      <c r="G3" s="28"/>
      <c r="H3" s="28"/>
      <c r="I3" s="140"/>
      <c r="J3" s="28"/>
      <c r="K3" s="29"/>
      <c r="AT3" s="26" t="s">
        <v>72</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s="1" customFormat="1" ht="22.5" customHeight="1">
      <c r="B9" s="48"/>
      <c r="C9" s="49"/>
      <c r="D9" s="49"/>
      <c r="E9" s="142" t="s">
        <v>135</v>
      </c>
      <c r="F9" s="49"/>
      <c r="G9" s="49"/>
      <c r="H9" s="49"/>
      <c r="I9" s="143"/>
      <c r="J9" s="49"/>
      <c r="K9" s="53"/>
    </row>
    <row r="10" spans="2:11" s="1" customFormat="1" ht="13.5">
      <c r="B10" s="48"/>
      <c r="C10" s="49"/>
      <c r="D10" s="42" t="s">
        <v>136</v>
      </c>
      <c r="E10" s="49"/>
      <c r="F10" s="49"/>
      <c r="G10" s="49"/>
      <c r="H10" s="49"/>
      <c r="I10" s="143"/>
      <c r="J10" s="49"/>
      <c r="K10" s="53"/>
    </row>
    <row r="11" spans="2:11" s="1" customFormat="1" ht="36.95" customHeight="1">
      <c r="B11" s="48"/>
      <c r="C11" s="49"/>
      <c r="D11" s="49"/>
      <c r="E11" s="144" t="s">
        <v>137</v>
      </c>
      <c r="F11" s="49"/>
      <c r="G11" s="49"/>
      <c r="H11" s="49"/>
      <c r="I11" s="143"/>
      <c r="J11" s="49"/>
      <c r="K11" s="53"/>
    </row>
    <row r="12" spans="2:11" s="1" customFormat="1" ht="13.5">
      <c r="B12" s="48"/>
      <c r="C12" s="49"/>
      <c r="D12" s="49"/>
      <c r="E12" s="49"/>
      <c r="F12" s="49"/>
      <c r="G12" s="49"/>
      <c r="H12" s="49"/>
      <c r="I12" s="143"/>
      <c r="J12" s="49"/>
      <c r="K12" s="53"/>
    </row>
    <row r="13" spans="2:11" s="1" customFormat="1" ht="14.4" customHeight="1">
      <c r="B13" s="48"/>
      <c r="C13" s="49"/>
      <c r="D13" s="42" t="s">
        <v>21</v>
      </c>
      <c r="E13" s="49"/>
      <c r="F13" s="37" t="s">
        <v>5</v>
      </c>
      <c r="G13" s="49"/>
      <c r="H13" s="49"/>
      <c r="I13" s="145" t="s">
        <v>22</v>
      </c>
      <c r="J13" s="37" t="s">
        <v>5</v>
      </c>
      <c r="K13" s="53"/>
    </row>
    <row r="14" spans="2:11" s="1" customFormat="1" ht="14.4" customHeight="1">
      <c r="B14" s="48"/>
      <c r="C14" s="49"/>
      <c r="D14" s="42" t="s">
        <v>23</v>
      </c>
      <c r="E14" s="49"/>
      <c r="F14" s="37" t="s">
        <v>24</v>
      </c>
      <c r="G14" s="49"/>
      <c r="H14" s="49"/>
      <c r="I14" s="145" t="s">
        <v>25</v>
      </c>
      <c r="J14" s="146">
        <f>'Rekapitulace stavby'!AN8</f>
        <v>0</v>
      </c>
      <c r="K14" s="53"/>
    </row>
    <row r="15" spans="2:11" s="1" customFormat="1" ht="10.8" customHeight="1">
      <c r="B15" s="48"/>
      <c r="C15" s="49"/>
      <c r="D15" s="49"/>
      <c r="E15" s="49"/>
      <c r="F15" s="49"/>
      <c r="G15" s="49"/>
      <c r="H15" s="49"/>
      <c r="I15" s="143"/>
      <c r="J15" s="49"/>
      <c r="K15" s="53"/>
    </row>
    <row r="16" spans="2:11" s="1" customFormat="1" ht="14.4" customHeight="1">
      <c r="B16" s="48"/>
      <c r="C16" s="49"/>
      <c r="D16" s="42" t="s">
        <v>27</v>
      </c>
      <c r="E16" s="49"/>
      <c r="F16" s="49"/>
      <c r="G16" s="49"/>
      <c r="H16" s="49"/>
      <c r="I16" s="145" t="s">
        <v>28</v>
      </c>
      <c r="J16" s="37" t="s">
        <v>5</v>
      </c>
      <c r="K16" s="53"/>
    </row>
    <row r="17" spans="2:11" s="1" customFormat="1" ht="18" customHeight="1">
      <c r="B17" s="48"/>
      <c r="C17" s="49"/>
      <c r="D17" s="49"/>
      <c r="E17" s="37" t="s">
        <v>29</v>
      </c>
      <c r="F17" s="49"/>
      <c r="G17" s="49"/>
      <c r="H17" s="49"/>
      <c r="I17" s="145" t="s">
        <v>30</v>
      </c>
      <c r="J17" s="37" t="s">
        <v>5</v>
      </c>
      <c r="K17" s="53"/>
    </row>
    <row r="18" spans="2:11" s="1" customFormat="1" ht="6.95" customHeight="1">
      <c r="B18" s="48"/>
      <c r="C18" s="49"/>
      <c r="D18" s="49"/>
      <c r="E18" s="49"/>
      <c r="F18" s="49"/>
      <c r="G18" s="49"/>
      <c r="H18" s="49"/>
      <c r="I18" s="143"/>
      <c r="J18" s="49"/>
      <c r="K18" s="53"/>
    </row>
    <row r="19" spans="2:11" s="1" customFormat="1" ht="14.4" customHeight="1">
      <c r="B19" s="48"/>
      <c r="C19" s="49"/>
      <c r="D19" s="42" t="s">
        <v>31</v>
      </c>
      <c r="E19" s="49"/>
      <c r="F19" s="49"/>
      <c r="G19" s="49"/>
      <c r="H19" s="49"/>
      <c r="I19" s="145" t="s">
        <v>28</v>
      </c>
      <c r="J19" s="37">
        <f>IF('Rekapitulace stavby'!AN13="Vyplň údaj","",IF('Rekapitulace stavby'!AN13="","",'Rekapitulace stavby'!AN13))</f>
        <v>0</v>
      </c>
      <c r="K19" s="53"/>
    </row>
    <row r="20" spans="2:11" s="1" customFormat="1" ht="18" customHeight="1">
      <c r="B20" s="48"/>
      <c r="C20" s="49"/>
      <c r="D20" s="49"/>
      <c r="E20" s="37">
        <f>IF('Rekapitulace stavby'!E14="Vyplň údaj","",IF('Rekapitulace stavby'!E14="","",'Rekapitulace stavby'!E14))</f>
        <v>0</v>
      </c>
      <c r="F20" s="49"/>
      <c r="G20" s="49"/>
      <c r="H20" s="49"/>
      <c r="I20" s="145" t="s">
        <v>30</v>
      </c>
      <c r="J20" s="37">
        <f>IF('Rekapitulace stavby'!AN14="Vyplň údaj","",IF('Rekapitulace stavby'!AN14="","",'Rekapitulace stavby'!AN14))</f>
        <v>0</v>
      </c>
      <c r="K20" s="53"/>
    </row>
    <row r="21" spans="2:11" s="1" customFormat="1" ht="6.95" customHeight="1">
      <c r="B21" s="48"/>
      <c r="C21" s="49"/>
      <c r="D21" s="49"/>
      <c r="E21" s="49"/>
      <c r="F21" s="49"/>
      <c r="G21" s="49"/>
      <c r="H21" s="49"/>
      <c r="I21" s="143"/>
      <c r="J21" s="49"/>
      <c r="K21" s="53"/>
    </row>
    <row r="22" spans="2:11" s="1" customFormat="1" ht="14.4" customHeight="1">
      <c r="B22" s="48"/>
      <c r="C22" s="49"/>
      <c r="D22" s="42" t="s">
        <v>33</v>
      </c>
      <c r="E22" s="49"/>
      <c r="F22" s="49"/>
      <c r="G22" s="49"/>
      <c r="H22" s="49"/>
      <c r="I22" s="145" t="s">
        <v>28</v>
      </c>
      <c r="J22" s="37" t="s">
        <v>5</v>
      </c>
      <c r="K22" s="53"/>
    </row>
    <row r="23" spans="2:11" s="1" customFormat="1" ht="18" customHeight="1">
      <c r="B23" s="48"/>
      <c r="C23" s="49"/>
      <c r="D23" s="49"/>
      <c r="E23" s="37" t="s">
        <v>34</v>
      </c>
      <c r="F23" s="49"/>
      <c r="G23" s="49"/>
      <c r="H23" s="49"/>
      <c r="I23" s="145" t="s">
        <v>30</v>
      </c>
      <c r="J23" s="37" t="s">
        <v>5</v>
      </c>
      <c r="K23" s="53"/>
    </row>
    <row r="24" spans="2:11" s="1" customFormat="1" ht="6.95" customHeight="1">
      <c r="B24" s="48"/>
      <c r="C24" s="49"/>
      <c r="D24" s="49"/>
      <c r="E24" s="49"/>
      <c r="F24" s="49"/>
      <c r="G24" s="49"/>
      <c r="H24" s="49"/>
      <c r="I24" s="143"/>
      <c r="J24" s="49"/>
      <c r="K24" s="53"/>
    </row>
    <row r="25" spans="2:11" s="1" customFormat="1" ht="14.4" customHeight="1">
      <c r="B25" s="48"/>
      <c r="C25" s="49"/>
      <c r="D25" s="42" t="s">
        <v>36</v>
      </c>
      <c r="E25" s="49"/>
      <c r="F25" s="49"/>
      <c r="G25" s="49"/>
      <c r="H25" s="49"/>
      <c r="I25" s="143"/>
      <c r="J25" s="49"/>
      <c r="K25" s="53"/>
    </row>
    <row r="26" spans="2:11" s="7" customFormat="1" ht="22.5" customHeight="1">
      <c r="B26" s="147"/>
      <c r="C26" s="148"/>
      <c r="D26" s="148"/>
      <c r="E26" s="46" t="s">
        <v>5</v>
      </c>
      <c r="F26" s="46"/>
      <c r="G26" s="46"/>
      <c r="H26" s="46"/>
      <c r="I26" s="149"/>
      <c r="J26" s="148"/>
      <c r="K26" s="150"/>
    </row>
    <row r="27" spans="2:11" s="1" customFormat="1" ht="6.95" customHeight="1">
      <c r="B27" s="48"/>
      <c r="C27" s="49"/>
      <c r="D27" s="49"/>
      <c r="E27" s="49"/>
      <c r="F27" s="49"/>
      <c r="G27" s="49"/>
      <c r="H27" s="49"/>
      <c r="I27" s="143"/>
      <c r="J27" s="49"/>
      <c r="K27" s="53"/>
    </row>
    <row r="28" spans="2:11" s="1" customFormat="1" ht="6.95" customHeight="1">
      <c r="B28" s="48"/>
      <c r="C28" s="49"/>
      <c r="D28" s="84"/>
      <c r="E28" s="84"/>
      <c r="F28" s="84"/>
      <c r="G28" s="84"/>
      <c r="H28" s="84"/>
      <c r="I28" s="151"/>
      <c r="J28" s="84"/>
      <c r="K28" s="152"/>
    </row>
    <row r="29" spans="2:11" s="1" customFormat="1" ht="25.4" customHeight="1">
      <c r="B29" s="48"/>
      <c r="C29" s="49"/>
      <c r="D29" s="153" t="s">
        <v>38</v>
      </c>
      <c r="E29" s="49"/>
      <c r="F29" s="49"/>
      <c r="G29" s="49"/>
      <c r="H29" s="49"/>
      <c r="I29" s="143"/>
      <c r="J29" s="154">
        <f>ROUND(J96,2)</f>
        <v>0</v>
      </c>
      <c r="K29" s="53"/>
    </row>
    <row r="30" spans="2:11" s="1" customFormat="1" ht="6.95" customHeight="1">
      <c r="B30" s="48"/>
      <c r="C30" s="49"/>
      <c r="D30" s="84"/>
      <c r="E30" s="84"/>
      <c r="F30" s="84"/>
      <c r="G30" s="84"/>
      <c r="H30" s="84"/>
      <c r="I30" s="151"/>
      <c r="J30" s="84"/>
      <c r="K30" s="152"/>
    </row>
    <row r="31" spans="2:11" s="1" customFormat="1" ht="14.4" customHeight="1">
      <c r="B31" s="48"/>
      <c r="C31" s="49"/>
      <c r="D31" s="49"/>
      <c r="E31" s="49"/>
      <c r="F31" s="54" t="s">
        <v>40</v>
      </c>
      <c r="G31" s="49"/>
      <c r="H31" s="49"/>
      <c r="I31" s="155" t="s">
        <v>39</v>
      </c>
      <c r="J31" s="54" t="s">
        <v>41</v>
      </c>
      <c r="K31" s="53"/>
    </row>
    <row r="32" spans="2:11" s="1" customFormat="1" ht="14.4" customHeight="1">
      <c r="B32" s="48"/>
      <c r="C32" s="49"/>
      <c r="D32" s="57" t="s">
        <v>42</v>
      </c>
      <c r="E32" s="57" t="s">
        <v>43</v>
      </c>
      <c r="F32" s="156">
        <f>ROUND(SUM(BE96:BE382),2)</f>
        <v>0</v>
      </c>
      <c r="G32" s="49"/>
      <c r="H32" s="49"/>
      <c r="I32" s="157">
        <v>0.21</v>
      </c>
      <c r="J32" s="156">
        <f>ROUND(ROUND((SUM(BE96:BE382)),2)*I32,2)</f>
        <v>0</v>
      </c>
      <c r="K32" s="53"/>
    </row>
    <row r="33" spans="2:11" s="1" customFormat="1" ht="14.4" customHeight="1">
      <c r="B33" s="48"/>
      <c r="C33" s="49"/>
      <c r="D33" s="49"/>
      <c r="E33" s="57" t="s">
        <v>44</v>
      </c>
      <c r="F33" s="156">
        <f>ROUND(SUM(BF96:BF382),2)</f>
        <v>0</v>
      </c>
      <c r="G33" s="49"/>
      <c r="H33" s="49"/>
      <c r="I33" s="157">
        <v>0.15</v>
      </c>
      <c r="J33" s="156">
        <f>ROUND(ROUND((SUM(BF96:BF382)),2)*I33,2)</f>
        <v>0</v>
      </c>
      <c r="K33" s="53"/>
    </row>
    <row r="34" spans="2:11" s="1" customFormat="1" ht="14.4" customHeight="1" hidden="1">
      <c r="B34" s="48"/>
      <c r="C34" s="49"/>
      <c r="D34" s="49"/>
      <c r="E34" s="57" t="s">
        <v>45</v>
      </c>
      <c r="F34" s="156">
        <f>ROUND(SUM(BG96:BG382),2)</f>
        <v>0</v>
      </c>
      <c r="G34" s="49"/>
      <c r="H34" s="49"/>
      <c r="I34" s="157">
        <v>0.21</v>
      </c>
      <c r="J34" s="156">
        <v>0</v>
      </c>
      <c r="K34" s="53"/>
    </row>
    <row r="35" spans="2:11" s="1" customFormat="1" ht="14.4" customHeight="1" hidden="1">
      <c r="B35" s="48"/>
      <c r="C35" s="49"/>
      <c r="D35" s="49"/>
      <c r="E35" s="57" t="s">
        <v>46</v>
      </c>
      <c r="F35" s="156">
        <f>ROUND(SUM(BH96:BH382),2)</f>
        <v>0</v>
      </c>
      <c r="G35" s="49"/>
      <c r="H35" s="49"/>
      <c r="I35" s="157">
        <v>0.15</v>
      </c>
      <c r="J35" s="156">
        <v>0</v>
      </c>
      <c r="K35" s="53"/>
    </row>
    <row r="36" spans="2:11" s="1" customFormat="1" ht="14.4" customHeight="1" hidden="1">
      <c r="B36" s="48"/>
      <c r="C36" s="49"/>
      <c r="D36" s="49"/>
      <c r="E36" s="57" t="s">
        <v>47</v>
      </c>
      <c r="F36" s="156">
        <f>ROUND(SUM(BI96:BI382),2)</f>
        <v>0</v>
      </c>
      <c r="G36" s="49"/>
      <c r="H36" s="49"/>
      <c r="I36" s="157">
        <v>0</v>
      </c>
      <c r="J36" s="156">
        <v>0</v>
      </c>
      <c r="K36" s="53"/>
    </row>
    <row r="37" spans="2:11" s="1" customFormat="1" ht="6.95" customHeight="1">
      <c r="B37" s="48"/>
      <c r="C37" s="49"/>
      <c r="D37" s="49"/>
      <c r="E37" s="49"/>
      <c r="F37" s="49"/>
      <c r="G37" s="49"/>
      <c r="H37" s="49"/>
      <c r="I37" s="143"/>
      <c r="J37" s="49"/>
      <c r="K37" s="53"/>
    </row>
    <row r="38" spans="2:11" s="1" customFormat="1" ht="25.4" customHeight="1">
      <c r="B38" s="48"/>
      <c r="C38" s="158"/>
      <c r="D38" s="159" t="s">
        <v>48</v>
      </c>
      <c r="E38" s="90"/>
      <c r="F38" s="90"/>
      <c r="G38" s="160" t="s">
        <v>49</v>
      </c>
      <c r="H38" s="161" t="s">
        <v>50</v>
      </c>
      <c r="I38" s="162"/>
      <c r="J38" s="163">
        <f>SUM(J29:J36)</f>
        <v>0</v>
      </c>
      <c r="K38" s="164"/>
    </row>
    <row r="39" spans="2:11" s="1" customFormat="1" ht="14.4" customHeight="1">
      <c r="B39" s="69"/>
      <c r="C39" s="70"/>
      <c r="D39" s="70"/>
      <c r="E39" s="70"/>
      <c r="F39" s="70"/>
      <c r="G39" s="70"/>
      <c r="H39" s="70"/>
      <c r="I39" s="165"/>
      <c r="J39" s="70"/>
      <c r="K39" s="71"/>
    </row>
    <row r="43" spans="2:11" s="1" customFormat="1" ht="6.95" customHeight="1">
      <c r="B43" s="72"/>
      <c r="C43" s="73"/>
      <c r="D43" s="73"/>
      <c r="E43" s="73"/>
      <c r="F43" s="73"/>
      <c r="G43" s="73"/>
      <c r="H43" s="73"/>
      <c r="I43" s="166"/>
      <c r="J43" s="73"/>
      <c r="K43" s="167"/>
    </row>
    <row r="44" spans="2:11" s="1" customFormat="1" ht="36.95" customHeight="1">
      <c r="B44" s="48"/>
      <c r="C44" s="32" t="s">
        <v>138</v>
      </c>
      <c r="D44" s="49"/>
      <c r="E44" s="49"/>
      <c r="F44" s="49"/>
      <c r="G44" s="49"/>
      <c r="H44" s="49"/>
      <c r="I44" s="143"/>
      <c r="J44" s="49"/>
      <c r="K44" s="53"/>
    </row>
    <row r="45" spans="2:11" s="1" customFormat="1" ht="6.95" customHeight="1">
      <c r="B45" s="48"/>
      <c r="C45" s="49"/>
      <c r="D45" s="49"/>
      <c r="E45" s="49"/>
      <c r="F45" s="49"/>
      <c r="G45" s="49"/>
      <c r="H45" s="49"/>
      <c r="I45" s="143"/>
      <c r="J45" s="49"/>
      <c r="K45" s="53"/>
    </row>
    <row r="46" spans="2:11" s="1" customFormat="1" ht="14.4" customHeight="1">
      <c r="B46" s="48"/>
      <c r="C46" s="42" t="s">
        <v>19</v>
      </c>
      <c r="D46" s="49"/>
      <c r="E46" s="49"/>
      <c r="F46" s="49"/>
      <c r="G46" s="49"/>
      <c r="H46" s="49"/>
      <c r="I46" s="143"/>
      <c r="J46" s="49"/>
      <c r="K46" s="53"/>
    </row>
    <row r="47" spans="2:11" s="1" customFormat="1" ht="22.5" customHeight="1">
      <c r="B47" s="48"/>
      <c r="C47" s="49"/>
      <c r="D47" s="49"/>
      <c r="E47" s="142">
        <f>E7</f>
        <v>0</v>
      </c>
      <c r="F47" s="42"/>
      <c r="G47" s="42"/>
      <c r="H47" s="42"/>
      <c r="I47" s="143"/>
      <c r="J47" s="49"/>
      <c r="K47" s="53"/>
    </row>
    <row r="48" spans="2:11" ht="13.5">
      <c r="B48" s="30"/>
      <c r="C48" s="42" t="s">
        <v>134</v>
      </c>
      <c r="D48" s="31"/>
      <c r="E48" s="31"/>
      <c r="F48" s="31"/>
      <c r="G48" s="31"/>
      <c r="H48" s="31"/>
      <c r="I48" s="141"/>
      <c r="J48" s="31"/>
      <c r="K48" s="33"/>
    </row>
    <row r="49" spans="2:11" s="1" customFormat="1" ht="22.5" customHeight="1">
      <c r="B49" s="48"/>
      <c r="C49" s="49"/>
      <c r="D49" s="49"/>
      <c r="E49" s="142" t="s">
        <v>135</v>
      </c>
      <c r="F49" s="49"/>
      <c r="G49" s="49"/>
      <c r="H49" s="49"/>
      <c r="I49" s="143"/>
      <c r="J49" s="49"/>
      <c r="K49" s="53"/>
    </row>
    <row r="50" spans="2:11" s="1" customFormat="1" ht="14.4" customHeight="1">
      <c r="B50" s="48"/>
      <c r="C50" s="42" t="s">
        <v>136</v>
      </c>
      <c r="D50" s="49"/>
      <c r="E50" s="49"/>
      <c r="F50" s="49"/>
      <c r="G50" s="49"/>
      <c r="H50" s="49"/>
      <c r="I50" s="143"/>
      <c r="J50" s="49"/>
      <c r="K50" s="53"/>
    </row>
    <row r="51" spans="2:11" s="1" customFormat="1" ht="23.25" customHeight="1">
      <c r="B51" s="48"/>
      <c r="C51" s="49"/>
      <c r="D51" s="49"/>
      <c r="E51" s="144">
        <f>E11</f>
        <v>0</v>
      </c>
      <c r="F51" s="49"/>
      <c r="G51" s="49"/>
      <c r="H51" s="49"/>
      <c r="I51" s="143"/>
      <c r="J51" s="49"/>
      <c r="K51" s="53"/>
    </row>
    <row r="52" spans="2:11" s="1" customFormat="1" ht="6.95" customHeight="1">
      <c r="B52" s="48"/>
      <c r="C52" s="49"/>
      <c r="D52" s="49"/>
      <c r="E52" s="49"/>
      <c r="F52" s="49"/>
      <c r="G52" s="49"/>
      <c r="H52" s="49"/>
      <c r="I52" s="143"/>
      <c r="J52" s="49"/>
      <c r="K52" s="53"/>
    </row>
    <row r="53" spans="2:11" s="1" customFormat="1" ht="18" customHeight="1">
      <c r="B53" s="48"/>
      <c r="C53" s="42" t="s">
        <v>23</v>
      </c>
      <c r="D53" s="49"/>
      <c r="E53" s="49"/>
      <c r="F53" s="37">
        <f>F14</f>
        <v>0</v>
      </c>
      <c r="G53" s="49"/>
      <c r="H53" s="49"/>
      <c r="I53" s="145" t="s">
        <v>25</v>
      </c>
      <c r="J53" s="146">
        <f>IF(J14="","",J14)</f>
        <v>0</v>
      </c>
      <c r="K53" s="53"/>
    </row>
    <row r="54" spans="2:11" s="1" customFormat="1" ht="6.95" customHeight="1">
      <c r="B54" s="48"/>
      <c r="C54" s="49"/>
      <c r="D54" s="49"/>
      <c r="E54" s="49"/>
      <c r="F54" s="49"/>
      <c r="G54" s="49"/>
      <c r="H54" s="49"/>
      <c r="I54" s="143"/>
      <c r="J54" s="49"/>
      <c r="K54" s="53"/>
    </row>
    <row r="55" spans="2:11" s="1" customFormat="1" ht="13.5">
      <c r="B55" s="48"/>
      <c r="C55" s="42" t="s">
        <v>27</v>
      </c>
      <c r="D55" s="49"/>
      <c r="E55" s="49"/>
      <c r="F55" s="37">
        <f>E17</f>
        <v>0</v>
      </c>
      <c r="G55" s="49"/>
      <c r="H55" s="49"/>
      <c r="I55" s="145" t="s">
        <v>33</v>
      </c>
      <c r="J55" s="37">
        <f>E23</f>
        <v>0</v>
      </c>
      <c r="K55" s="53"/>
    </row>
    <row r="56" spans="2:11" s="1" customFormat="1" ht="14.4" customHeight="1">
      <c r="B56" s="48"/>
      <c r="C56" s="42" t="s">
        <v>31</v>
      </c>
      <c r="D56" s="49"/>
      <c r="E56" s="49"/>
      <c r="F56" s="37">
        <f>IF(E20="","",E20)</f>
        <v>0</v>
      </c>
      <c r="G56" s="49"/>
      <c r="H56" s="49"/>
      <c r="I56" s="143"/>
      <c r="J56" s="49"/>
      <c r="K56" s="53"/>
    </row>
    <row r="57" spans="2:11" s="1" customFormat="1" ht="10.3" customHeight="1">
      <c r="B57" s="48"/>
      <c r="C57" s="49"/>
      <c r="D57" s="49"/>
      <c r="E57" s="49"/>
      <c r="F57" s="49"/>
      <c r="G57" s="49"/>
      <c r="H57" s="49"/>
      <c r="I57" s="143"/>
      <c r="J57" s="49"/>
      <c r="K57" s="53"/>
    </row>
    <row r="58" spans="2:11" s="1" customFormat="1" ht="29.25" customHeight="1">
      <c r="B58" s="48"/>
      <c r="C58" s="168" t="s">
        <v>139</v>
      </c>
      <c r="D58" s="158"/>
      <c r="E58" s="158"/>
      <c r="F58" s="158"/>
      <c r="G58" s="158"/>
      <c r="H58" s="158"/>
      <c r="I58" s="169"/>
      <c r="J58" s="170" t="s">
        <v>140</v>
      </c>
      <c r="K58" s="171"/>
    </row>
    <row r="59" spans="2:11" s="1" customFormat="1" ht="10.3" customHeight="1">
      <c r="B59" s="48"/>
      <c r="C59" s="49"/>
      <c r="D59" s="49"/>
      <c r="E59" s="49"/>
      <c r="F59" s="49"/>
      <c r="G59" s="49"/>
      <c r="H59" s="49"/>
      <c r="I59" s="143"/>
      <c r="J59" s="49"/>
      <c r="K59" s="53"/>
    </row>
    <row r="60" spans="2:47" s="1" customFormat="1" ht="29.25" customHeight="1">
      <c r="B60" s="48"/>
      <c r="C60" s="172" t="s">
        <v>141</v>
      </c>
      <c r="D60" s="49"/>
      <c r="E60" s="49"/>
      <c r="F60" s="49"/>
      <c r="G60" s="49"/>
      <c r="H60" s="49"/>
      <c r="I60" s="143"/>
      <c r="J60" s="154">
        <f>J96</f>
        <v>0</v>
      </c>
      <c r="K60" s="53"/>
      <c r="AU60" s="26" t="s">
        <v>142</v>
      </c>
    </row>
    <row r="61" spans="2:11" s="8" customFormat="1" ht="24.95" customHeight="1">
      <c r="B61" s="173"/>
      <c r="C61" s="174"/>
      <c r="D61" s="175" t="s">
        <v>143</v>
      </c>
      <c r="E61" s="176"/>
      <c r="F61" s="176"/>
      <c r="G61" s="176"/>
      <c r="H61" s="176"/>
      <c r="I61" s="177"/>
      <c r="J61" s="178">
        <f>J97</f>
        <v>0</v>
      </c>
      <c r="K61" s="179"/>
    </row>
    <row r="62" spans="2:11" s="9" customFormat="1" ht="19.9" customHeight="1">
      <c r="B62" s="180"/>
      <c r="C62" s="181"/>
      <c r="D62" s="182" t="s">
        <v>144</v>
      </c>
      <c r="E62" s="183"/>
      <c r="F62" s="183"/>
      <c r="G62" s="183"/>
      <c r="H62" s="183"/>
      <c r="I62" s="184"/>
      <c r="J62" s="185">
        <f>J98</f>
        <v>0</v>
      </c>
      <c r="K62" s="186"/>
    </row>
    <row r="63" spans="2:11" s="9" customFormat="1" ht="19.9" customHeight="1">
      <c r="B63" s="180"/>
      <c r="C63" s="181"/>
      <c r="D63" s="182" t="s">
        <v>145</v>
      </c>
      <c r="E63" s="183"/>
      <c r="F63" s="183"/>
      <c r="G63" s="183"/>
      <c r="H63" s="183"/>
      <c r="I63" s="184"/>
      <c r="J63" s="185">
        <f>J137</f>
        <v>0</v>
      </c>
      <c r="K63" s="186"/>
    </row>
    <row r="64" spans="2:11" s="9" customFormat="1" ht="19.9" customHeight="1">
      <c r="B64" s="180"/>
      <c r="C64" s="181"/>
      <c r="D64" s="182" t="s">
        <v>146</v>
      </c>
      <c r="E64" s="183"/>
      <c r="F64" s="183"/>
      <c r="G64" s="183"/>
      <c r="H64" s="183"/>
      <c r="I64" s="184"/>
      <c r="J64" s="185">
        <f>J173</f>
        <v>0</v>
      </c>
      <c r="K64" s="186"/>
    </row>
    <row r="65" spans="2:11" s="8" customFormat="1" ht="24.95" customHeight="1">
      <c r="B65" s="173"/>
      <c r="C65" s="174"/>
      <c r="D65" s="175" t="s">
        <v>147</v>
      </c>
      <c r="E65" s="176"/>
      <c r="F65" s="176"/>
      <c r="G65" s="176"/>
      <c r="H65" s="176"/>
      <c r="I65" s="177"/>
      <c r="J65" s="178">
        <f>J175</f>
        <v>0</v>
      </c>
      <c r="K65" s="179"/>
    </row>
    <row r="66" spans="2:11" s="9" customFormat="1" ht="19.9" customHeight="1">
      <c r="B66" s="180"/>
      <c r="C66" s="181"/>
      <c r="D66" s="182" t="s">
        <v>148</v>
      </c>
      <c r="E66" s="183"/>
      <c r="F66" s="183"/>
      <c r="G66" s="183"/>
      <c r="H66" s="183"/>
      <c r="I66" s="184"/>
      <c r="J66" s="185">
        <f>J176</f>
        <v>0</v>
      </c>
      <c r="K66" s="186"/>
    </row>
    <row r="67" spans="2:11" s="9" customFormat="1" ht="19.9" customHeight="1">
      <c r="B67" s="180"/>
      <c r="C67" s="181"/>
      <c r="D67" s="182" t="s">
        <v>149</v>
      </c>
      <c r="E67" s="183"/>
      <c r="F67" s="183"/>
      <c r="G67" s="183"/>
      <c r="H67" s="183"/>
      <c r="I67" s="184"/>
      <c r="J67" s="185">
        <f>J179</f>
        <v>0</v>
      </c>
      <c r="K67" s="186"/>
    </row>
    <row r="68" spans="2:11" s="9" customFormat="1" ht="19.9" customHeight="1">
      <c r="B68" s="180"/>
      <c r="C68" s="181"/>
      <c r="D68" s="182" t="s">
        <v>150</v>
      </c>
      <c r="E68" s="183"/>
      <c r="F68" s="183"/>
      <c r="G68" s="183"/>
      <c r="H68" s="183"/>
      <c r="I68" s="184"/>
      <c r="J68" s="185">
        <f>J184</f>
        <v>0</v>
      </c>
      <c r="K68" s="186"/>
    </row>
    <row r="69" spans="2:11" s="9" customFormat="1" ht="19.9" customHeight="1">
      <c r="B69" s="180"/>
      <c r="C69" s="181"/>
      <c r="D69" s="182" t="s">
        <v>151</v>
      </c>
      <c r="E69" s="183"/>
      <c r="F69" s="183"/>
      <c r="G69" s="183"/>
      <c r="H69" s="183"/>
      <c r="I69" s="184"/>
      <c r="J69" s="185">
        <f>J201</f>
        <v>0</v>
      </c>
      <c r="K69" s="186"/>
    </row>
    <row r="70" spans="2:11" s="9" customFormat="1" ht="19.9" customHeight="1">
      <c r="B70" s="180"/>
      <c r="C70" s="181"/>
      <c r="D70" s="182" t="s">
        <v>152</v>
      </c>
      <c r="E70" s="183"/>
      <c r="F70" s="183"/>
      <c r="G70" s="183"/>
      <c r="H70" s="183"/>
      <c r="I70" s="184"/>
      <c r="J70" s="185">
        <f>J225</f>
        <v>0</v>
      </c>
      <c r="K70" s="186"/>
    </row>
    <row r="71" spans="2:11" s="9" customFormat="1" ht="19.9" customHeight="1">
      <c r="B71" s="180"/>
      <c r="C71" s="181"/>
      <c r="D71" s="182" t="s">
        <v>153</v>
      </c>
      <c r="E71" s="183"/>
      <c r="F71" s="183"/>
      <c r="G71" s="183"/>
      <c r="H71" s="183"/>
      <c r="I71" s="184"/>
      <c r="J71" s="185">
        <f>J247</f>
        <v>0</v>
      </c>
      <c r="K71" s="186"/>
    </row>
    <row r="72" spans="2:11" s="9" customFormat="1" ht="19.9" customHeight="1">
      <c r="B72" s="180"/>
      <c r="C72" s="181"/>
      <c r="D72" s="182" t="s">
        <v>154</v>
      </c>
      <c r="E72" s="183"/>
      <c r="F72" s="183"/>
      <c r="G72" s="183"/>
      <c r="H72" s="183"/>
      <c r="I72" s="184"/>
      <c r="J72" s="185">
        <f>J289</f>
        <v>0</v>
      </c>
      <c r="K72" s="186"/>
    </row>
    <row r="73" spans="2:11" s="9" customFormat="1" ht="19.9" customHeight="1">
      <c r="B73" s="180"/>
      <c r="C73" s="181"/>
      <c r="D73" s="182" t="s">
        <v>155</v>
      </c>
      <c r="E73" s="183"/>
      <c r="F73" s="183"/>
      <c r="G73" s="183"/>
      <c r="H73" s="183"/>
      <c r="I73" s="184"/>
      <c r="J73" s="185">
        <f>J310</f>
        <v>0</v>
      </c>
      <c r="K73" s="186"/>
    </row>
    <row r="74" spans="2:11" s="9" customFormat="1" ht="19.9" customHeight="1">
      <c r="B74" s="180"/>
      <c r="C74" s="181"/>
      <c r="D74" s="182" t="s">
        <v>156</v>
      </c>
      <c r="E74" s="183"/>
      <c r="F74" s="183"/>
      <c r="G74" s="183"/>
      <c r="H74" s="183"/>
      <c r="I74" s="184"/>
      <c r="J74" s="185">
        <f>J345</f>
        <v>0</v>
      </c>
      <c r="K74" s="186"/>
    </row>
    <row r="75" spans="2:11" s="1" customFormat="1" ht="21.8" customHeight="1">
      <c r="B75" s="48"/>
      <c r="C75" s="49"/>
      <c r="D75" s="49"/>
      <c r="E75" s="49"/>
      <c r="F75" s="49"/>
      <c r="G75" s="49"/>
      <c r="H75" s="49"/>
      <c r="I75" s="143"/>
      <c r="J75" s="49"/>
      <c r="K75" s="53"/>
    </row>
    <row r="76" spans="2:11" s="1" customFormat="1" ht="6.95" customHeight="1">
      <c r="B76" s="69"/>
      <c r="C76" s="70"/>
      <c r="D76" s="70"/>
      <c r="E76" s="70"/>
      <c r="F76" s="70"/>
      <c r="G76" s="70"/>
      <c r="H76" s="70"/>
      <c r="I76" s="165"/>
      <c r="J76" s="70"/>
      <c r="K76" s="71"/>
    </row>
    <row r="80" spans="2:12" s="1" customFormat="1" ht="6.95" customHeight="1">
      <c r="B80" s="72"/>
      <c r="C80" s="73"/>
      <c r="D80" s="73"/>
      <c r="E80" s="73"/>
      <c r="F80" s="73"/>
      <c r="G80" s="73"/>
      <c r="H80" s="73"/>
      <c r="I80" s="166"/>
      <c r="J80" s="73"/>
      <c r="K80" s="73"/>
      <c r="L80" s="48"/>
    </row>
    <row r="81" spans="2:12" s="1" customFormat="1" ht="36.95" customHeight="1">
      <c r="B81" s="48"/>
      <c r="C81" s="74" t="s">
        <v>157</v>
      </c>
      <c r="L81" s="48"/>
    </row>
    <row r="82" spans="2:12" s="1" customFormat="1" ht="6.95" customHeight="1">
      <c r="B82" s="48"/>
      <c r="L82" s="48"/>
    </row>
    <row r="83" spans="2:12" s="1" customFormat="1" ht="14.4" customHeight="1">
      <c r="B83" s="48"/>
      <c r="C83" s="76" t="s">
        <v>19</v>
      </c>
      <c r="L83" s="48"/>
    </row>
    <row r="84" spans="2:12" s="1" customFormat="1" ht="22.5" customHeight="1">
      <c r="B84" s="48"/>
      <c r="E84" s="187">
        <f>E7</f>
        <v>0</v>
      </c>
      <c r="F84" s="76"/>
      <c r="G84" s="76"/>
      <c r="H84" s="76"/>
      <c r="L84" s="48"/>
    </row>
    <row r="85" spans="2:12" ht="13.5">
      <c r="B85" s="30"/>
      <c r="C85" s="76" t="s">
        <v>134</v>
      </c>
      <c r="L85" s="30"/>
    </row>
    <row r="86" spans="2:12" s="1" customFormat="1" ht="22.5" customHeight="1">
      <c r="B86" s="48"/>
      <c r="E86" s="187" t="s">
        <v>135</v>
      </c>
      <c r="F86" s="1"/>
      <c r="G86" s="1"/>
      <c r="H86" s="1"/>
      <c r="L86" s="48"/>
    </row>
    <row r="87" spans="2:12" s="1" customFormat="1" ht="14.4" customHeight="1">
      <c r="B87" s="48"/>
      <c r="C87" s="76" t="s">
        <v>136</v>
      </c>
      <c r="L87" s="48"/>
    </row>
    <row r="88" spans="2:12" s="1" customFormat="1" ht="23.25" customHeight="1">
      <c r="B88" s="48"/>
      <c r="E88" s="79">
        <f>E11</f>
        <v>0</v>
      </c>
      <c r="F88" s="1"/>
      <c r="G88" s="1"/>
      <c r="H88" s="1"/>
      <c r="L88" s="48"/>
    </row>
    <row r="89" spans="2:12" s="1" customFormat="1" ht="6.95" customHeight="1">
      <c r="B89" s="48"/>
      <c r="L89" s="48"/>
    </row>
    <row r="90" spans="2:12" s="1" customFormat="1" ht="18" customHeight="1">
      <c r="B90" s="48"/>
      <c r="C90" s="76" t="s">
        <v>23</v>
      </c>
      <c r="F90" s="188">
        <f>F14</f>
        <v>0</v>
      </c>
      <c r="I90" s="189" t="s">
        <v>25</v>
      </c>
      <c r="J90" s="81">
        <f>IF(J14="","",J14)</f>
        <v>0</v>
      </c>
      <c r="L90" s="48"/>
    </row>
    <row r="91" spans="2:12" s="1" customFormat="1" ht="6.95" customHeight="1">
      <c r="B91" s="48"/>
      <c r="L91" s="48"/>
    </row>
    <row r="92" spans="2:12" s="1" customFormat="1" ht="13.5">
      <c r="B92" s="48"/>
      <c r="C92" s="76" t="s">
        <v>27</v>
      </c>
      <c r="F92" s="188">
        <f>E17</f>
        <v>0</v>
      </c>
      <c r="I92" s="189" t="s">
        <v>33</v>
      </c>
      <c r="J92" s="188">
        <f>E23</f>
        <v>0</v>
      </c>
      <c r="L92" s="48"/>
    </row>
    <row r="93" spans="2:12" s="1" customFormat="1" ht="14.4" customHeight="1">
      <c r="B93" s="48"/>
      <c r="C93" s="76" t="s">
        <v>31</v>
      </c>
      <c r="F93" s="188">
        <f>IF(E20="","",E20)</f>
        <v>0</v>
      </c>
      <c r="L93" s="48"/>
    </row>
    <row r="94" spans="2:12" s="1" customFormat="1" ht="10.3" customHeight="1">
      <c r="B94" s="48"/>
      <c r="L94" s="48"/>
    </row>
    <row r="95" spans="2:20" s="10" customFormat="1" ht="29.25" customHeight="1">
      <c r="B95" s="190"/>
      <c r="C95" s="191" t="s">
        <v>158</v>
      </c>
      <c r="D95" s="192" t="s">
        <v>57</v>
      </c>
      <c r="E95" s="192" t="s">
        <v>53</v>
      </c>
      <c r="F95" s="192" t="s">
        <v>159</v>
      </c>
      <c r="G95" s="192" t="s">
        <v>160</v>
      </c>
      <c r="H95" s="192" t="s">
        <v>161</v>
      </c>
      <c r="I95" s="193" t="s">
        <v>162</v>
      </c>
      <c r="J95" s="192" t="s">
        <v>140</v>
      </c>
      <c r="K95" s="194" t="s">
        <v>163</v>
      </c>
      <c r="L95" s="190"/>
      <c r="M95" s="94" t="s">
        <v>164</v>
      </c>
      <c r="N95" s="95" t="s">
        <v>42</v>
      </c>
      <c r="O95" s="95" t="s">
        <v>165</v>
      </c>
      <c r="P95" s="95" t="s">
        <v>166</v>
      </c>
      <c r="Q95" s="95" t="s">
        <v>167</v>
      </c>
      <c r="R95" s="95" t="s">
        <v>168</v>
      </c>
      <c r="S95" s="95" t="s">
        <v>169</v>
      </c>
      <c r="T95" s="96" t="s">
        <v>170</v>
      </c>
    </row>
    <row r="96" spans="2:63" s="1" customFormat="1" ht="29.25" customHeight="1">
      <c r="B96" s="48"/>
      <c r="C96" s="98" t="s">
        <v>141</v>
      </c>
      <c r="J96" s="195">
        <f>BK96</f>
        <v>0</v>
      </c>
      <c r="L96" s="48"/>
      <c r="M96" s="97"/>
      <c r="N96" s="84"/>
      <c r="O96" s="84"/>
      <c r="P96" s="196">
        <f>P97+P175</f>
        <v>0</v>
      </c>
      <c r="Q96" s="84"/>
      <c r="R96" s="196">
        <f>R97+R175</f>
        <v>0</v>
      </c>
      <c r="S96" s="84"/>
      <c r="T96" s="197">
        <f>T97+T175</f>
        <v>0</v>
      </c>
      <c r="AT96" s="26" t="s">
        <v>71</v>
      </c>
      <c r="AU96" s="26" t="s">
        <v>142</v>
      </c>
      <c r="BK96" s="198">
        <f>BK97+BK175</f>
        <v>0</v>
      </c>
    </row>
    <row r="97" spans="2:63" s="11" customFormat="1" ht="37.4" customHeight="1">
      <c r="B97" s="199"/>
      <c r="D97" s="200" t="s">
        <v>71</v>
      </c>
      <c r="E97" s="201" t="s">
        <v>171</v>
      </c>
      <c r="F97" s="201" t="s">
        <v>172</v>
      </c>
      <c r="I97" s="202"/>
      <c r="J97" s="203">
        <f>BK97</f>
        <v>0</v>
      </c>
      <c r="L97" s="199"/>
      <c r="M97" s="204"/>
      <c r="N97" s="205"/>
      <c r="O97" s="205"/>
      <c r="P97" s="206">
        <f>P98+P137+P173</f>
        <v>0</v>
      </c>
      <c r="Q97" s="205"/>
      <c r="R97" s="206">
        <f>R98+R137+R173</f>
        <v>0</v>
      </c>
      <c r="S97" s="205"/>
      <c r="T97" s="207">
        <f>T98+T137+T173</f>
        <v>0</v>
      </c>
      <c r="AR97" s="200" t="s">
        <v>79</v>
      </c>
      <c r="AT97" s="208" t="s">
        <v>71</v>
      </c>
      <c r="AU97" s="208" t="s">
        <v>72</v>
      </c>
      <c r="AY97" s="200" t="s">
        <v>173</v>
      </c>
      <c r="BK97" s="209">
        <f>BK98+BK137+BK173</f>
        <v>0</v>
      </c>
    </row>
    <row r="98" spans="2:63" s="11" customFormat="1" ht="19.9" customHeight="1">
      <c r="B98" s="199"/>
      <c r="D98" s="210" t="s">
        <v>71</v>
      </c>
      <c r="E98" s="211" t="s">
        <v>174</v>
      </c>
      <c r="F98" s="211" t="s">
        <v>175</v>
      </c>
      <c r="I98" s="202"/>
      <c r="J98" s="212">
        <f>BK98</f>
        <v>0</v>
      </c>
      <c r="L98" s="199"/>
      <c r="M98" s="204"/>
      <c r="N98" s="205"/>
      <c r="O98" s="205"/>
      <c r="P98" s="206">
        <f>SUM(P99:P136)</f>
        <v>0</v>
      </c>
      <c r="Q98" s="205"/>
      <c r="R98" s="206">
        <f>SUM(R99:R136)</f>
        <v>0</v>
      </c>
      <c r="S98" s="205"/>
      <c r="T98" s="207">
        <f>SUM(T99:T136)</f>
        <v>0</v>
      </c>
      <c r="AR98" s="200" t="s">
        <v>79</v>
      </c>
      <c r="AT98" s="208" t="s">
        <v>71</v>
      </c>
      <c r="AU98" s="208" t="s">
        <v>79</v>
      </c>
      <c r="AY98" s="200" t="s">
        <v>173</v>
      </c>
      <c r="BK98" s="209">
        <f>SUM(BK99:BK136)</f>
        <v>0</v>
      </c>
    </row>
    <row r="99" spans="2:65" s="1" customFormat="1" ht="31.5" customHeight="1">
      <c r="B99" s="213"/>
      <c r="C99" s="214" t="s">
        <v>79</v>
      </c>
      <c r="D99" s="214" t="s">
        <v>176</v>
      </c>
      <c r="E99" s="215" t="s">
        <v>177</v>
      </c>
      <c r="F99" s="216" t="s">
        <v>178</v>
      </c>
      <c r="G99" s="217" t="s">
        <v>179</v>
      </c>
      <c r="H99" s="218">
        <v>212.82</v>
      </c>
      <c r="I99" s="219"/>
      <c r="J99" s="220">
        <f>ROUND(I99*H99,2)</f>
        <v>0</v>
      </c>
      <c r="K99" s="216" t="s">
        <v>180</v>
      </c>
      <c r="L99" s="48"/>
      <c r="M99" s="221" t="s">
        <v>5</v>
      </c>
      <c r="N99" s="222" t="s">
        <v>43</v>
      </c>
      <c r="O99" s="49"/>
      <c r="P99" s="223">
        <f>O99*H99</f>
        <v>0</v>
      </c>
      <c r="Q99" s="223">
        <v>0.0057</v>
      </c>
      <c r="R99" s="223">
        <f>Q99*H99</f>
        <v>0</v>
      </c>
      <c r="S99" s="223">
        <v>0</v>
      </c>
      <c r="T99" s="224">
        <f>S99*H99</f>
        <v>0</v>
      </c>
      <c r="AR99" s="26" t="s">
        <v>181</v>
      </c>
      <c r="AT99" s="26" t="s">
        <v>176</v>
      </c>
      <c r="AU99" s="26" t="s">
        <v>81</v>
      </c>
      <c r="AY99" s="26" t="s">
        <v>173</v>
      </c>
      <c r="BE99" s="225">
        <f>IF(N99="základní",J99,0)</f>
        <v>0</v>
      </c>
      <c r="BF99" s="225">
        <f>IF(N99="snížená",J99,0)</f>
        <v>0</v>
      </c>
      <c r="BG99" s="225">
        <f>IF(N99="zákl. přenesená",J99,0)</f>
        <v>0</v>
      </c>
      <c r="BH99" s="225">
        <f>IF(N99="sníž. přenesená",J99,0)</f>
        <v>0</v>
      </c>
      <c r="BI99" s="225">
        <f>IF(N99="nulová",J99,0)</f>
        <v>0</v>
      </c>
      <c r="BJ99" s="26" t="s">
        <v>79</v>
      </c>
      <c r="BK99" s="225">
        <f>ROUND(I99*H99,2)</f>
        <v>0</v>
      </c>
      <c r="BL99" s="26" t="s">
        <v>181</v>
      </c>
      <c r="BM99" s="26" t="s">
        <v>182</v>
      </c>
    </row>
    <row r="100" spans="2:51" s="12" customFormat="1" ht="13.5">
      <c r="B100" s="226"/>
      <c r="D100" s="227" t="s">
        <v>183</v>
      </c>
      <c r="E100" s="228" t="s">
        <v>5</v>
      </c>
      <c r="F100" s="229" t="s">
        <v>184</v>
      </c>
      <c r="H100" s="230">
        <v>181.23</v>
      </c>
      <c r="I100" s="231"/>
      <c r="L100" s="226"/>
      <c r="M100" s="232"/>
      <c r="N100" s="233"/>
      <c r="O100" s="233"/>
      <c r="P100" s="233"/>
      <c r="Q100" s="233"/>
      <c r="R100" s="233"/>
      <c r="S100" s="233"/>
      <c r="T100" s="234"/>
      <c r="AT100" s="228" t="s">
        <v>183</v>
      </c>
      <c r="AU100" s="228" t="s">
        <v>81</v>
      </c>
      <c r="AV100" s="12" t="s">
        <v>81</v>
      </c>
      <c r="AW100" s="12" t="s">
        <v>35</v>
      </c>
      <c r="AX100" s="12" t="s">
        <v>72</v>
      </c>
      <c r="AY100" s="228" t="s">
        <v>173</v>
      </c>
    </row>
    <row r="101" spans="2:51" s="12" customFormat="1" ht="13.5">
      <c r="B101" s="226"/>
      <c r="D101" s="227" t="s">
        <v>183</v>
      </c>
      <c r="E101" s="228" t="s">
        <v>5</v>
      </c>
      <c r="F101" s="229" t="s">
        <v>185</v>
      </c>
      <c r="H101" s="230">
        <v>31.59</v>
      </c>
      <c r="I101" s="231"/>
      <c r="L101" s="226"/>
      <c r="M101" s="232"/>
      <c r="N101" s="233"/>
      <c r="O101" s="233"/>
      <c r="P101" s="233"/>
      <c r="Q101" s="233"/>
      <c r="R101" s="233"/>
      <c r="S101" s="233"/>
      <c r="T101" s="234"/>
      <c r="AT101" s="228" t="s">
        <v>183</v>
      </c>
      <c r="AU101" s="228" t="s">
        <v>81</v>
      </c>
      <c r="AV101" s="12" t="s">
        <v>81</v>
      </c>
      <c r="AW101" s="12" t="s">
        <v>35</v>
      </c>
      <c r="AX101" s="12" t="s">
        <v>72</v>
      </c>
      <c r="AY101" s="228" t="s">
        <v>173</v>
      </c>
    </row>
    <row r="102" spans="2:51" s="13" customFormat="1" ht="13.5">
      <c r="B102" s="235"/>
      <c r="D102" s="236" t="s">
        <v>183</v>
      </c>
      <c r="E102" s="237" t="s">
        <v>5</v>
      </c>
      <c r="F102" s="238" t="s">
        <v>186</v>
      </c>
      <c r="H102" s="239">
        <v>212.82</v>
      </c>
      <c r="I102" s="240"/>
      <c r="L102" s="235"/>
      <c r="M102" s="241"/>
      <c r="N102" s="242"/>
      <c r="O102" s="242"/>
      <c r="P102" s="242"/>
      <c r="Q102" s="242"/>
      <c r="R102" s="242"/>
      <c r="S102" s="242"/>
      <c r="T102" s="243"/>
      <c r="AT102" s="244" t="s">
        <v>183</v>
      </c>
      <c r="AU102" s="244" t="s">
        <v>81</v>
      </c>
      <c r="AV102" s="13" t="s">
        <v>181</v>
      </c>
      <c r="AW102" s="13" t="s">
        <v>35</v>
      </c>
      <c r="AX102" s="13" t="s">
        <v>79</v>
      </c>
      <c r="AY102" s="244" t="s">
        <v>173</v>
      </c>
    </row>
    <row r="103" spans="2:65" s="1" customFormat="1" ht="31.5" customHeight="1">
      <c r="B103" s="213"/>
      <c r="C103" s="214" t="s">
        <v>81</v>
      </c>
      <c r="D103" s="214" t="s">
        <v>176</v>
      </c>
      <c r="E103" s="215" t="s">
        <v>187</v>
      </c>
      <c r="F103" s="216" t="s">
        <v>188</v>
      </c>
      <c r="G103" s="217" t="s">
        <v>179</v>
      </c>
      <c r="H103" s="218">
        <v>212.82</v>
      </c>
      <c r="I103" s="219"/>
      <c r="J103" s="220">
        <f>ROUND(I103*H103,2)</f>
        <v>0</v>
      </c>
      <c r="K103" s="216" t="s">
        <v>180</v>
      </c>
      <c r="L103" s="48"/>
      <c r="M103" s="221" t="s">
        <v>5</v>
      </c>
      <c r="N103" s="222" t="s">
        <v>43</v>
      </c>
      <c r="O103" s="49"/>
      <c r="P103" s="223">
        <f>O103*H103</f>
        <v>0</v>
      </c>
      <c r="Q103" s="223">
        <v>0.003</v>
      </c>
      <c r="R103" s="223">
        <f>Q103*H103</f>
        <v>0</v>
      </c>
      <c r="S103" s="223">
        <v>0</v>
      </c>
      <c r="T103" s="224">
        <f>S103*H103</f>
        <v>0</v>
      </c>
      <c r="AR103" s="26" t="s">
        <v>181</v>
      </c>
      <c r="AT103" s="26" t="s">
        <v>176</v>
      </c>
      <c r="AU103" s="26" t="s">
        <v>81</v>
      </c>
      <c r="AY103" s="26" t="s">
        <v>173</v>
      </c>
      <c r="BE103" s="225">
        <f>IF(N103="základní",J103,0)</f>
        <v>0</v>
      </c>
      <c r="BF103" s="225">
        <f>IF(N103="snížená",J103,0)</f>
        <v>0</v>
      </c>
      <c r="BG103" s="225">
        <f>IF(N103="zákl. přenesená",J103,0)</f>
        <v>0</v>
      </c>
      <c r="BH103" s="225">
        <f>IF(N103="sníž. přenesená",J103,0)</f>
        <v>0</v>
      </c>
      <c r="BI103" s="225">
        <f>IF(N103="nulová",J103,0)</f>
        <v>0</v>
      </c>
      <c r="BJ103" s="26" t="s">
        <v>79</v>
      </c>
      <c r="BK103" s="225">
        <f>ROUND(I103*H103,2)</f>
        <v>0</v>
      </c>
      <c r="BL103" s="26" t="s">
        <v>181</v>
      </c>
      <c r="BM103" s="26" t="s">
        <v>189</v>
      </c>
    </row>
    <row r="104" spans="2:51" s="12" customFormat="1" ht="13.5">
      <c r="B104" s="226"/>
      <c r="D104" s="227" t="s">
        <v>183</v>
      </c>
      <c r="E104" s="228" t="s">
        <v>5</v>
      </c>
      <c r="F104" s="229" t="s">
        <v>190</v>
      </c>
      <c r="H104" s="230">
        <v>181.23</v>
      </c>
      <c r="I104" s="231"/>
      <c r="L104" s="226"/>
      <c r="M104" s="232"/>
      <c r="N104" s="233"/>
      <c r="O104" s="233"/>
      <c r="P104" s="233"/>
      <c r="Q104" s="233"/>
      <c r="R104" s="233"/>
      <c r="S104" s="233"/>
      <c r="T104" s="234"/>
      <c r="AT104" s="228" t="s">
        <v>183</v>
      </c>
      <c r="AU104" s="228" t="s">
        <v>81</v>
      </c>
      <c r="AV104" s="12" t="s">
        <v>81</v>
      </c>
      <c r="AW104" s="12" t="s">
        <v>35</v>
      </c>
      <c r="AX104" s="12" t="s">
        <v>72</v>
      </c>
      <c r="AY104" s="228" t="s">
        <v>173</v>
      </c>
    </row>
    <row r="105" spans="2:51" s="12" customFormat="1" ht="13.5">
      <c r="B105" s="226"/>
      <c r="D105" s="227" t="s">
        <v>183</v>
      </c>
      <c r="E105" s="228" t="s">
        <v>5</v>
      </c>
      <c r="F105" s="229" t="s">
        <v>185</v>
      </c>
      <c r="H105" s="230">
        <v>31.59</v>
      </c>
      <c r="I105" s="231"/>
      <c r="L105" s="226"/>
      <c r="M105" s="232"/>
      <c r="N105" s="233"/>
      <c r="O105" s="233"/>
      <c r="P105" s="233"/>
      <c r="Q105" s="233"/>
      <c r="R105" s="233"/>
      <c r="S105" s="233"/>
      <c r="T105" s="234"/>
      <c r="AT105" s="228" t="s">
        <v>183</v>
      </c>
      <c r="AU105" s="228" t="s">
        <v>81</v>
      </c>
      <c r="AV105" s="12" t="s">
        <v>81</v>
      </c>
      <c r="AW105" s="12" t="s">
        <v>35</v>
      </c>
      <c r="AX105" s="12" t="s">
        <v>72</v>
      </c>
      <c r="AY105" s="228" t="s">
        <v>173</v>
      </c>
    </row>
    <row r="106" spans="2:51" s="13" customFormat="1" ht="13.5">
      <c r="B106" s="235"/>
      <c r="D106" s="236" t="s">
        <v>183</v>
      </c>
      <c r="E106" s="237" t="s">
        <v>5</v>
      </c>
      <c r="F106" s="238" t="s">
        <v>186</v>
      </c>
      <c r="H106" s="239">
        <v>212.82</v>
      </c>
      <c r="I106" s="240"/>
      <c r="L106" s="235"/>
      <c r="M106" s="241"/>
      <c r="N106" s="242"/>
      <c r="O106" s="242"/>
      <c r="P106" s="242"/>
      <c r="Q106" s="242"/>
      <c r="R106" s="242"/>
      <c r="S106" s="242"/>
      <c r="T106" s="243"/>
      <c r="AT106" s="244" t="s">
        <v>183</v>
      </c>
      <c r="AU106" s="244" t="s">
        <v>81</v>
      </c>
      <c r="AV106" s="13" t="s">
        <v>181</v>
      </c>
      <c r="AW106" s="13" t="s">
        <v>35</v>
      </c>
      <c r="AX106" s="13" t="s">
        <v>79</v>
      </c>
      <c r="AY106" s="244" t="s">
        <v>173</v>
      </c>
    </row>
    <row r="107" spans="2:65" s="1" customFormat="1" ht="22.5" customHeight="1">
      <c r="B107" s="213"/>
      <c r="C107" s="214" t="s">
        <v>85</v>
      </c>
      <c r="D107" s="214" t="s">
        <v>176</v>
      </c>
      <c r="E107" s="215" t="s">
        <v>191</v>
      </c>
      <c r="F107" s="216" t="s">
        <v>192</v>
      </c>
      <c r="G107" s="217" t="s">
        <v>179</v>
      </c>
      <c r="H107" s="218">
        <v>324.45</v>
      </c>
      <c r="I107" s="219"/>
      <c r="J107" s="220">
        <f>ROUND(I107*H107,2)</f>
        <v>0</v>
      </c>
      <c r="K107" s="216" t="s">
        <v>180</v>
      </c>
      <c r="L107" s="48"/>
      <c r="M107" s="221" t="s">
        <v>5</v>
      </c>
      <c r="N107" s="222" t="s">
        <v>43</v>
      </c>
      <c r="O107" s="49"/>
      <c r="P107" s="223">
        <f>O107*H107</f>
        <v>0</v>
      </c>
      <c r="Q107" s="223">
        <v>0.003</v>
      </c>
      <c r="R107" s="223">
        <f>Q107*H107</f>
        <v>0</v>
      </c>
      <c r="S107" s="223">
        <v>0</v>
      </c>
      <c r="T107" s="224">
        <f>S107*H107</f>
        <v>0</v>
      </c>
      <c r="AR107" s="26" t="s">
        <v>181</v>
      </c>
      <c r="AT107" s="26" t="s">
        <v>176</v>
      </c>
      <c r="AU107" s="26" t="s">
        <v>81</v>
      </c>
      <c r="AY107" s="26" t="s">
        <v>173</v>
      </c>
      <c r="BE107" s="225">
        <f>IF(N107="základní",J107,0)</f>
        <v>0</v>
      </c>
      <c r="BF107" s="225">
        <f>IF(N107="snížená",J107,0)</f>
        <v>0</v>
      </c>
      <c r="BG107" s="225">
        <f>IF(N107="zákl. přenesená",J107,0)</f>
        <v>0</v>
      </c>
      <c r="BH107" s="225">
        <f>IF(N107="sníž. přenesená",J107,0)</f>
        <v>0</v>
      </c>
      <c r="BI107" s="225">
        <f>IF(N107="nulová",J107,0)</f>
        <v>0</v>
      </c>
      <c r="BJ107" s="26" t="s">
        <v>79</v>
      </c>
      <c r="BK107" s="225">
        <f>ROUND(I107*H107,2)</f>
        <v>0</v>
      </c>
      <c r="BL107" s="26" t="s">
        <v>181</v>
      </c>
      <c r="BM107" s="26" t="s">
        <v>193</v>
      </c>
    </row>
    <row r="108" spans="2:51" s="12" customFormat="1" ht="13.5">
      <c r="B108" s="226"/>
      <c r="D108" s="227" t="s">
        <v>183</v>
      </c>
      <c r="E108" s="228" t="s">
        <v>5</v>
      </c>
      <c r="F108" s="229" t="s">
        <v>194</v>
      </c>
      <c r="H108" s="230">
        <v>324.45</v>
      </c>
      <c r="I108" s="231"/>
      <c r="L108" s="226"/>
      <c r="M108" s="232"/>
      <c r="N108" s="233"/>
      <c r="O108" s="233"/>
      <c r="P108" s="233"/>
      <c r="Q108" s="233"/>
      <c r="R108" s="233"/>
      <c r="S108" s="233"/>
      <c r="T108" s="234"/>
      <c r="AT108" s="228" t="s">
        <v>183</v>
      </c>
      <c r="AU108" s="228" t="s">
        <v>81</v>
      </c>
      <c r="AV108" s="12" t="s">
        <v>81</v>
      </c>
      <c r="AW108" s="12" t="s">
        <v>35</v>
      </c>
      <c r="AX108" s="12" t="s">
        <v>72</v>
      </c>
      <c r="AY108" s="228" t="s">
        <v>173</v>
      </c>
    </row>
    <row r="109" spans="2:51" s="13" customFormat="1" ht="13.5">
      <c r="B109" s="235"/>
      <c r="D109" s="236" t="s">
        <v>183</v>
      </c>
      <c r="E109" s="237" t="s">
        <v>5</v>
      </c>
      <c r="F109" s="238" t="s">
        <v>186</v>
      </c>
      <c r="H109" s="239">
        <v>324.45</v>
      </c>
      <c r="I109" s="240"/>
      <c r="L109" s="235"/>
      <c r="M109" s="241"/>
      <c r="N109" s="242"/>
      <c r="O109" s="242"/>
      <c r="P109" s="242"/>
      <c r="Q109" s="242"/>
      <c r="R109" s="242"/>
      <c r="S109" s="242"/>
      <c r="T109" s="243"/>
      <c r="AT109" s="244" t="s">
        <v>183</v>
      </c>
      <c r="AU109" s="244" t="s">
        <v>81</v>
      </c>
      <c r="AV109" s="13" t="s">
        <v>181</v>
      </c>
      <c r="AW109" s="13" t="s">
        <v>35</v>
      </c>
      <c r="AX109" s="13" t="s">
        <v>79</v>
      </c>
      <c r="AY109" s="244" t="s">
        <v>173</v>
      </c>
    </row>
    <row r="110" spans="2:65" s="1" customFormat="1" ht="31.5" customHeight="1">
      <c r="B110" s="213"/>
      <c r="C110" s="214" t="s">
        <v>181</v>
      </c>
      <c r="D110" s="214" t="s">
        <v>176</v>
      </c>
      <c r="E110" s="215" t="s">
        <v>195</v>
      </c>
      <c r="F110" s="216" t="s">
        <v>196</v>
      </c>
      <c r="G110" s="217" t="s">
        <v>179</v>
      </c>
      <c r="H110" s="218">
        <v>324.45</v>
      </c>
      <c r="I110" s="219"/>
      <c r="J110" s="220">
        <f>ROUND(I110*H110,2)</f>
        <v>0</v>
      </c>
      <c r="K110" s="216" t="s">
        <v>180</v>
      </c>
      <c r="L110" s="48"/>
      <c r="M110" s="221" t="s">
        <v>5</v>
      </c>
      <c r="N110" s="222" t="s">
        <v>43</v>
      </c>
      <c r="O110" s="49"/>
      <c r="P110" s="223">
        <f>O110*H110</f>
        <v>0</v>
      </c>
      <c r="Q110" s="223">
        <v>0.0057</v>
      </c>
      <c r="R110" s="223">
        <f>Q110*H110</f>
        <v>0</v>
      </c>
      <c r="S110" s="223">
        <v>0</v>
      </c>
      <c r="T110" s="224">
        <f>S110*H110</f>
        <v>0</v>
      </c>
      <c r="AR110" s="26" t="s">
        <v>181</v>
      </c>
      <c r="AT110" s="26" t="s">
        <v>176</v>
      </c>
      <c r="AU110" s="26" t="s">
        <v>81</v>
      </c>
      <c r="AY110" s="26" t="s">
        <v>173</v>
      </c>
      <c r="BE110" s="225">
        <f>IF(N110="základní",J110,0)</f>
        <v>0</v>
      </c>
      <c r="BF110" s="225">
        <f>IF(N110="snížená",J110,0)</f>
        <v>0</v>
      </c>
      <c r="BG110" s="225">
        <f>IF(N110="zákl. přenesená",J110,0)</f>
        <v>0</v>
      </c>
      <c r="BH110" s="225">
        <f>IF(N110="sníž. přenesená",J110,0)</f>
        <v>0</v>
      </c>
      <c r="BI110" s="225">
        <f>IF(N110="nulová",J110,0)</f>
        <v>0</v>
      </c>
      <c r="BJ110" s="26" t="s">
        <v>79</v>
      </c>
      <c r="BK110" s="225">
        <f>ROUND(I110*H110,2)</f>
        <v>0</v>
      </c>
      <c r="BL110" s="26" t="s">
        <v>181</v>
      </c>
      <c r="BM110" s="26" t="s">
        <v>197</v>
      </c>
    </row>
    <row r="111" spans="2:51" s="12" customFormat="1" ht="13.5">
      <c r="B111" s="226"/>
      <c r="D111" s="227" t="s">
        <v>183</v>
      </c>
      <c r="E111" s="228" t="s">
        <v>5</v>
      </c>
      <c r="F111" s="229" t="s">
        <v>198</v>
      </c>
      <c r="H111" s="230">
        <v>88.175</v>
      </c>
      <c r="I111" s="231"/>
      <c r="L111" s="226"/>
      <c r="M111" s="232"/>
      <c r="N111" s="233"/>
      <c r="O111" s="233"/>
      <c r="P111" s="233"/>
      <c r="Q111" s="233"/>
      <c r="R111" s="233"/>
      <c r="S111" s="233"/>
      <c r="T111" s="234"/>
      <c r="AT111" s="228" t="s">
        <v>183</v>
      </c>
      <c r="AU111" s="228" t="s">
        <v>81</v>
      </c>
      <c r="AV111" s="12" t="s">
        <v>81</v>
      </c>
      <c r="AW111" s="12" t="s">
        <v>35</v>
      </c>
      <c r="AX111" s="12" t="s">
        <v>72</v>
      </c>
      <c r="AY111" s="228" t="s">
        <v>173</v>
      </c>
    </row>
    <row r="112" spans="2:51" s="12" customFormat="1" ht="13.5">
      <c r="B112" s="226"/>
      <c r="D112" s="227" t="s">
        <v>183</v>
      </c>
      <c r="E112" s="228" t="s">
        <v>5</v>
      </c>
      <c r="F112" s="229" t="s">
        <v>199</v>
      </c>
      <c r="H112" s="230">
        <v>78.292</v>
      </c>
      <c r="I112" s="231"/>
      <c r="L112" s="226"/>
      <c r="M112" s="232"/>
      <c r="N112" s="233"/>
      <c r="O112" s="233"/>
      <c r="P112" s="233"/>
      <c r="Q112" s="233"/>
      <c r="R112" s="233"/>
      <c r="S112" s="233"/>
      <c r="T112" s="234"/>
      <c r="AT112" s="228" t="s">
        <v>183</v>
      </c>
      <c r="AU112" s="228" t="s">
        <v>81</v>
      </c>
      <c r="AV112" s="12" t="s">
        <v>81</v>
      </c>
      <c r="AW112" s="12" t="s">
        <v>35</v>
      </c>
      <c r="AX112" s="12" t="s">
        <v>72</v>
      </c>
      <c r="AY112" s="228" t="s">
        <v>173</v>
      </c>
    </row>
    <row r="113" spans="2:51" s="12" customFormat="1" ht="13.5">
      <c r="B113" s="226"/>
      <c r="D113" s="227" t="s">
        <v>183</v>
      </c>
      <c r="E113" s="228" t="s">
        <v>5</v>
      </c>
      <c r="F113" s="229" t="s">
        <v>200</v>
      </c>
      <c r="H113" s="230">
        <v>120.966</v>
      </c>
      <c r="I113" s="231"/>
      <c r="L113" s="226"/>
      <c r="M113" s="232"/>
      <c r="N113" s="233"/>
      <c r="O113" s="233"/>
      <c r="P113" s="233"/>
      <c r="Q113" s="233"/>
      <c r="R113" s="233"/>
      <c r="S113" s="233"/>
      <c r="T113" s="234"/>
      <c r="AT113" s="228" t="s">
        <v>183</v>
      </c>
      <c r="AU113" s="228" t="s">
        <v>81</v>
      </c>
      <c r="AV113" s="12" t="s">
        <v>81</v>
      </c>
      <c r="AW113" s="12" t="s">
        <v>35</v>
      </c>
      <c r="AX113" s="12" t="s">
        <v>72</v>
      </c>
      <c r="AY113" s="228" t="s">
        <v>173</v>
      </c>
    </row>
    <row r="114" spans="2:51" s="12" customFormat="1" ht="13.5">
      <c r="B114" s="226"/>
      <c r="D114" s="227" t="s">
        <v>183</v>
      </c>
      <c r="E114" s="228" t="s">
        <v>5</v>
      </c>
      <c r="F114" s="229" t="s">
        <v>201</v>
      </c>
      <c r="H114" s="230">
        <v>124.323</v>
      </c>
      <c r="I114" s="231"/>
      <c r="L114" s="226"/>
      <c r="M114" s="232"/>
      <c r="N114" s="233"/>
      <c r="O114" s="233"/>
      <c r="P114" s="233"/>
      <c r="Q114" s="233"/>
      <c r="R114" s="233"/>
      <c r="S114" s="233"/>
      <c r="T114" s="234"/>
      <c r="AT114" s="228" t="s">
        <v>183</v>
      </c>
      <c r="AU114" s="228" t="s">
        <v>81</v>
      </c>
      <c r="AV114" s="12" t="s">
        <v>81</v>
      </c>
      <c r="AW114" s="12" t="s">
        <v>35</v>
      </c>
      <c r="AX114" s="12" t="s">
        <v>72</v>
      </c>
      <c r="AY114" s="228" t="s">
        <v>173</v>
      </c>
    </row>
    <row r="115" spans="2:51" s="12" customFormat="1" ht="13.5">
      <c r="B115" s="226"/>
      <c r="D115" s="227" t="s">
        <v>183</v>
      </c>
      <c r="E115" s="228" t="s">
        <v>5</v>
      </c>
      <c r="F115" s="229" t="s">
        <v>202</v>
      </c>
      <c r="H115" s="230">
        <v>-66.36</v>
      </c>
      <c r="I115" s="231"/>
      <c r="L115" s="226"/>
      <c r="M115" s="232"/>
      <c r="N115" s="233"/>
      <c r="O115" s="233"/>
      <c r="P115" s="233"/>
      <c r="Q115" s="233"/>
      <c r="R115" s="233"/>
      <c r="S115" s="233"/>
      <c r="T115" s="234"/>
      <c r="AT115" s="228" t="s">
        <v>183</v>
      </c>
      <c r="AU115" s="228" t="s">
        <v>81</v>
      </c>
      <c r="AV115" s="12" t="s">
        <v>81</v>
      </c>
      <c r="AW115" s="12" t="s">
        <v>35</v>
      </c>
      <c r="AX115" s="12" t="s">
        <v>72</v>
      </c>
      <c r="AY115" s="228" t="s">
        <v>173</v>
      </c>
    </row>
    <row r="116" spans="2:51" s="14" customFormat="1" ht="13.5">
      <c r="B116" s="245"/>
      <c r="D116" s="227" t="s">
        <v>183</v>
      </c>
      <c r="E116" s="246" t="s">
        <v>5</v>
      </c>
      <c r="F116" s="247" t="s">
        <v>203</v>
      </c>
      <c r="H116" s="248">
        <v>345.396</v>
      </c>
      <c r="I116" s="249"/>
      <c r="L116" s="245"/>
      <c r="M116" s="250"/>
      <c r="N116" s="251"/>
      <c r="O116" s="251"/>
      <c r="P116" s="251"/>
      <c r="Q116" s="251"/>
      <c r="R116" s="251"/>
      <c r="S116" s="251"/>
      <c r="T116" s="252"/>
      <c r="AT116" s="246" t="s">
        <v>183</v>
      </c>
      <c r="AU116" s="246" t="s">
        <v>81</v>
      </c>
      <c r="AV116" s="14" t="s">
        <v>85</v>
      </c>
      <c r="AW116" s="14" t="s">
        <v>35</v>
      </c>
      <c r="AX116" s="14" t="s">
        <v>72</v>
      </c>
      <c r="AY116" s="246" t="s">
        <v>173</v>
      </c>
    </row>
    <row r="117" spans="2:51" s="12" customFormat="1" ht="13.5">
      <c r="B117" s="226"/>
      <c r="D117" s="227" t="s">
        <v>183</v>
      </c>
      <c r="E117" s="228" t="s">
        <v>5</v>
      </c>
      <c r="F117" s="229" t="s">
        <v>204</v>
      </c>
      <c r="H117" s="230">
        <v>-16.4</v>
      </c>
      <c r="I117" s="231"/>
      <c r="L117" s="226"/>
      <c r="M117" s="232"/>
      <c r="N117" s="233"/>
      <c r="O117" s="233"/>
      <c r="P117" s="233"/>
      <c r="Q117" s="233"/>
      <c r="R117" s="233"/>
      <c r="S117" s="233"/>
      <c r="T117" s="234"/>
      <c r="AT117" s="228" t="s">
        <v>183</v>
      </c>
      <c r="AU117" s="228" t="s">
        <v>81</v>
      </c>
      <c r="AV117" s="12" t="s">
        <v>81</v>
      </c>
      <c r="AW117" s="12" t="s">
        <v>35</v>
      </c>
      <c r="AX117" s="12" t="s">
        <v>72</v>
      </c>
      <c r="AY117" s="228" t="s">
        <v>173</v>
      </c>
    </row>
    <row r="118" spans="2:51" s="12" customFormat="1" ht="13.5">
      <c r="B118" s="226"/>
      <c r="D118" s="227" t="s">
        <v>183</v>
      </c>
      <c r="E118" s="228" t="s">
        <v>5</v>
      </c>
      <c r="F118" s="229" t="s">
        <v>205</v>
      </c>
      <c r="H118" s="230">
        <v>-14</v>
      </c>
      <c r="I118" s="231"/>
      <c r="L118" s="226"/>
      <c r="M118" s="232"/>
      <c r="N118" s="233"/>
      <c r="O118" s="233"/>
      <c r="P118" s="233"/>
      <c r="Q118" s="233"/>
      <c r="R118" s="233"/>
      <c r="S118" s="233"/>
      <c r="T118" s="234"/>
      <c r="AT118" s="228" t="s">
        <v>183</v>
      </c>
      <c r="AU118" s="228" t="s">
        <v>81</v>
      </c>
      <c r="AV118" s="12" t="s">
        <v>81</v>
      </c>
      <c r="AW118" s="12" t="s">
        <v>35</v>
      </c>
      <c r="AX118" s="12" t="s">
        <v>72</v>
      </c>
      <c r="AY118" s="228" t="s">
        <v>173</v>
      </c>
    </row>
    <row r="119" spans="2:51" s="13" customFormat="1" ht="13.5">
      <c r="B119" s="235"/>
      <c r="D119" s="227" t="s">
        <v>183</v>
      </c>
      <c r="E119" s="253" t="s">
        <v>5</v>
      </c>
      <c r="F119" s="254" t="s">
        <v>186</v>
      </c>
      <c r="H119" s="255">
        <v>314.996</v>
      </c>
      <c r="I119" s="240"/>
      <c r="L119" s="235"/>
      <c r="M119" s="241"/>
      <c r="N119" s="242"/>
      <c r="O119" s="242"/>
      <c r="P119" s="242"/>
      <c r="Q119" s="242"/>
      <c r="R119" s="242"/>
      <c r="S119" s="242"/>
      <c r="T119" s="243"/>
      <c r="AT119" s="244" t="s">
        <v>183</v>
      </c>
      <c r="AU119" s="244" t="s">
        <v>81</v>
      </c>
      <c r="AV119" s="13" t="s">
        <v>181</v>
      </c>
      <c r="AW119" s="13" t="s">
        <v>35</v>
      </c>
      <c r="AX119" s="13" t="s">
        <v>72</v>
      </c>
      <c r="AY119" s="244" t="s">
        <v>173</v>
      </c>
    </row>
    <row r="120" spans="2:51" s="12" customFormat="1" ht="13.5">
      <c r="B120" s="226"/>
      <c r="D120" s="236" t="s">
        <v>183</v>
      </c>
      <c r="E120" s="256" t="s">
        <v>5</v>
      </c>
      <c r="F120" s="257" t="s">
        <v>206</v>
      </c>
      <c r="H120" s="258">
        <v>324.45</v>
      </c>
      <c r="I120" s="231"/>
      <c r="L120" s="226"/>
      <c r="M120" s="232"/>
      <c r="N120" s="233"/>
      <c r="O120" s="233"/>
      <c r="P120" s="233"/>
      <c r="Q120" s="233"/>
      <c r="R120" s="233"/>
      <c r="S120" s="233"/>
      <c r="T120" s="234"/>
      <c r="AT120" s="228" t="s">
        <v>183</v>
      </c>
      <c r="AU120" s="228" t="s">
        <v>81</v>
      </c>
      <c r="AV120" s="12" t="s">
        <v>81</v>
      </c>
      <c r="AW120" s="12" t="s">
        <v>35</v>
      </c>
      <c r="AX120" s="12" t="s">
        <v>79</v>
      </c>
      <c r="AY120" s="228" t="s">
        <v>173</v>
      </c>
    </row>
    <row r="121" spans="2:65" s="1" customFormat="1" ht="31.5" customHeight="1">
      <c r="B121" s="213"/>
      <c r="C121" s="214" t="s">
        <v>207</v>
      </c>
      <c r="D121" s="214" t="s">
        <v>176</v>
      </c>
      <c r="E121" s="215" t="s">
        <v>208</v>
      </c>
      <c r="F121" s="216" t="s">
        <v>209</v>
      </c>
      <c r="G121" s="217" t="s">
        <v>179</v>
      </c>
      <c r="H121" s="218">
        <v>14</v>
      </c>
      <c r="I121" s="219"/>
      <c r="J121" s="220">
        <f>ROUND(I121*H121,2)</f>
        <v>0</v>
      </c>
      <c r="K121" s="216" t="s">
        <v>180</v>
      </c>
      <c r="L121" s="48"/>
      <c r="M121" s="221" t="s">
        <v>5</v>
      </c>
      <c r="N121" s="222" t="s">
        <v>43</v>
      </c>
      <c r="O121" s="49"/>
      <c r="P121" s="223">
        <f>O121*H121</f>
        <v>0</v>
      </c>
      <c r="Q121" s="223">
        <v>0.01838</v>
      </c>
      <c r="R121" s="223">
        <f>Q121*H121</f>
        <v>0</v>
      </c>
      <c r="S121" s="223">
        <v>0</v>
      </c>
      <c r="T121" s="224">
        <f>S121*H121</f>
        <v>0</v>
      </c>
      <c r="AR121" s="26" t="s">
        <v>181</v>
      </c>
      <c r="AT121" s="26" t="s">
        <v>176</v>
      </c>
      <c r="AU121" s="26" t="s">
        <v>81</v>
      </c>
      <c r="AY121" s="26" t="s">
        <v>173</v>
      </c>
      <c r="BE121" s="225">
        <f>IF(N121="základní",J121,0)</f>
        <v>0</v>
      </c>
      <c r="BF121" s="225">
        <f>IF(N121="snížená",J121,0)</f>
        <v>0</v>
      </c>
      <c r="BG121" s="225">
        <f>IF(N121="zákl. přenesená",J121,0)</f>
        <v>0</v>
      </c>
      <c r="BH121" s="225">
        <f>IF(N121="sníž. přenesená",J121,0)</f>
        <v>0</v>
      </c>
      <c r="BI121" s="225">
        <f>IF(N121="nulová",J121,0)</f>
        <v>0</v>
      </c>
      <c r="BJ121" s="26" t="s">
        <v>79</v>
      </c>
      <c r="BK121" s="225">
        <f>ROUND(I121*H121,2)</f>
        <v>0</v>
      </c>
      <c r="BL121" s="26" t="s">
        <v>181</v>
      </c>
      <c r="BM121" s="26" t="s">
        <v>210</v>
      </c>
    </row>
    <row r="122" spans="2:51" s="12" customFormat="1" ht="13.5">
      <c r="B122" s="226"/>
      <c r="D122" s="227" t="s">
        <v>183</v>
      </c>
      <c r="E122" s="228" t="s">
        <v>5</v>
      </c>
      <c r="F122" s="229" t="s">
        <v>211</v>
      </c>
      <c r="H122" s="230">
        <v>13.926</v>
      </c>
      <c r="I122" s="231"/>
      <c r="L122" s="226"/>
      <c r="M122" s="232"/>
      <c r="N122" s="233"/>
      <c r="O122" s="233"/>
      <c r="P122" s="233"/>
      <c r="Q122" s="233"/>
      <c r="R122" s="233"/>
      <c r="S122" s="233"/>
      <c r="T122" s="234"/>
      <c r="AT122" s="228" t="s">
        <v>183</v>
      </c>
      <c r="AU122" s="228" t="s">
        <v>81</v>
      </c>
      <c r="AV122" s="12" t="s">
        <v>81</v>
      </c>
      <c r="AW122" s="12" t="s">
        <v>35</v>
      </c>
      <c r="AX122" s="12" t="s">
        <v>72</v>
      </c>
      <c r="AY122" s="228" t="s">
        <v>173</v>
      </c>
    </row>
    <row r="123" spans="2:51" s="13" customFormat="1" ht="13.5">
      <c r="B123" s="235"/>
      <c r="D123" s="227" t="s">
        <v>183</v>
      </c>
      <c r="E123" s="253" t="s">
        <v>5</v>
      </c>
      <c r="F123" s="254" t="s">
        <v>186</v>
      </c>
      <c r="H123" s="255">
        <v>13.926</v>
      </c>
      <c r="I123" s="240"/>
      <c r="L123" s="235"/>
      <c r="M123" s="241"/>
      <c r="N123" s="242"/>
      <c r="O123" s="242"/>
      <c r="P123" s="242"/>
      <c r="Q123" s="242"/>
      <c r="R123" s="242"/>
      <c r="S123" s="242"/>
      <c r="T123" s="243"/>
      <c r="AT123" s="244" t="s">
        <v>183</v>
      </c>
      <c r="AU123" s="244" t="s">
        <v>81</v>
      </c>
      <c r="AV123" s="13" t="s">
        <v>181</v>
      </c>
      <c r="AW123" s="13" t="s">
        <v>35</v>
      </c>
      <c r="AX123" s="13" t="s">
        <v>72</v>
      </c>
      <c r="AY123" s="244" t="s">
        <v>173</v>
      </c>
    </row>
    <row r="124" spans="2:51" s="12" customFormat="1" ht="13.5">
      <c r="B124" s="226"/>
      <c r="D124" s="236" t="s">
        <v>183</v>
      </c>
      <c r="E124" s="256" t="s">
        <v>5</v>
      </c>
      <c r="F124" s="257" t="s">
        <v>212</v>
      </c>
      <c r="H124" s="258">
        <v>14</v>
      </c>
      <c r="I124" s="231"/>
      <c r="L124" s="226"/>
      <c r="M124" s="232"/>
      <c r="N124" s="233"/>
      <c r="O124" s="233"/>
      <c r="P124" s="233"/>
      <c r="Q124" s="233"/>
      <c r="R124" s="233"/>
      <c r="S124" s="233"/>
      <c r="T124" s="234"/>
      <c r="AT124" s="228" t="s">
        <v>183</v>
      </c>
      <c r="AU124" s="228" t="s">
        <v>81</v>
      </c>
      <c r="AV124" s="12" t="s">
        <v>81</v>
      </c>
      <c r="AW124" s="12" t="s">
        <v>35</v>
      </c>
      <c r="AX124" s="12" t="s">
        <v>79</v>
      </c>
      <c r="AY124" s="228" t="s">
        <v>173</v>
      </c>
    </row>
    <row r="125" spans="2:65" s="1" customFormat="1" ht="31.5" customHeight="1">
      <c r="B125" s="213"/>
      <c r="C125" s="214" t="s">
        <v>174</v>
      </c>
      <c r="D125" s="214" t="s">
        <v>176</v>
      </c>
      <c r="E125" s="215" t="s">
        <v>213</v>
      </c>
      <c r="F125" s="216" t="s">
        <v>214</v>
      </c>
      <c r="G125" s="217" t="s">
        <v>179</v>
      </c>
      <c r="H125" s="218">
        <v>16.4</v>
      </c>
      <c r="I125" s="219"/>
      <c r="J125" s="220">
        <f>ROUND(I125*H125,2)</f>
        <v>0</v>
      </c>
      <c r="K125" s="216" t="s">
        <v>180</v>
      </c>
      <c r="L125" s="48"/>
      <c r="M125" s="221" t="s">
        <v>5</v>
      </c>
      <c r="N125" s="222" t="s">
        <v>43</v>
      </c>
      <c r="O125" s="49"/>
      <c r="P125" s="223">
        <f>O125*H125</f>
        <v>0</v>
      </c>
      <c r="Q125" s="223">
        <v>0.021</v>
      </c>
      <c r="R125" s="223">
        <f>Q125*H125</f>
        <v>0</v>
      </c>
      <c r="S125" s="223">
        <v>0</v>
      </c>
      <c r="T125" s="224">
        <f>S125*H125</f>
        <v>0</v>
      </c>
      <c r="AR125" s="26" t="s">
        <v>181</v>
      </c>
      <c r="AT125" s="26" t="s">
        <v>176</v>
      </c>
      <c r="AU125" s="26" t="s">
        <v>81</v>
      </c>
      <c r="AY125" s="26" t="s">
        <v>173</v>
      </c>
      <c r="BE125" s="225">
        <f>IF(N125="základní",J125,0)</f>
        <v>0</v>
      </c>
      <c r="BF125" s="225">
        <f>IF(N125="snížená",J125,0)</f>
        <v>0</v>
      </c>
      <c r="BG125" s="225">
        <f>IF(N125="zákl. přenesená",J125,0)</f>
        <v>0</v>
      </c>
      <c r="BH125" s="225">
        <f>IF(N125="sníž. přenesená",J125,0)</f>
        <v>0</v>
      </c>
      <c r="BI125" s="225">
        <f>IF(N125="nulová",J125,0)</f>
        <v>0</v>
      </c>
      <c r="BJ125" s="26" t="s">
        <v>79</v>
      </c>
      <c r="BK125" s="225">
        <f>ROUND(I125*H125,2)</f>
        <v>0</v>
      </c>
      <c r="BL125" s="26" t="s">
        <v>181</v>
      </c>
      <c r="BM125" s="26" t="s">
        <v>215</v>
      </c>
    </row>
    <row r="126" spans="2:51" s="12" customFormat="1" ht="13.5">
      <c r="B126" s="226"/>
      <c r="D126" s="227" t="s">
        <v>183</v>
      </c>
      <c r="E126" s="228" t="s">
        <v>5</v>
      </c>
      <c r="F126" s="229" t="s">
        <v>216</v>
      </c>
      <c r="H126" s="230">
        <v>16.4</v>
      </c>
      <c r="I126" s="231"/>
      <c r="L126" s="226"/>
      <c r="M126" s="232"/>
      <c r="N126" s="233"/>
      <c r="O126" s="233"/>
      <c r="P126" s="233"/>
      <c r="Q126" s="233"/>
      <c r="R126" s="233"/>
      <c r="S126" s="233"/>
      <c r="T126" s="234"/>
      <c r="AT126" s="228" t="s">
        <v>183</v>
      </c>
      <c r="AU126" s="228" t="s">
        <v>81</v>
      </c>
      <c r="AV126" s="12" t="s">
        <v>81</v>
      </c>
      <c r="AW126" s="12" t="s">
        <v>35</v>
      </c>
      <c r="AX126" s="12" t="s">
        <v>72</v>
      </c>
      <c r="AY126" s="228" t="s">
        <v>173</v>
      </c>
    </row>
    <row r="127" spans="2:51" s="13" customFormat="1" ht="13.5">
      <c r="B127" s="235"/>
      <c r="D127" s="236" t="s">
        <v>183</v>
      </c>
      <c r="E127" s="237" t="s">
        <v>5</v>
      </c>
      <c r="F127" s="238" t="s">
        <v>186</v>
      </c>
      <c r="H127" s="239">
        <v>16.4</v>
      </c>
      <c r="I127" s="240"/>
      <c r="L127" s="235"/>
      <c r="M127" s="241"/>
      <c r="N127" s="242"/>
      <c r="O127" s="242"/>
      <c r="P127" s="242"/>
      <c r="Q127" s="242"/>
      <c r="R127" s="242"/>
      <c r="S127" s="242"/>
      <c r="T127" s="243"/>
      <c r="AT127" s="244" t="s">
        <v>183</v>
      </c>
      <c r="AU127" s="244" t="s">
        <v>81</v>
      </c>
      <c r="AV127" s="13" t="s">
        <v>181</v>
      </c>
      <c r="AW127" s="13" t="s">
        <v>35</v>
      </c>
      <c r="AX127" s="13" t="s">
        <v>79</v>
      </c>
      <c r="AY127" s="244" t="s">
        <v>173</v>
      </c>
    </row>
    <row r="128" spans="2:65" s="1" customFormat="1" ht="22.5" customHeight="1">
      <c r="B128" s="213"/>
      <c r="C128" s="214" t="s">
        <v>217</v>
      </c>
      <c r="D128" s="214" t="s">
        <v>176</v>
      </c>
      <c r="E128" s="215" t="s">
        <v>218</v>
      </c>
      <c r="F128" s="216" t="s">
        <v>219</v>
      </c>
      <c r="G128" s="217" t="s">
        <v>220</v>
      </c>
      <c r="H128" s="218">
        <v>1</v>
      </c>
      <c r="I128" s="219"/>
      <c r="J128" s="220">
        <f>ROUND(I128*H128,2)</f>
        <v>0</v>
      </c>
      <c r="K128" s="216" t="s">
        <v>5</v>
      </c>
      <c r="L128" s="48"/>
      <c r="M128" s="221" t="s">
        <v>5</v>
      </c>
      <c r="N128" s="222" t="s">
        <v>43</v>
      </c>
      <c r="O128" s="49"/>
      <c r="P128" s="223">
        <f>O128*H128</f>
        <v>0</v>
      </c>
      <c r="Q128" s="223">
        <v>0.04</v>
      </c>
      <c r="R128" s="223">
        <f>Q128*H128</f>
        <v>0</v>
      </c>
      <c r="S128" s="223">
        <v>0</v>
      </c>
      <c r="T128" s="224">
        <f>S128*H128</f>
        <v>0</v>
      </c>
      <c r="AR128" s="26" t="s">
        <v>181</v>
      </c>
      <c r="AT128" s="26" t="s">
        <v>176</v>
      </c>
      <c r="AU128" s="26" t="s">
        <v>81</v>
      </c>
      <c r="AY128" s="26" t="s">
        <v>173</v>
      </c>
      <c r="BE128" s="225">
        <f>IF(N128="základní",J128,0)</f>
        <v>0</v>
      </c>
      <c r="BF128" s="225">
        <f>IF(N128="snížená",J128,0)</f>
        <v>0</v>
      </c>
      <c r="BG128" s="225">
        <f>IF(N128="zákl. přenesená",J128,0)</f>
        <v>0</v>
      </c>
      <c r="BH128" s="225">
        <f>IF(N128="sníž. přenesená",J128,0)</f>
        <v>0</v>
      </c>
      <c r="BI128" s="225">
        <f>IF(N128="nulová",J128,0)</f>
        <v>0</v>
      </c>
      <c r="BJ128" s="26" t="s">
        <v>79</v>
      </c>
      <c r="BK128" s="225">
        <f>ROUND(I128*H128,2)</f>
        <v>0</v>
      </c>
      <c r="BL128" s="26" t="s">
        <v>181</v>
      </c>
      <c r="BM128" s="26" t="s">
        <v>221</v>
      </c>
    </row>
    <row r="129" spans="2:51" s="12" customFormat="1" ht="13.5">
      <c r="B129" s="226"/>
      <c r="D129" s="227" t="s">
        <v>183</v>
      </c>
      <c r="E129" s="228" t="s">
        <v>5</v>
      </c>
      <c r="F129" s="229" t="s">
        <v>79</v>
      </c>
      <c r="H129" s="230">
        <v>1</v>
      </c>
      <c r="I129" s="231"/>
      <c r="L129" s="226"/>
      <c r="M129" s="232"/>
      <c r="N129" s="233"/>
      <c r="O129" s="233"/>
      <c r="P129" s="233"/>
      <c r="Q129" s="233"/>
      <c r="R129" s="233"/>
      <c r="S129" s="233"/>
      <c r="T129" s="234"/>
      <c r="AT129" s="228" t="s">
        <v>183</v>
      </c>
      <c r="AU129" s="228" t="s">
        <v>81</v>
      </c>
      <c r="AV129" s="12" t="s">
        <v>81</v>
      </c>
      <c r="AW129" s="12" t="s">
        <v>35</v>
      </c>
      <c r="AX129" s="12" t="s">
        <v>72</v>
      </c>
      <c r="AY129" s="228" t="s">
        <v>173</v>
      </c>
    </row>
    <row r="130" spans="2:51" s="13" customFormat="1" ht="13.5">
      <c r="B130" s="235"/>
      <c r="D130" s="236" t="s">
        <v>183</v>
      </c>
      <c r="E130" s="237" t="s">
        <v>5</v>
      </c>
      <c r="F130" s="238" t="s">
        <v>186</v>
      </c>
      <c r="H130" s="239">
        <v>1</v>
      </c>
      <c r="I130" s="240"/>
      <c r="L130" s="235"/>
      <c r="M130" s="241"/>
      <c r="N130" s="242"/>
      <c r="O130" s="242"/>
      <c r="P130" s="242"/>
      <c r="Q130" s="242"/>
      <c r="R130" s="242"/>
      <c r="S130" s="242"/>
      <c r="T130" s="243"/>
      <c r="AT130" s="244" t="s">
        <v>183</v>
      </c>
      <c r="AU130" s="244" t="s">
        <v>81</v>
      </c>
      <c r="AV130" s="13" t="s">
        <v>181</v>
      </c>
      <c r="AW130" s="13" t="s">
        <v>35</v>
      </c>
      <c r="AX130" s="13" t="s">
        <v>79</v>
      </c>
      <c r="AY130" s="244" t="s">
        <v>173</v>
      </c>
    </row>
    <row r="131" spans="2:65" s="1" customFormat="1" ht="31.5" customHeight="1">
      <c r="B131" s="213"/>
      <c r="C131" s="214" t="s">
        <v>222</v>
      </c>
      <c r="D131" s="214" t="s">
        <v>176</v>
      </c>
      <c r="E131" s="215" t="s">
        <v>223</v>
      </c>
      <c r="F131" s="216" t="s">
        <v>224</v>
      </c>
      <c r="G131" s="217" t="s">
        <v>179</v>
      </c>
      <c r="H131" s="218">
        <v>90.4</v>
      </c>
      <c r="I131" s="219"/>
      <c r="J131" s="220">
        <f>ROUND(I131*H131,2)</f>
        <v>0</v>
      </c>
      <c r="K131" s="216" t="s">
        <v>180</v>
      </c>
      <c r="L131" s="48"/>
      <c r="M131" s="221" t="s">
        <v>5</v>
      </c>
      <c r="N131" s="222" t="s">
        <v>43</v>
      </c>
      <c r="O131" s="49"/>
      <c r="P131" s="223">
        <f>O131*H131</f>
        <v>0</v>
      </c>
      <c r="Q131" s="223">
        <v>0.00012</v>
      </c>
      <c r="R131" s="223">
        <f>Q131*H131</f>
        <v>0</v>
      </c>
      <c r="S131" s="223">
        <v>0</v>
      </c>
      <c r="T131" s="224">
        <f>S131*H131</f>
        <v>0</v>
      </c>
      <c r="AR131" s="26" t="s">
        <v>181</v>
      </c>
      <c r="AT131" s="26" t="s">
        <v>176</v>
      </c>
      <c r="AU131" s="26" t="s">
        <v>81</v>
      </c>
      <c r="AY131" s="26" t="s">
        <v>173</v>
      </c>
      <c r="BE131" s="225">
        <f>IF(N131="základní",J131,0)</f>
        <v>0</v>
      </c>
      <c r="BF131" s="225">
        <f>IF(N131="snížená",J131,0)</f>
        <v>0</v>
      </c>
      <c r="BG131" s="225">
        <f>IF(N131="zákl. přenesená",J131,0)</f>
        <v>0</v>
      </c>
      <c r="BH131" s="225">
        <f>IF(N131="sníž. přenesená",J131,0)</f>
        <v>0</v>
      </c>
      <c r="BI131" s="225">
        <f>IF(N131="nulová",J131,0)</f>
        <v>0</v>
      </c>
      <c r="BJ131" s="26" t="s">
        <v>79</v>
      </c>
      <c r="BK131" s="225">
        <f>ROUND(I131*H131,2)</f>
        <v>0</v>
      </c>
      <c r="BL131" s="26" t="s">
        <v>181</v>
      </c>
      <c r="BM131" s="26" t="s">
        <v>225</v>
      </c>
    </row>
    <row r="132" spans="2:51" s="12" customFormat="1" ht="13.5">
      <c r="B132" s="226"/>
      <c r="D132" s="227" t="s">
        <v>183</v>
      </c>
      <c r="E132" s="228" t="s">
        <v>5</v>
      </c>
      <c r="F132" s="229" t="s">
        <v>226</v>
      </c>
      <c r="H132" s="230">
        <v>69.678</v>
      </c>
      <c r="I132" s="231"/>
      <c r="L132" s="226"/>
      <c r="M132" s="232"/>
      <c r="N132" s="233"/>
      <c r="O132" s="233"/>
      <c r="P132" s="233"/>
      <c r="Q132" s="233"/>
      <c r="R132" s="233"/>
      <c r="S132" s="233"/>
      <c r="T132" s="234"/>
      <c r="AT132" s="228" t="s">
        <v>183</v>
      </c>
      <c r="AU132" s="228" t="s">
        <v>81</v>
      </c>
      <c r="AV132" s="12" t="s">
        <v>81</v>
      </c>
      <c r="AW132" s="12" t="s">
        <v>35</v>
      </c>
      <c r="AX132" s="12" t="s">
        <v>72</v>
      </c>
      <c r="AY132" s="228" t="s">
        <v>173</v>
      </c>
    </row>
    <row r="133" spans="2:51" s="12" customFormat="1" ht="13.5">
      <c r="B133" s="226"/>
      <c r="D133" s="227" t="s">
        <v>183</v>
      </c>
      <c r="E133" s="228" t="s">
        <v>5</v>
      </c>
      <c r="F133" s="229" t="s">
        <v>227</v>
      </c>
      <c r="H133" s="230">
        <v>18.241</v>
      </c>
      <c r="I133" s="231"/>
      <c r="L133" s="226"/>
      <c r="M133" s="232"/>
      <c r="N133" s="233"/>
      <c r="O133" s="233"/>
      <c r="P133" s="233"/>
      <c r="Q133" s="233"/>
      <c r="R133" s="233"/>
      <c r="S133" s="233"/>
      <c r="T133" s="234"/>
      <c r="AT133" s="228" t="s">
        <v>183</v>
      </c>
      <c r="AU133" s="228" t="s">
        <v>81</v>
      </c>
      <c r="AV133" s="12" t="s">
        <v>81</v>
      </c>
      <c r="AW133" s="12" t="s">
        <v>35</v>
      </c>
      <c r="AX133" s="12" t="s">
        <v>72</v>
      </c>
      <c r="AY133" s="228" t="s">
        <v>173</v>
      </c>
    </row>
    <row r="134" spans="2:51" s="12" customFormat="1" ht="13.5">
      <c r="B134" s="226"/>
      <c r="D134" s="227" t="s">
        <v>183</v>
      </c>
      <c r="E134" s="228" t="s">
        <v>5</v>
      </c>
      <c r="F134" s="229" t="s">
        <v>228</v>
      </c>
      <c r="H134" s="230">
        <v>2.444</v>
      </c>
      <c r="I134" s="231"/>
      <c r="L134" s="226"/>
      <c r="M134" s="232"/>
      <c r="N134" s="233"/>
      <c r="O134" s="233"/>
      <c r="P134" s="233"/>
      <c r="Q134" s="233"/>
      <c r="R134" s="233"/>
      <c r="S134" s="233"/>
      <c r="T134" s="234"/>
      <c r="AT134" s="228" t="s">
        <v>183</v>
      </c>
      <c r="AU134" s="228" t="s">
        <v>81</v>
      </c>
      <c r="AV134" s="12" t="s">
        <v>81</v>
      </c>
      <c r="AW134" s="12" t="s">
        <v>35</v>
      </c>
      <c r="AX134" s="12" t="s">
        <v>72</v>
      </c>
      <c r="AY134" s="228" t="s">
        <v>173</v>
      </c>
    </row>
    <row r="135" spans="2:51" s="13" customFormat="1" ht="13.5">
      <c r="B135" s="235"/>
      <c r="D135" s="227" t="s">
        <v>183</v>
      </c>
      <c r="E135" s="253" t="s">
        <v>5</v>
      </c>
      <c r="F135" s="254" t="s">
        <v>186</v>
      </c>
      <c r="H135" s="255">
        <v>90.363</v>
      </c>
      <c r="I135" s="240"/>
      <c r="L135" s="235"/>
      <c r="M135" s="241"/>
      <c r="N135" s="242"/>
      <c r="O135" s="242"/>
      <c r="P135" s="242"/>
      <c r="Q135" s="242"/>
      <c r="R135" s="242"/>
      <c r="S135" s="242"/>
      <c r="T135" s="243"/>
      <c r="AT135" s="244" t="s">
        <v>183</v>
      </c>
      <c r="AU135" s="244" t="s">
        <v>81</v>
      </c>
      <c r="AV135" s="13" t="s">
        <v>181</v>
      </c>
      <c r="AW135" s="13" t="s">
        <v>35</v>
      </c>
      <c r="AX135" s="13" t="s">
        <v>72</v>
      </c>
      <c r="AY135" s="244" t="s">
        <v>173</v>
      </c>
    </row>
    <row r="136" spans="2:51" s="12" customFormat="1" ht="13.5">
      <c r="B136" s="226"/>
      <c r="D136" s="227" t="s">
        <v>183</v>
      </c>
      <c r="E136" s="228" t="s">
        <v>5</v>
      </c>
      <c r="F136" s="229" t="s">
        <v>229</v>
      </c>
      <c r="H136" s="230">
        <v>90.4</v>
      </c>
      <c r="I136" s="231"/>
      <c r="L136" s="226"/>
      <c r="M136" s="232"/>
      <c r="N136" s="233"/>
      <c r="O136" s="233"/>
      <c r="P136" s="233"/>
      <c r="Q136" s="233"/>
      <c r="R136" s="233"/>
      <c r="S136" s="233"/>
      <c r="T136" s="234"/>
      <c r="AT136" s="228" t="s">
        <v>183</v>
      </c>
      <c r="AU136" s="228" t="s">
        <v>81</v>
      </c>
      <c r="AV136" s="12" t="s">
        <v>81</v>
      </c>
      <c r="AW136" s="12" t="s">
        <v>35</v>
      </c>
      <c r="AX136" s="12" t="s">
        <v>79</v>
      </c>
      <c r="AY136" s="228" t="s">
        <v>173</v>
      </c>
    </row>
    <row r="137" spans="2:63" s="11" customFormat="1" ht="29.85" customHeight="1">
      <c r="B137" s="199"/>
      <c r="D137" s="210" t="s">
        <v>71</v>
      </c>
      <c r="E137" s="211" t="s">
        <v>230</v>
      </c>
      <c r="F137" s="211" t="s">
        <v>231</v>
      </c>
      <c r="I137" s="202"/>
      <c r="J137" s="212">
        <f>BK137</f>
        <v>0</v>
      </c>
      <c r="L137" s="199"/>
      <c r="M137" s="204"/>
      <c r="N137" s="205"/>
      <c r="O137" s="205"/>
      <c r="P137" s="206">
        <f>SUM(P138:P172)</f>
        <v>0</v>
      </c>
      <c r="Q137" s="205"/>
      <c r="R137" s="206">
        <f>SUM(R138:R172)</f>
        <v>0</v>
      </c>
      <c r="S137" s="205"/>
      <c r="T137" s="207">
        <f>SUM(T138:T172)</f>
        <v>0</v>
      </c>
      <c r="AR137" s="200" t="s">
        <v>79</v>
      </c>
      <c r="AT137" s="208" t="s">
        <v>71</v>
      </c>
      <c r="AU137" s="208" t="s">
        <v>79</v>
      </c>
      <c r="AY137" s="200" t="s">
        <v>173</v>
      </c>
      <c r="BK137" s="209">
        <f>SUM(BK138:BK172)</f>
        <v>0</v>
      </c>
    </row>
    <row r="138" spans="2:65" s="1" customFormat="1" ht="31.5" customHeight="1">
      <c r="B138" s="213"/>
      <c r="C138" s="214" t="s">
        <v>230</v>
      </c>
      <c r="D138" s="214" t="s">
        <v>176</v>
      </c>
      <c r="E138" s="215" t="s">
        <v>232</v>
      </c>
      <c r="F138" s="216" t="s">
        <v>233</v>
      </c>
      <c r="G138" s="217" t="s">
        <v>179</v>
      </c>
      <c r="H138" s="218">
        <v>244.41</v>
      </c>
      <c r="I138" s="219"/>
      <c r="J138" s="220">
        <f>ROUND(I138*H138,2)</f>
        <v>0</v>
      </c>
      <c r="K138" s="216" t="s">
        <v>5</v>
      </c>
      <c r="L138" s="48"/>
      <c r="M138" s="221" t="s">
        <v>5</v>
      </c>
      <c r="N138" s="222" t="s">
        <v>43</v>
      </c>
      <c r="O138" s="49"/>
      <c r="P138" s="223">
        <f>O138*H138</f>
        <v>0</v>
      </c>
      <c r="Q138" s="223">
        <v>0.00021</v>
      </c>
      <c r="R138" s="223">
        <f>Q138*H138</f>
        <v>0</v>
      </c>
      <c r="S138" s="223">
        <v>0</v>
      </c>
      <c r="T138" s="224">
        <f>S138*H138</f>
        <v>0</v>
      </c>
      <c r="AR138" s="26" t="s">
        <v>181</v>
      </c>
      <c r="AT138" s="26" t="s">
        <v>176</v>
      </c>
      <c r="AU138" s="26" t="s">
        <v>81</v>
      </c>
      <c r="AY138" s="26" t="s">
        <v>173</v>
      </c>
      <c r="BE138" s="225">
        <f>IF(N138="základní",J138,0)</f>
        <v>0</v>
      </c>
      <c r="BF138" s="225">
        <f>IF(N138="snížená",J138,0)</f>
        <v>0</v>
      </c>
      <c r="BG138" s="225">
        <f>IF(N138="zákl. přenesená",J138,0)</f>
        <v>0</v>
      </c>
      <c r="BH138" s="225">
        <f>IF(N138="sníž. přenesená",J138,0)</f>
        <v>0</v>
      </c>
      <c r="BI138" s="225">
        <f>IF(N138="nulová",J138,0)</f>
        <v>0</v>
      </c>
      <c r="BJ138" s="26" t="s">
        <v>79</v>
      </c>
      <c r="BK138" s="225">
        <f>ROUND(I138*H138,2)</f>
        <v>0</v>
      </c>
      <c r="BL138" s="26" t="s">
        <v>181</v>
      </c>
      <c r="BM138" s="26" t="s">
        <v>234</v>
      </c>
    </row>
    <row r="139" spans="2:51" s="12" customFormat="1" ht="13.5">
      <c r="B139" s="226"/>
      <c r="D139" s="227" t="s">
        <v>183</v>
      </c>
      <c r="E139" s="228" t="s">
        <v>5</v>
      </c>
      <c r="F139" s="229" t="s">
        <v>235</v>
      </c>
      <c r="H139" s="230">
        <v>181.23</v>
      </c>
      <c r="I139" s="231"/>
      <c r="L139" s="226"/>
      <c r="M139" s="232"/>
      <c r="N139" s="233"/>
      <c r="O139" s="233"/>
      <c r="P139" s="233"/>
      <c r="Q139" s="233"/>
      <c r="R139" s="233"/>
      <c r="S139" s="233"/>
      <c r="T139" s="234"/>
      <c r="AT139" s="228" t="s">
        <v>183</v>
      </c>
      <c r="AU139" s="228" t="s">
        <v>81</v>
      </c>
      <c r="AV139" s="12" t="s">
        <v>81</v>
      </c>
      <c r="AW139" s="12" t="s">
        <v>35</v>
      </c>
      <c r="AX139" s="12" t="s">
        <v>72</v>
      </c>
      <c r="AY139" s="228" t="s">
        <v>173</v>
      </c>
    </row>
    <row r="140" spans="2:51" s="12" customFormat="1" ht="13.5">
      <c r="B140" s="226"/>
      <c r="D140" s="227" t="s">
        <v>183</v>
      </c>
      <c r="E140" s="228" t="s">
        <v>5</v>
      </c>
      <c r="F140" s="229" t="s">
        <v>236</v>
      </c>
      <c r="H140" s="230">
        <v>63.18</v>
      </c>
      <c r="I140" s="231"/>
      <c r="L140" s="226"/>
      <c r="M140" s="232"/>
      <c r="N140" s="233"/>
      <c r="O140" s="233"/>
      <c r="P140" s="233"/>
      <c r="Q140" s="233"/>
      <c r="R140" s="233"/>
      <c r="S140" s="233"/>
      <c r="T140" s="234"/>
      <c r="AT140" s="228" t="s">
        <v>183</v>
      </c>
      <c r="AU140" s="228" t="s">
        <v>81</v>
      </c>
      <c r="AV140" s="12" t="s">
        <v>81</v>
      </c>
      <c r="AW140" s="12" t="s">
        <v>35</v>
      </c>
      <c r="AX140" s="12" t="s">
        <v>72</v>
      </c>
      <c r="AY140" s="228" t="s">
        <v>173</v>
      </c>
    </row>
    <row r="141" spans="2:51" s="13" customFormat="1" ht="13.5">
      <c r="B141" s="235"/>
      <c r="D141" s="236" t="s">
        <v>183</v>
      </c>
      <c r="E141" s="237" t="s">
        <v>5</v>
      </c>
      <c r="F141" s="238" t="s">
        <v>186</v>
      </c>
      <c r="H141" s="239">
        <v>244.41</v>
      </c>
      <c r="I141" s="240"/>
      <c r="L141" s="235"/>
      <c r="M141" s="241"/>
      <c r="N141" s="242"/>
      <c r="O141" s="242"/>
      <c r="P141" s="242"/>
      <c r="Q141" s="242"/>
      <c r="R141" s="242"/>
      <c r="S141" s="242"/>
      <c r="T141" s="243"/>
      <c r="AT141" s="244" t="s">
        <v>183</v>
      </c>
      <c r="AU141" s="244" t="s">
        <v>81</v>
      </c>
      <c r="AV141" s="13" t="s">
        <v>181</v>
      </c>
      <c r="AW141" s="13" t="s">
        <v>35</v>
      </c>
      <c r="AX141" s="13" t="s">
        <v>79</v>
      </c>
      <c r="AY141" s="244" t="s">
        <v>173</v>
      </c>
    </row>
    <row r="142" spans="2:65" s="1" customFormat="1" ht="22.5" customHeight="1">
      <c r="B142" s="213"/>
      <c r="C142" s="214" t="s">
        <v>237</v>
      </c>
      <c r="D142" s="214" t="s">
        <v>176</v>
      </c>
      <c r="E142" s="215" t="s">
        <v>238</v>
      </c>
      <c r="F142" s="216" t="s">
        <v>239</v>
      </c>
      <c r="G142" s="217" t="s">
        <v>179</v>
      </c>
      <c r="H142" s="218">
        <v>212.82</v>
      </c>
      <c r="I142" s="219"/>
      <c r="J142" s="220">
        <f>ROUND(I142*H142,2)</f>
        <v>0</v>
      </c>
      <c r="K142" s="216" t="s">
        <v>5</v>
      </c>
      <c r="L142" s="48"/>
      <c r="M142" s="221" t="s">
        <v>5</v>
      </c>
      <c r="N142" s="222" t="s">
        <v>43</v>
      </c>
      <c r="O142" s="49"/>
      <c r="P142" s="223">
        <f>O142*H142</f>
        <v>0</v>
      </c>
      <c r="Q142" s="223">
        <v>4E-05</v>
      </c>
      <c r="R142" s="223">
        <f>Q142*H142</f>
        <v>0</v>
      </c>
      <c r="S142" s="223">
        <v>0</v>
      </c>
      <c r="T142" s="224">
        <f>S142*H142</f>
        <v>0</v>
      </c>
      <c r="AR142" s="26" t="s">
        <v>181</v>
      </c>
      <c r="AT142" s="26" t="s">
        <v>176</v>
      </c>
      <c r="AU142" s="26" t="s">
        <v>81</v>
      </c>
      <c r="AY142" s="26" t="s">
        <v>173</v>
      </c>
      <c r="BE142" s="225">
        <f>IF(N142="základní",J142,0)</f>
        <v>0</v>
      </c>
      <c r="BF142" s="225">
        <f>IF(N142="snížená",J142,0)</f>
        <v>0</v>
      </c>
      <c r="BG142" s="225">
        <f>IF(N142="zákl. přenesená",J142,0)</f>
        <v>0</v>
      </c>
      <c r="BH142" s="225">
        <f>IF(N142="sníž. přenesená",J142,0)</f>
        <v>0</v>
      </c>
      <c r="BI142" s="225">
        <f>IF(N142="nulová",J142,0)</f>
        <v>0</v>
      </c>
      <c r="BJ142" s="26" t="s">
        <v>79</v>
      </c>
      <c r="BK142" s="225">
        <f>ROUND(I142*H142,2)</f>
        <v>0</v>
      </c>
      <c r="BL142" s="26" t="s">
        <v>181</v>
      </c>
      <c r="BM142" s="26" t="s">
        <v>240</v>
      </c>
    </row>
    <row r="143" spans="2:51" s="12" customFormat="1" ht="13.5">
      <c r="B143" s="226"/>
      <c r="D143" s="227" t="s">
        <v>183</v>
      </c>
      <c r="E143" s="228" t="s">
        <v>5</v>
      </c>
      <c r="F143" s="229" t="s">
        <v>184</v>
      </c>
      <c r="H143" s="230">
        <v>181.23</v>
      </c>
      <c r="I143" s="231"/>
      <c r="L143" s="226"/>
      <c r="M143" s="232"/>
      <c r="N143" s="233"/>
      <c r="O143" s="233"/>
      <c r="P143" s="233"/>
      <c r="Q143" s="233"/>
      <c r="R143" s="233"/>
      <c r="S143" s="233"/>
      <c r="T143" s="234"/>
      <c r="AT143" s="228" t="s">
        <v>183</v>
      </c>
      <c r="AU143" s="228" t="s">
        <v>81</v>
      </c>
      <c r="AV143" s="12" t="s">
        <v>81</v>
      </c>
      <c r="AW143" s="12" t="s">
        <v>35</v>
      </c>
      <c r="AX143" s="12" t="s">
        <v>72</v>
      </c>
      <c r="AY143" s="228" t="s">
        <v>173</v>
      </c>
    </row>
    <row r="144" spans="2:51" s="12" customFormat="1" ht="13.5">
      <c r="B144" s="226"/>
      <c r="D144" s="227" t="s">
        <v>183</v>
      </c>
      <c r="E144" s="228" t="s">
        <v>5</v>
      </c>
      <c r="F144" s="229" t="s">
        <v>241</v>
      </c>
      <c r="H144" s="230">
        <v>31.59</v>
      </c>
      <c r="I144" s="231"/>
      <c r="L144" s="226"/>
      <c r="M144" s="232"/>
      <c r="N144" s="233"/>
      <c r="O144" s="233"/>
      <c r="P144" s="233"/>
      <c r="Q144" s="233"/>
      <c r="R144" s="233"/>
      <c r="S144" s="233"/>
      <c r="T144" s="234"/>
      <c r="AT144" s="228" t="s">
        <v>183</v>
      </c>
      <c r="AU144" s="228" t="s">
        <v>81</v>
      </c>
      <c r="AV144" s="12" t="s">
        <v>81</v>
      </c>
      <c r="AW144" s="12" t="s">
        <v>35</v>
      </c>
      <c r="AX144" s="12" t="s">
        <v>72</v>
      </c>
      <c r="AY144" s="228" t="s">
        <v>173</v>
      </c>
    </row>
    <row r="145" spans="2:51" s="13" customFormat="1" ht="13.5">
      <c r="B145" s="235"/>
      <c r="D145" s="236" t="s">
        <v>183</v>
      </c>
      <c r="E145" s="237" t="s">
        <v>5</v>
      </c>
      <c r="F145" s="238" t="s">
        <v>186</v>
      </c>
      <c r="H145" s="239">
        <v>212.82</v>
      </c>
      <c r="I145" s="240"/>
      <c r="L145" s="235"/>
      <c r="M145" s="241"/>
      <c r="N145" s="242"/>
      <c r="O145" s="242"/>
      <c r="P145" s="242"/>
      <c r="Q145" s="242"/>
      <c r="R145" s="242"/>
      <c r="S145" s="242"/>
      <c r="T145" s="243"/>
      <c r="AT145" s="244" t="s">
        <v>183</v>
      </c>
      <c r="AU145" s="244" t="s">
        <v>81</v>
      </c>
      <c r="AV145" s="13" t="s">
        <v>181</v>
      </c>
      <c r="AW145" s="13" t="s">
        <v>35</v>
      </c>
      <c r="AX145" s="13" t="s">
        <v>79</v>
      </c>
      <c r="AY145" s="244" t="s">
        <v>173</v>
      </c>
    </row>
    <row r="146" spans="2:65" s="1" customFormat="1" ht="31.5" customHeight="1">
      <c r="B146" s="213"/>
      <c r="C146" s="214" t="s">
        <v>242</v>
      </c>
      <c r="D146" s="214" t="s">
        <v>176</v>
      </c>
      <c r="E146" s="215" t="s">
        <v>243</v>
      </c>
      <c r="F146" s="216" t="s">
        <v>244</v>
      </c>
      <c r="G146" s="217" t="s">
        <v>245</v>
      </c>
      <c r="H146" s="218">
        <v>4</v>
      </c>
      <c r="I146" s="219"/>
      <c r="J146" s="220">
        <f>ROUND(I146*H146,2)</f>
        <v>0</v>
      </c>
      <c r="K146" s="216" t="s">
        <v>5</v>
      </c>
      <c r="L146" s="48"/>
      <c r="M146" s="221" t="s">
        <v>5</v>
      </c>
      <c r="N146" s="222" t="s">
        <v>43</v>
      </c>
      <c r="O146" s="49"/>
      <c r="P146" s="223">
        <f>O146*H146</f>
        <v>0</v>
      </c>
      <c r="Q146" s="223">
        <v>0.0117</v>
      </c>
      <c r="R146" s="223">
        <f>Q146*H146</f>
        <v>0</v>
      </c>
      <c r="S146" s="223">
        <v>0</v>
      </c>
      <c r="T146" s="224">
        <f>S146*H146</f>
        <v>0</v>
      </c>
      <c r="AR146" s="26" t="s">
        <v>181</v>
      </c>
      <c r="AT146" s="26" t="s">
        <v>176</v>
      </c>
      <c r="AU146" s="26" t="s">
        <v>81</v>
      </c>
      <c r="AY146" s="26" t="s">
        <v>173</v>
      </c>
      <c r="BE146" s="225">
        <f>IF(N146="základní",J146,0)</f>
        <v>0</v>
      </c>
      <c r="BF146" s="225">
        <f>IF(N146="snížená",J146,0)</f>
        <v>0</v>
      </c>
      <c r="BG146" s="225">
        <f>IF(N146="zákl. přenesená",J146,0)</f>
        <v>0</v>
      </c>
      <c r="BH146" s="225">
        <f>IF(N146="sníž. přenesená",J146,0)</f>
        <v>0</v>
      </c>
      <c r="BI146" s="225">
        <f>IF(N146="nulová",J146,0)</f>
        <v>0</v>
      </c>
      <c r="BJ146" s="26" t="s">
        <v>79</v>
      </c>
      <c r="BK146" s="225">
        <f>ROUND(I146*H146,2)</f>
        <v>0</v>
      </c>
      <c r="BL146" s="26" t="s">
        <v>181</v>
      </c>
      <c r="BM146" s="26" t="s">
        <v>246</v>
      </c>
    </row>
    <row r="147" spans="2:51" s="12" customFormat="1" ht="13.5">
      <c r="B147" s="226"/>
      <c r="D147" s="236" t="s">
        <v>183</v>
      </c>
      <c r="E147" s="256" t="s">
        <v>5</v>
      </c>
      <c r="F147" s="257" t="s">
        <v>181</v>
      </c>
      <c r="H147" s="258">
        <v>4</v>
      </c>
      <c r="I147" s="231"/>
      <c r="L147" s="226"/>
      <c r="M147" s="232"/>
      <c r="N147" s="233"/>
      <c r="O147" s="233"/>
      <c r="P147" s="233"/>
      <c r="Q147" s="233"/>
      <c r="R147" s="233"/>
      <c r="S147" s="233"/>
      <c r="T147" s="234"/>
      <c r="AT147" s="228" t="s">
        <v>183</v>
      </c>
      <c r="AU147" s="228" t="s">
        <v>81</v>
      </c>
      <c r="AV147" s="12" t="s">
        <v>81</v>
      </c>
      <c r="AW147" s="12" t="s">
        <v>35</v>
      </c>
      <c r="AX147" s="12" t="s">
        <v>79</v>
      </c>
      <c r="AY147" s="228" t="s">
        <v>173</v>
      </c>
    </row>
    <row r="148" spans="2:65" s="1" customFormat="1" ht="31.5" customHeight="1">
      <c r="B148" s="213"/>
      <c r="C148" s="214" t="s">
        <v>247</v>
      </c>
      <c r="D148" s="214" t="s">
        <v>176</v>
      </c>
      <c r="E148" s="215" t="s">
        <v>248</v>
      </c>
      <c r="F148" s="216" t="s">
        <v>249</v>
      </c>
      <c r="G148" s="217" t="s">
        <v>245</v>
      </c>
      <c r="H148" s="218">
        <v>4</v>
      </c>
      <c r="I148" s="219"/>
      <c r="J148" s="220">
        <f>ROUND(I148*H148,2)</f>
        <v>0</v>
      </c>
      <c r="K148" s="216" t="s">
        <v>5</v>
      </c>
      <c r="L148" s="48"/>
      <c r="M148" s="221" t="s">
        <v>5</v>
      </c>
      <c r="N148" s="222" t="s">
        <v>43</v>
      </c>
      <c r="O148" s="49"/>
      <c r="P148" s="223">
        <f>O148*H148</f>
        <v>0</v>
      </c>
      <c r="Q148" s="223">
        <v>0</v>
      </c>
      <c r="R148" s="223">
        <f>Q148*H148</f>
        <v>0</v>
      </c>
      <c r="S148" s="223">
        <v>0.008</v>
      </c>
      <c r="T148" s="224">
        <f>S148*H148</f>
        <v>0</v>
      </c>
      <c r="AR148" s="26" t="s">
        <v>181</v>
      </c>
      <c r="AT148" s="26" t="s">
        <v>176</v>
      </c>
      <c r="AU148" s="26" t="s">
        <v>81</v>
      </c>
      <c r="AY148" s="26" t="s">
        <v>173</v>
      </c>
      <c r="BE148" s="225">
        <f>IF(N148="základní",J148,0)</f>
        <v>0</v>
      </c>
      <c r="BF148" s="225">
        <f>IF(N148="snížená",J148,0)</f>
        <v>0</v>
      </c>
      <c r="BG148" s="225">
        <f>IF(N148="zákl. přenesená",J148,0)</f>
        <v>0</v>
      </c>
      <c r="BH148" s="225">
        <f>IF(N148="sníž. přenesená",J148,0)</f>
        <v>0</v>
      </c>
      <c r="BI148" s="225">
        <f>IF(N148="nulová",J148,0)</f>
        <v>0</v>
      </c>
      <c r="BJ148" s="26" t="s">
        <v>79</v>
      </c>
      <c r="BK148" s="225">
        <f>ROUND(I148*H148,2)</f>
        <v>0</v>
      </c>
      <c r="BL148" s="26" t="s">
        <v>181</v>
      </c>
      <c r="BM148" s="26" t="s">
        <v>250</v>
      </c>
    </row>
    <row r="149" spans="2:51" s="12" customFormat="1" ht="13.5">
      <c r="B149" s="226"/>
      <c r="D149" s="227" t="s">
        <v>183</v>
      </c>
      <c r="E149" s="228" t="s">
        <v>5</v>
      </c>
      <c r="F149" s="229" t="s">
        <v>181</v>
      </c>
      <c r="H149" s="230">
        <v>4</v>
      </c>
      <c r="I149" s="231"/>
      <c r="L149" s="226"/>
      <c r="M149" s="232"/>
      <c r="N149" s="233"/>
      <c r="O149" s="233"/>
      <c r="P149" s="233"/>
      <c r="Q149" s="233"/>
      <c r="R149" s="233"/>
      <c r="S149" s="233"/>
      <c r="T149" s="234"/>
      <c r="AT149" s="228" t="s">
        <v>183</v>
      </c>
      <c r="AU149" s="228" t="s">
        <v>81</v>
      </c>
      <c r="AV149" s="12" t="s">
        <v>81</v>
      </c>
      <c r="AW149" s="12" t="s">
        <v>35</v>
      </c>
      <c r="AX149" s="12" t="s">
        <v>72</v>
      </c>
      <c r="AY149" s="228" t="s">
        <v>173</v>
      </c>
    </row>
    <row r="150" spans="2:51" s="13" customFormat="1" ht="13.5">
      <c r="B150" s="235"/>
      <c r="D150" s="236" t="s">
        <v>183</v>
      </c>
      <c r="E150" s="237" t="s">
        <v>5</v>
      </c>
      <c r="F150" s="238" t="s">
        <v>186</v>
      </c>
      <c r="H150" s="239">
        <v>4</v>
      </c>
      <c r="I150" s="240"/>
      <c r="L150" s="235"/>
      <c r="M150" s="241"/>
      <c r="N150" s="242"/>
      <c r="O150" s="242"/>
      <c r="P150" s="242"/>
      <c r="Q150" s="242"/>
      <c r="R150" s="242"/>
      <c r="S150" s="242"/>
      <c r="T150" s="243"/>
      <c r="AT150" s="244" t="s">
        <v>183</v>
      </c>
      <c r="AU150" s="244" t="s">
        <v>81</v>
      </c>
      <c r="AV150" s="13" t="s">
        <v>181</v>
      </c>
      <c r="AW150" s="13" t="s">
        <v>35</v>
      </c>
      <c r="AX150" s="13" t="s">
        <v>79</v>
      </c>
      <c r="AY150" s="244" t="s">
        <v>173</v>
      </c>
    </row>
    <row r="151" spans="2:65" s="1" customFormat="1" ht="31.5" customHeight="1">
      <c r="B151" s="213"/>
      <c r="C151" s="214" t="s">
        <v>251</v>
      </c>
      <c r="D151" s="214" t="s">
        <v>176</v>
      </c>
      <c r="E151" s="215" t="s">
        <v>252</v>
      </c>
      <c r="F151" s="216" t="s">
        <v>253</v>
      </c>
      <c r="G151" s="217" t="s">
        <v>245</v>
      </c>
      <c r="H151" s="218">
        <v>4</v>
      </c>
      <c r="I151" s="219"/>
      <c r="J151" s="220">
        <f>ROUND(I151*H151,2)</f>
        <v>0</v>
      </c>
      <c r="K151" s="216" t="s">
        <v>5</v>
      </c>
      <c r="L151" s="48"/>
      <c r="M151" s="221" t="s">
        <v>5</v>
      </c>
      <c r="N151" s="222" t="s">
        <v>43</v>
      </c>
      <c r="O151" s="49"/>
      <c r="P151" s="223">
        <f>O151*H151</f>
        <v>0</v>
      </c>
      <c r="Q151" s="223">
        <v>0</v>
      </c>
      <c r="R151" s="223">
        <f>Q151*H151</f>
        <v>0</v>
      </c>
      <c r="S151" s="223">
        <v>0.008</v>
      </c>
      <c r="T151" s="224">
        <f>S151*H151</f>
        <v>0</v>
      </c>
      <c r="AR151" s="26" t="s">
        <v>181</v>
      </c>
      <c r="AT151" s="26" t="s">
        <v>176</v>
      </c>
      <c r="AU151" s="26" t="s">
        <v>81</v>
      </c>
      <c r="AY151" s="26" t="s">
        <v>173</v>
      </c>
      <c r="BE151" s="225">
        <f>IF(N151="základní",J151,0)</f>
        <v>0</v>
      </c>
      <c r="BF151" s="225">
        <f>IF(N151="snížená",J151,0)</f>
        <v>0</v>
      </c>
      <c r="BG151" s="225">
        <f>IF(N151="zákl. přenesená",J151,0)</f>
        <v>0</v>
      </c>
      <c r="BH151" s="225">
        <f>IF(N151="sníž. přenesená",J151,0)</f>
        <v>0</v>
      </c>
      <c r="BI151" s="225">
        <f>IF(N151="nulová",J151,0)</f>
        <v>0</v>
      </c>
      <c r="BJ151" s="26" t="s">
        <v>79</v>
      </c>
      <c r="BK151" s="225">
        <f>ROUND(I151*H151,2)</f>
        <v>0</v>
      </c>
      <c r="BL151" s="26" t="s">
        <v>181</v>
      </c>
      <c r="BM151" s="26" t="s">
        <v>254</v>
      </c>
    </row>
    <row r="152" spans="2:51" s="12" customFormat="1" ht="13.5">
      <c r="B152" s="226"/>
      <c r="D152" s="227" t="s">
        <v>183</v>
      </c>
      <c r="E152" s="228" t="s">
        <v>5</v>
      </c>
      <c r="F152" s="229" t="s">
        <v>181</v>
      </c>
      <c r="H152" s="230">
        <v>4</v>
      </c>
      <c r="I152" s="231"/>
      <c r="L152" s="226"/>
      <c r="M152" s="232"/>
      <c r="N152" s="233"/>
      <c r="O152" s="233"/>
      <c r="P152" s="233"/>
      <c r="Q152" s="233"/>
      <c r="R152" s="233"/>
      <c r="S152" s="233"/>
      <c r="T152" s="234"/>
      <c r="AT152" s="228" t="s">
        <v>183</v>
      </c>
      <c r="AU152" s="228" t="s">
        <v>81</v>
      </c>
      <c r="AV152" s="12" t="s">
        <v>81</v>
      </c>
      <c r="AW152" s="12" t="s">
        <v>35</v>
      </c>
      <c r="AX152" s="12" t="s">
        <v>72</v>
      </c>
      <c r="AY152" s="228" t="s">
        <v>173</v>
      </c>
    </row>
    <row r="153" spans="2:51" s="13" customFormat="1" ht="13.5">
      <c r="B153" s="235"/>
      <c r="D153" s="236" t="s">
        <v>183</v>
      </c>
      <c r="E153" s="237" t="s">
        <v>5</v>
      </c>
      <c r="F153" s="238" t="s">
        <v>186</v>
      </c>
      <c r="H153" s="239">
        <v>4</v>
      </c>
      <c r="I153" s="240"/>
      <c r="L153" s="235"/>
      <c r="M153" s="241"/>
      <c r="N153" s="242"/>
      <c r="O153" s="242"/>
      <c r="P153" s="242"/>
      <c r="Q153" s="242"/>
      <c r="R153" s="242"/>
      <c r="S153" s="242"/>
      <c r="T153" s="243"/>
      <c r="AT153" s="244" t="s">
        <v>183</v>
      </c>
      <c r="AU153" s="244" t="s">
        <v>81</v>
      </c>
      <c r="AV153" s="13" t="s">
        <v>181</v>
      </c>
      <c r="AW153" s="13" t="s">
        <v>35</v>
      </c>
      <c r="AX153" s="13" t="s">
        <v>79</v>
      </c>
      <c r="AY153" s="244" t="s">
        <v>173</v>
      </c>
    </row>
    <row r="154" spans="2:65" s="1" customFormat="1" ht="31.5" customHeight="1">
      <c r="B154" s="213"/>
      <c r="C154" s="214" t="s">
        <v>212</v>
      </c>
      <c r="D154" s="214" t="s">
        <v>176</v>
      </c>
      <c r="E154" s="215" t="s">
        <v>255</v>
      </c>
      <c r="F154" s="216" t="s">
        <v>256</v>
      </c>
      <c r="G154" s="217" t="s">
        <v>245</v>
      </c>
      <c r="H154" s="218">
        <v>1</v>
      </c>
      <c r="I154" s="219"/>
      <c r="J154" s="220">
        <f>ROUND(I154*H154,2)</f>
        <v>0</v>
      </c>
      <c r="K154" s="216" t="s">
        <v>5</v>
      </c>
      <c r="L154" s="48"/>
      <c r="M154" s="221" t="s">
        <v>5</v>
      </c>
      <c r="N154" s="222" t="s">
        <v>43</v>
      </c>
      <c r="O154" s="49"/>
      <c r="P154" s="223">
        <f>O154*H154</f>
        <v>0</v>
      </c>
      <c r="Q154" s="223">
        <v>0</v>
      </c>
      <c r="R154" s="223">
        <f>Q154*H154</f>
        <v>0</v>
      </c>
      <c r="S154" s="223">
        <v>0.032</v>
      </c>
      <c r="T154" s="224">
        <f>S154*H154</f>
        <v>0</v>
      </c>
      <c r="AR154" s="26" t="s">
        <v>181</v>
      </c>
      <c r="AT154" s="26" t="s">
        <v>176</v>
      </c>
      <c r="AU154" s="26" t="s">
        <v>81</v>
      </c>
      <c r="AY154" s="26" t="s">
        <v>173</v>
      </c>
      <c r="BE154" s="225">
        <f>IF(N154="základní",J154,0)</f>
        <v>0</v>
      </c>
      <c r="BF154" s="225">
        <f>IF(N154="snížená",J154,0)</f>
        <v>0</v>
      </c>
      <c r="BG154" s="225">
        <f>IF(N154="zákl. přenesená",J154,0)</f>
        <v>0</v>
      </c>
      <c r="BH154" s="225">
        <f>IF(N154="sníž. přenesená",J154,0)</f>
        <v>0</v>
      </c>
      <c r="BI154" s="225">
        <f>IF(N154="nulová",J154,0)</f>
        <v>0</v>
      </c>
      <c r="BJ154" s="26" t="s">
        <v>79</v>
      </c>
      <c r="BK154" s="225">
        <f>ROUND(I154*H154,2)</f>
        <v>0</v>
      </c>
      <c r="BL154" s="26" t="s">
        <v>181</v>
      </c>
      <c r="BM154" s="26" t="s">
        <v>257</v>
      </c>
    </row>
    <row r="155" spans="2:51" s="12" customFormat="1" ht="13.5">
      <c r="B155" s="226"/>
      <c r="D155" s="236" t="s">
        <v>183</v>
      </c>
      <c r="E155" s="256" t="s">
        <v>5</v>
      </c>
      <c r="F155" s="257" t="s">
        <v>79</v>
      </c>
      <c r="H155" s="258">
        <v>1</v>
      </c>
      <c r="I155" s="231"/>
      <c r="L155" s="226"/>
      <c r="M155" s="232"/>
      <c r="N155" s="233"/>
      <c r="O155" s="233"/>
      <c r="P155" s="233"/>
      <c r="Q155" s="233"/>
      <c r="R155" s="233"/>
      <c r="S155" s="233"/>
      <c r="T155" s="234"/>
      <c r="AT155" s="228" t="s">
        <v>183</v>
      </c>
      <c r="AU155" s="228" t="s">
        <v>81</v>
      </c>
      <c r="AV155" s="12" t="s">
        <v>81</v>
      </c>
      <c r="AW155" s="12" t="s">
        <v>35</v>
      </c>
      <c r="AX155" s="12" t="s">
        <v>79</v>
      </c>
      <c r="AY155" s="228" t="s">
        <v>173</v>
      </c>
    </row>
    <row r="156" spans="2:65" s="1" customFormat="1" ht="31.5" customHeight="1">
      <c r="B156" s="213"/>
      <c r="C156" s="214" t="s">
        <v>11</v>
      </c>
      <c r="D156" s="214" t="s">
        <v>176</v>
      </c>
      <c r="E156" s="215" t="s">
        <v>258</v>
      </c>
      <c r="F156" s="216" t="s">
        <v>259</v>
      </c>
      <c r="G156" s="217" t="s">
        <v>260</v>
      </c>
      <c r="H156" s="218">
        <v>1.6</v>
      </c>
      <c r="I156" s="219"/>
      <c r="J156" s="220">
        <f>ROUND(I156*H156,2)</f>
        <v>0</v>
      </c>
      <c r="K156" s="216" t="s">
        <v>180</v>
      </c>
      <c r="L156" s="48"/>
      <c r="M156" s="221" t="s">
        <v>5</v>
      </c>
      <c r="N156" s="222" t="s">
        <v>43</v>
      </c>
      <c r="O156" s="49"/>
      <c r="P156" s="223">
        <f>O156*H156</f>
        <v>0</v>
      </c>
      <c r="Q156" s="223">
        <v>0</v>
      </c>
      <c r="R156" s="223">
        <f>Q156*H156</f>
        <v>0</v>
      </c>
      <c r="S156" s="223">
        <v>0.006</v>
      </c>
      <c r="T156" s="224">
        <f>S156*H156</f>
        <v>0</v>
      </c>
      <c r="AR156" s="26" t="s">
        <v>181</v>
      </c>
      <c r="AT156" s="26" t="s">
        <v>176</v>
      </c>
      <c r="AU156" s="26" t="s">
        <v>81</v>
      </c>
      <c r="AY156" s="26" t="s">
        <v>173</v>
      </c>
      <c r="BE156" s="225">
        <f>IF(N156="základní",J156,0)</f>
        <v>0</v>
      </c>
      <c r="BF156" s="225">
        <f>IF(N156="snížená",J156,0)</f>
        <v>0</v>
      </c>
      <c r="BG156" s="225">
        <f>IF(N156="zákl. přenesená",J156,0)</f>
        <v>0</v>
      </c>
      <c r="BH156" s="225">
        <f>IF(N156="sníž. přenesená",J156,0)</f>
        <v>0</v>
      </c>
      <c r="BI156" s="225">
        <f>IF(N156="nulová",J156,0)</f>
        <v>0</v>
      </c>
      <c r="BJ156" s="26" t="s">
        <v>79</v>
      </c>
      <c r="BK156" s="225">
        <f>ROUND(I156*H156,2)</f>
        <v>0</v>
      </c>
      <c r="BL156" s="26" t="s">
        <v>181</v>
      </c>
      <c r="BM156" s="26" t="s">
        <v>261</v>
      </c>
    </row>
    <row r="157" spans="2:51" s="12" customFormat="1" ht="13.5">
      <c r="B157" s="226"/>
      <c r="D157" s="236" t="s">
        <v>183</v>
      </c>
      <c r="E157" s="256" t="s">
        <v>5</v>
      </c>
      <c r="F157" s="257" t="s">
        <v>262</v>
      </c>
      <c r="H157" s="258">
        <v>1.6</v>
      </c>
      <c r="I157" s="231"/>
      <c r="L157" s="226"/>
      <c r="M157" s="232"/>
      <c r="N157" s="233"/>
      <c r="O157" s="233"/>
      <c r="P157" s="233"/>
      <c r="Q157" s="233"/>
      <c r="R157" s="233"/>
      <c r="S157" s="233"/>
      <c r="T157" s="234"/>
      <c r="AT157" s="228" t="s">
        <v>183</v>
      </c>
      <c r="AU157" s="228" t="s">
        <v>81</v>
      </c>
      <c r="AV157" s="12" t="s">
        <v>81</v>
      </c>
      <c r="AW157" s="12" t="s">
        <v>35</v>
      </c>
      <c r="AX157" s="12" t="s">
        <v>79</v>
      </c>
      <c r="AY157" s="228" t="s">
        <v>173</v>
      </c>
    </row>
    <row r="158" spans="2:65" s="1" customFormat="1" ht="31.5" customHeight="1">
      <c r="B158" s="213"/>
      <c r="C158" s="214" t="s">
        <v>263</v>
      </c>
      <c r="D158" s="214" t="s">
        <v>176</v>
      </c>
      <c r="E158" s="215" t="s">
        <v>264</v>
      </c>
      <c r="F158" s="216" t="s">
        <v>265</v>
      </c>
      <c r="G158" s="217" t="s">
        <v>260</v>
      </c>
      <c r="H158" s="218">
        <v>3.85</v>
      </c>
      <c r="I158" s="219"/>
      <c r="J158" s="220">
        <f>ROUND(I158*H158,2)</f>
        <v>0</v>
      </c>
      <c r="K158" s="216" t="s">
        <v>180</v>
      </c>
      <c r="L158" s="48"/>
      <c r="M158" s="221" t="s">
        <v>5</v>
      </c>
      <c r="N158" s="222" t="s">
        <v>43</v>
      </c>
      <c r="O158" s="49"/>
      <c r="P158" s="223">
        <f>O158*H158</f>
        <v>0</v>
      </c>
      <c r="Q158" s="223">
        <v>0</v>
      </c>
      <c r="R158" s="223">
        <f>Q158*H158</f>
        <v>0</v>
      </c>
      <c r="S158" s="223">
        <v>0.018</v>
      </c>
      <c r="T158" s="224">
        <f>S158*H158</f>
        <v>0</v>
      </c>
      <c r="AR158" s="26" t="s">
        <v>181</v>
      </c>
      <c r="AT158" s="26" t="s">
        <v>176</v>
      </c>
      <c r="AU158" s="26" t="s">
        <v>81</v>
      </c>
      <c r="AY158" s="26" t="s">
        <v>173</v>
      </c>
      <c r="BE158" s="225">
        <f>IF(N158="základní",J158,0)</f>
        <v>0</v>
      </c>
      <c r="BF158" s="225">
        <f>IF(N158="snížená",J158,0)</f>
        <v>0</v>
      </c>
      <c r="BG158" s="225">
        <f>IF(N158="zákl. přenesená",J158,0)</f>
        <v>0</v>
      </c>
      <c r="BH158" s="225">
        <f>IF(N158="sníž. přenesená",J158,0)</f>
        <v>0</v>
      </c>
      <c r="BI158" s="225">
        <f>IF(N158="nulová",J158,0)</f>
        <v>0</v>
      </c>
      <c r="BJ158" s="26" t="s">
        <v>79</v>
      </c>
      <c r="BK158" s="225">
        <f>ROUND(I158*H158,2)</f>
        <v>0</v>
      </c>
      <c r="BL158" s="26" t="s">
        <v>181</v>
      </c>
      <c r="BM158" s="26" t="s">
        <v>266</v>
      </c>
    </row>
    <row r="159" spans="2:51" s="12" customFormat="1" ht="13.5">
      <c r="B159" s="226"/>
      <c r="D159" s="236" t="s">
        <v>183</v>
      </c>
      <c r="E159" s="256" t="s">
        <v>5</v>
      </c>
      <c r="F159" s="257" t="s">
        <v>267</v>
      </c>
      <c r="H159" s="258">
        <v>3.85</v>
      </c>
      <c r="I159" s="231"/>
      <c r="L159" s="226"/>
      <c r="M159" s="232"/>
      <c r="N159" s="233"/>
      <c r="O159" s="233"/>
      <c r="P159" s="233"/>
      <c r="Q159" s="233"/>
      <c r="R159" s="233"/>
      <c r="S159" s="233"/>
      <c r="T159" s="234"/>
      <c r="AT159" s="228" t="s">
        <v>183</v>
      </c>
      <c r="AU159" s="228" t="s">
        <v>81</v>
      </c>
      <c r="AV159" s="12" t="s">
        <v>81</v>
      </c>
      <c r="AW159" s="12" t="s">
        <v>35</v>
      </c>
      <c r="AX159" s="12" t="s">
        <v>79</v>
      </c>
      <c r="AY159" s="228" t="s">
        <v>173</v>
      </c>
    </row>
    <row r="160" spans="2:65" s="1" customFormat="1" ht="31.5" customHeight="1">
      <c r="B160" s="213"/>
      <c r="C160" s="214" t="s">
        <v>268</v>
      </c>
      <c r="D160" s="214" t="s">
        <v>176</v>
      </c>
      <c r="E160" s="215" t="s">
        <v>269</v>
      </c>
      <c r="F160" s="216" t="s">
        <v>270</v>
      </c>
      <c r="G160" s="217" t="s">
        <v>179</v>
      </c>
      <c r="H160" s="218">
        <v>9</v>
      </c>
      <c r="I160" s="219"/>
      <c r="J160" s="220">
        <f>ROUND(I160*H160,2)</f>
        <v>0</v>
      </c>
      <c r="K160" s="216" t="s">
        <v>180</v>
      </c>
      <c r="L160" s="48"/>
      <c r="M160" s="221" t="s">
        <v>5</v>
      </c>
      <c r="N160" s="222" t="s">
        <v>43</v>
      </c>
      <c r="O160" s="49"/>
      <c r="P160" s="223">
        <f>O160*H160</f>
        <v>0</v>
      </c>
      <c r="Q160" s="223">
        <v>0</v>
      </c>
      <c r="R160" s="223">
        <f>Q160*H160</f>
        <v>0</v>
      </c>
      <c r="S160" s="223">
        <v>0.068</v>
      </c>
      <c r="T160" s="224">
        <f>S160*H160</f>
        <v>0</v>
      </c>
      <c r="AR160" s="26" t="s">
        <v>181</v>
      </c>
      <c r="AT160" s="26" t="s">
        <v>176</v>
      </c>
      <c r="AU160" s="26" t="s">
        <v>81</v>
      </c>
      <c r="AY160" s="26" t="s">
        <v>173</v>
      </c>
      <c r="BE160" s="225">
        <f>IF(N160="základní",J160,0)</f>
        <v>0</v>
      </c>
      <c r="BF160" s="225">
        <f>IF(N160="snížená",J160,0)</f>
        <v>0</v>
      </c>
      <c r="BG160" s="225">
        <f>IF(N160="zákl. přenesená",J160,0)</f>
        <v>0</v>
      </c>
      <c r="BH160" s="225">
        <f>IF(N160="sníž. přenesená",J160,0)</f>
        <v>0</v>
      </c>
      <c r="BI160" s="225">
        <f>IF(N160="nulová",J160,0)</f>
        <v>0</v>
      </c>
      <c r="BJ160" s="26" t="s">
        <v>79</v>
      </c>
      <c r="BK160" s="225">
        <f>ROUND(I160*H160,2)</f>
        <v>0</v>
      </c>
      <c r="BL160" s="26" t="s">
        <v>181</v>
      </c>
      <c r="BM160" s="26" t="s">
        <v>271</v>
      </c>
    </row>
    <row r="161" spans="2:51" s="12" customFormat="1" ht="13.5">
      <c r="B161" s="226"/>
      <c r="D161" s="227" t="s">
        <v>183</v>
      </c>
      <c r="E161" s="228" t="s">
        <v>5</v>
      </c>
      <c r="F161" s="229" t="s">
        <v>272</v>
      </c>
      <c r="H161" s="230">
        <v>9</v>
      </c>
      <c r="I161" s="231"/>
      <c r="L161" s="226"/>
      <c r="M161" s="232"/>
      <c r="N161" s="233"/>
      <c r="O161" s="233"/>
      <c r="P161" s="233"/>
      <c r="Q161" s="233"/>
      <c r="R161" s="233"/>
      <c r="S161" s="233"/>
      <c r="T161" s="234"/>
      <c r="AT161" s="228" t="s">
        <v>183</v>
      </c>
      <c r="AU161" s="228" t="s">
        <v>81</v>
      </c>
      <c r="AV161" s="12" t="s">
        <v>81</v>
      </c>
      <c r="AW161" s="12" t="s">
        <v>35</v>
      </c>
      <c r="AX161" s="12" t="s">
        <v>72</v>
      </c>
      <c r="AY161" s="228" t="s">
        <v>173</v>
      </c>
    </row>
    <row r="162" spans="2:51" s="13" customFormat="1" ht="13.5">
      <c r="B162" s="235"/>
      <c r="D162" s="236" t="s">
        <v>183</v>
      </c>
      <c r="E162" s="237" t="s">
        <v>5</v>
      </c>
      <c r="F162" s="238" t="s">
        <v>186</v>
      </c>
      <c r="H162" s="239">
        <v>9</v>
      </c>
      <c r="I162" s="240"/>
      <c r="L162" s="235"/>
      <c r="M162" s="241"/>
      <c r="N162" s="242"/>
      <c r="O162" s="242"/>
      <c r="P162" s="242"/>
      <c r="Q162" s="242"/>
      <c r="R162" s="242"/>
      <c r="S162" s="242"/>
      <c r="T162" s="243"/>
      <c r="AT162" s="244" t="s">
        <v>183</v>
      </c>
      <c r="AU162" s="244" t="s">
        <v>81</v>
      </c>
      <c r="AV162" s="13" t="s">
        <v>181</v>
      </c>
      <c r="AW162" s="13" t="s">
        <v>35</v>
      </c>
      <c r="AX162" s="13" t="s">
        <v>79</v>
      </c>
      <c r="AY162" s="244" t="s">
        <v>173</v>
      </c>
    </row>
    <row r="163" spans="2:65" s="1" customFormat="1" ht="31.5" customHeight="1">
      <c r="B163" s="213"/>
      <c r="C163" s="214" t="s">
        <v>273</v>
      </c>
      <c r="D163" s="214" t="s">
        <v>176</v>
      </c>
      <c r="E163" s="215" t="s">
        <v>274</v>
      </c>
      <c r="F163" s="216" t="s">
        <v>275</v>
      </c>
      <c r="G163" s="217" t="s">
        <v>276</v>
      </c>
      <c r="H163" s="218">
        <v>3.424</v>
      </c>
      <c r="I163" s="219"/>
      <c r="J163" s="220">
        <f>ROUND(I163*H163,2)</f>
        <v>0</v>
      </c>
      <c r="K163" s="216" t="s">
        <v>180</v>
      </c>
      <c r="L163" s="48"/>
      <c r="M163" s="221" t="s">
        <v>5</v>
      </c>
      <c r="N163" s="222" t="s">
        <v>43</v>
      </c>
      <c r="O163" s="49"/>
      <c r="P163" s="223">
        <f>O163*H163</f>
        <v>0</v>
      </c>
      <c r="Q163" s="223">
        <v>0</v>
      </c>
      <c r="R163" s="223">
        <f>Q163*H163</f>
        <v>0</v>
      </c>
      <c r="S163" s="223">
        <v>0</v>
      </c>
      <c r="T163" s="224">
        <f>S163*H163</f>
        <v>0</v>
      </c>
      <c r="AR163" s="26" t="s">
        <v>181</v>
      </c>
      <c r="AT163" s="26" t="s">
        <v>176</v>
      </c>
      <c r="AU163" s="26" t="s">
        <v>81</v>
      </c>
      <c r="AY163" s="26" t="s">
        <v>173</v>
      </c>
      <c r="BE163" s="225">
        <f>IF(N163="základní",J163,0)</f>
        <v>0</v>
      </c>
      <c r="BF163" s="225">
        <f>IF(N163="snížená",J163,0)</f>
        <v>0</v>
      </c>
      <c r="BG163" s="225">
        <f>IF(N163="zákl. přenesená",J163,0)</f>
        <v>0</v>
      </c>
      <c r="BH163" s="225">
        <f>IF(N163="sníž. přenesená",J163,0)</f>
        <v>0</v>
      </c>
      <c r="BI163" s="225">
        <f>IF(N163="nulová",J163,0)</f>
        <v>0</v>
      </c>
      <c r="BJ163" s="26" t="s">
        <v>79</v>
      </c>
      <c r="BK163" s="225">
        <f>ROUND(I163*H163,2)</f>
        <v>0</v>
      </c>
      <c r="BL163" s="26" t="s">
        <v>181</v>
      </c>
      <c r="BM163" s="26" t="s">
        <v>277</v>
      </c>
    </row>
    <row r="164" spans="2:65" s="1" customFormat="1" ht="31.5" customHeight="1">
      <c r="B164" s="213"/>
      <c r="C164" s="214" t="s">
        <v>278</v>
      </c>
      <c r="D164" s="214" t="s">
        <v>176</v>
      </c>
      <c r="E164" s="215" t="s">
        <v>279</v>
      </c>
      <c r="F164" s="216" t="s">
        <v>280</v>
      </c>
      <c r="G164" s="217" t="s">
        <v>276</v>
      </c>
      <c r="H164" s="218">
        <v>3.424</v>
      </c>
      <c r="I164" s="219"/>
      <c r="J164" s="220">
        <f>ROUND(I164*H164,2)</f>
        <v>0</v>
      </c>
      <c r="K164" s="216" t="s">
        <v>180</v>
      </c>
      <c r="L164" s="48"/>
      <c r="M164" s="221" t="s">
        <v>5</v>
      </c>
      <c r="N164" s="222" t="s">
        <v>43</v>
      </c>
      <c r="O164" s="49"/>
      <c r="P164" s="223">
        <f>O164*H164</f>
        <v>0</v>
      </c>
      <c r="Q164" s="223">
        <v>0</v>
      </c>
      <c r="R164" s="223">
        <f>Q164*H164</f>
        <v>0</v>
      </c>
      <c r="S164" s="223">
        <v>0</v>
      </c>
      <c r="T164" s="224">
        <f>S164*H164</f>
        <v>0</v>
      </c>
      <c r="AR164" s="26" t="s">
        <v>181</v>
      </c>
      <c r="AT164" s="26" t="s">
        <v>176</v>
      </c>
      <c r="AU164" s="26" t="s">
        <v>81</v>
      </c>
      <c r="AY164" s="26" t="s">
        <v>173</v>
      </c>
      <c r="BE164" s="225">
        <f>IF(N164="základní",J164,0)</f>
        <v>0</v>
      </c>
      <c r="BF164" s="225">
        <f>IF(N164="snížená",J164,0)</f>
        <v>0</v>
      </c>
      <c r="BG164" s="225">
        <f>IF(N164="zákl. přenesená",J164,0)</f>
        <v>0</v>
      </c>
      <c r="BH164" s="225">
        <f>IF(N164="sníž. přenesená",J164,0)</f>
        <v>0</v>
      </c>
      <c r="BI164" s="225">
        <f>IF(N164="nulová",J164,0)</f>
        <v>0</v>
      </c>
      <c r="BJ164" s="26" t="s">
        <v>79</v>
      </c>
      <c r="BK164" s="225">
        <f>ROUND(I164*H164,2)</f>
        <v>0</v>
      </c>
      <c r="BL164" s="26" t="s">
        <v>181</v>
      </c>
      <c r="BM164" s="26" t="s">
        <v>281</v>
      </c>
    </row>
    <row r="165" spans="2:65" s="1" customFormat="1" ht="31.5" customHeight="1">
      <c r="B165" s="213"/>
      <c r="C165" s="214" t="s">
        <v>282</v>
      </c>
      <c r="D165" s="214" t="s">
        <v>176</v>
      </c>
      <c r="E165" s="215" t="s">
        <v>283</v>
      </c>
      <c r="F165" s="216" t="s">
        <v>284</v>
      </c>
      <c r="G165" s="217" t="s">
        <v>276</v>
      </c>
      <c r="H165" s="218">
        <v>30.816</v>
      </c>
      <c r="I165" s="219"/>
      <c r="J165" s="220">
        <f>ROUND(I165*H165,2)</f>
        <v>0</v>
      </c>
      <c r="K165" s="216" t="s">
        <v>180</v>
      </c>
      <c r="L165" s="48"/>
      <c r="M165" s="221" t="s">
        <v>5</v>
      </c>
      <c r="N165" s="222" t="s">
        <v>43</v>
      </c>
      <c r="O165" s="49"/>
      <c r="P165" s="223">
        <f>O165*H165</f>
        <v>0</v>
      </c>
      <c r="Q165" s="223">
        <v>0</v>
      </c>
      <c r="R165" s="223">
        <f>Q165*H165</f>
        <v>0</v>
      </c>
      <c r="S165" s="223">
        <v>0</v>
      </c>
      <c r="T165" s="224">
        <f>S165*H165</f>
        <v>0</v>
      </c>
      <c r="AR165" s="26" t="s">
        <v>181</v>
      </c>
      <c r="AT165" s="26" t="s">
        <v>176</v>
      </c>
      <c r="AU165" s="26" t="s">
        <v>81</v>
      </c>
      <c r="AY165" s="26" t="s">
        <v>173</v>
      </c>
      <c r="BE165" s="225">
        <f>IF(N165="základní",J165,0)</f>
        <v>0</v>
      </c>
      <c r="BF165" s="225">
        <f>IF(N165="snížená",J165,0)</f>
        <v>0</v>
      </c>
      <c r="BG165" s="225">
        <f>IF(N165="zákl. přenesená",J165,0)</f>
        <v>0</v>
      </c>
      <c r="BH165" s="225">
        <f>IF(N165="sníž. přenesená",J165,0)</f>
        <v>0</v>
      </c>
      <c r="BI165" s="225">
        <f>IF(N165="nulová",J165,0)</f>
        <v>0</v>
      </c>
      <c r="BJ165" s="26" t="s">
        <v>79</v>
      </c>
      <c r="BK165" s="225">
        <f>ROUND(I165*H165,2)</f>
        <v>0</v>
      </c>
      <c r="BL165" s="26" t="s">
        <v>181</v>
      </c>
      <c r="BM165" s="26" t="s">
        <v>285</v>
      </c>
    </row>
    <row r="166" spans="2:51" s="12" customFormat="1" ht="13.5">
      <c r="B166" s="226"/>
      <c r="D166" s="227" t="s">
        <v>183</v>
      </c>
      <c r="E166" s="228" t="s">
        <v>5</v>
      </c>
      <c r="F166" s="229" t="s">
        <v>286</v>
      </c>
      <c r="H166" s="230">
        <v>30.816</v>
      </c>
      <c r="I166" s="231"/>
      <c r="L166" s="226"/>
      <c r="M166" s="232"/>
      <c r="N166" s="233"/>
      <c r="O166" s="233"/>
      <c r="P166" s="233"/>
      <c r="Q166" s="233"/>
      <c r="R166" s="233"/>
      <c r="S166" s="233"/>
      <c r="T166" s="234"/>
      <c r="AT166" s="228" t="s">
        <v>183</v>
      </c>
      <c r="AU166" s="228" t="s">
        <v>81</v>
      </c>
      <c r="AV166" s="12" t="s">
        <v>81</v>
      </c>
      <c r="AW166" s="12" t="s">
        <v>35</v>
      </c>
      <c r="AX166" s="12" t="s">
        <v>72</v>
      </c>
      <c r="AY166" s="228" t="s">
        <v>173</v>
      </c>
    </row>
    <row r="167" spans="2:51" s="13" customFormat="1" ht="13.5">
      <c r="B167" s="235"/>
      <c r="D167" s="236" t="s">
        <v>183</v>
      </c>
      <c r="E167" s="237" t="s">
        <v>5</v>
      </c>
      <c r="F167" s="238" t="s">
        <v>186</v>
      </c>
      <c r="H167" s="239">
        <v>30.816</v>
      </c>
      <c r="I167" s="240"/>
      <c r="L167" s="235"/>
      <c r="M167" s="241"/>
      <c r="N167" s="242"/>
      <c r="O167" s="242"/>
      <c r="P167" s="242"/>
      <c r="Q167" s="242"/>
      <c r="R167" s="242"/>
      <c r="S167" s="242"/>
      <c r="T167" s="243"/>
      <c r="AT167" s="244" t="s">
        <v>183</v>
      </c>
      <c r="AU167" s="244" t="s">
        <v>81</v>
      </c>
      <c r="AV167" s="13" t="s">
        <v>181</v>
      </c>
      <c r="AW167" s="13" t="s">
        <v>35</v>
      </c>
      <c r="AX167" s="13" t="s">
        <v>79</v>
      </c>
      <c r="AY167" s="244" t="s">
        <v>173</v>
      </c>
    </row>
    <row r="168" spans="2:65" s="1" customFormat="1" ht="22.5" customHeight="1">
      <c r="B168" s="213"/>
      <c r="C168" s="214" t="s">
        <v>10</v>
      </c>
      <c r="D168" s="214" t="s">
        <v>176</v>
      </c>
      <c r="E168" s="215" t="s">
        <v>287</v>
      </c>
      <c r="F168" s="216" t="s">
        <v>288</v>
      </c>
      <c r="G168" s="217" t="s">
        <v>276</v>
      </c>
      <c r="H168" s="218">
        <v>2.439</v>
      </c>
      <c r="I168" s="219"/>
      <c r="J168" s="220">
        <f>ROUND(I168*H168,2)</f>
        <v>0</v>
      </c>
      <c r="K168" s="216" t="s">
        <v>180</v>
      </c>
      <c r="L168" s="48"/>
      <c r="M168" s="221" t="s">
        <v>5</v>
      </c>
      <c r="N168" s="222" t="s">
        <v>43</v>
      </c>
      <c r="O168" s="49"/>
      <c r="P168" s="223">
        <f>O168*H168</f>
        <v>0</v>
      </c>
      <c r="Q168" s="223">
        <v>0</v>
      </c>
      <c r="R168" s="223">
        <f>Q168*H168</f>
        <v>0</v>
      </c>
      <c r="S168" s="223">
        <v>0</v>
      </c>
      <c r="T168" s="224">
        <f>S168*H168</f>
        <v>0</v>
      </c>
      <c r="AR168" s="26" t="s">
        <v>181</v>
      </c>
      <c r="AT168" s="26" t="s">
        <v>176</v>
      </c>
      <c r="AU168" s="26" t="s">
        <v>81</v>
      </c>
      <c r="AY168" s="26" t="s">
        <v>173</v>
      </c>
      <c r="BE168" s="225">
        <f>IF(N168="základní",J168,0)</f>
        <v>0</v>
      </c>
      <c r="BF168" s="225">
        <f>IF(N168="snížená",J168,0)</f>
        <v>0</v>
      </c>
      <c r="BG168" s="225">
        <f>IF(N168="zákl. přenesená",J168,0)</f>
        <v>0</v>
      </c>
      <c r="BH168" s="225">
        <f>IF(N168="sníž. přenesená",J168,0)</f>
        <v>0</v>
      </c>
      <c r="BI168" s="225">
        <f>IF(N168="nulová",J168,0)</f>
        <v>0</v>
      </c>
      <c r="BJ168" s="26" t="s">
        <v>79</v>
      </c>
      <c r="BK168" s="225">
        <f>ROUND(I168*H168,2)</f>
        <v>0</v>
      </c>
      <c r="BL168" s="26" t="s">
        <v>181</v>
      </c>
      <c r="BM168" s="26" t="s">
        <v>289</v>
      </c>
    </row>
    <row r="169" spans="2:51" s="12" customFormat="1" ht="13.5">
      <c r="B169" s="226"/>
      <c r="D169" s="227" t="s">
        <v>183</v>
      </c>
      <c r="E169" s="228" t="s">
        <v>5</v>
      </c>
      <c r="F169" s="229" t="s">
        <v>290</v>
      </c>
      <c r="H169" s="230">
        <v>2.439</v>
      </c>
      <c r="I169" s="231"/>
      <c r="L169" s="226"/>
      <c r="M169" s="232"/>
      <c r="N169" s="233"/>
      <c r="O169" s="233"/>
      <c r="P169" s="233"/>
      <c r="Q169" s="233"/>
      <c r="R169" s="233"/>
      <c r="S169" s="233"/>
      <c r="T169" s="234"/>
      <c r="AT169" s="228" t="s">
        <v>183</v>
      </c>
      <c r="AU169" s="228" t="s">
        <v>81</v>
      </c>
      <c r="AV169" s="12" t="s">
        <v>81</v>
      </c>
      <c r="AW169" s="12" t="s">
        <v>35</v>
      </c>
      <c r="AX169" s="12" t="s">
        <v>72</v>
      </c>
      <c r="AY169" s="228" t="s">
        <v>173</v>
      </c>
    </row>
    <row r="170" spans="2:51" s="13" customFormat="1" ht="13.5">
      <c r="B170" s="235"/>
      <c r="D170" s="236" t="s">
        <v>183</v>
      </c>
      <c r="E170" s="237" t="s">
        <v>5</v>
      </c>
      <c r="F170" s="238" t="s">
        <v>186</v>
      </c>
      <c r="H170" s="239">
        <v>2.439</v>
      </c>
      <c r="I170" s="240"/>
      <c r="L170" s="235"/>
      <c r="M170" s="241"/>
      <c r="N170" s="242"/>
      <c r="O170" s="242"/>
      <c r="P170" s="242"/>
      <c r="Q170" s="242"/>
      <c r="R170" s="242"/>
      <c r="S170" s="242"/>
      <c r="T170" s="243"/>
      <c r="AT170" s="244" t="s">
        <v>183</v>
      </c>
      <c r="AU170" s="244" t="s">
        <v>81</v>
      </c>
      <c r="AV170" s="13" t="s">
        <v>181</v>
      </c>
      <c r="AW170" s="13" t="s">
        <v>35</v>
      </c>
      <c r="AX170" s="13" t="s">
        <v>79</v>
      </c>
      <c r="AY170" s="244" t="s">
        <v>173</v>
      </c>
    </row>
    <row r="171" spans="2:65" s="1" customFormat="1" ht="22.5" customHeight="1">
      <c r="B171" s="213"/>
      <c r="C171" s="214" t="s">
        <v>291</v>
      </c>
      <c r="D171" s="214" t="s">
        <v>176</v>
      </c>
      <c r="E171" s="215" t="s">
        <v>292</v>
      </c>
      <c r="F171" s="216" t="s">
        <v>293</v>
      </c>
      <c r="G171" s="217" t="s">
        <v>276</v>
      </c>
      <c r="H171" s="218">
        <v>0.985</v>
      </c>
      <c r="I171" s="219"/>
      <c r="J171" s="220">
        <f>ROUND(I171*H171,2)</f>
        <v>0</v>
      </c>
      <c r="K171" s="216" t="s">
        <v>180</v>
      </c>
      <c r="L171" s="48"/>
      <c r="M171" s="221" t="s">
        <v>5</v>
      </c>
      <c r="N171" s="222" t="s">
        <v>43</v>
      </c>
      <c r="O171" s="49"/>
      <c r="P171" s="223">
        <f>O171*H171</f>
        <v>0</v>
      </c>
      <c r="Q171" s="223">
        <v>0</v>
      </c>
      <c r="R171" s="223">
        <f>Q171*H171</f>
        <v>0</v>
      </c>
      <c r="S171" s="223">
        <v>0</v>
      </c>
      <c r="T171" s="224">
        <f>S171*H171</f>
        <v>0</v>
      </c>
      <c r="AR171" s="26" t="s">
        <v>181</v>
      </c>
      <c r="AT171" s="26" t="s">
        <v>176</v>
      </c>
      <c r="AU171" s="26" t="s">
        <v>81</v>
      </c>
      <c r="AY171" s="26" t="s">
        <v>173</v>
      </c>
      <c r="BE171" s="225">
        <f>IF(N171="základní",J171,0)</f>
        <v>0</v>
      </c>
      <c r="BF171" s="225">
        <f>IF(N171="snížená",J171,0)</f>
        <v>0</v>
      </c>
      <c r="BG171" s="225">
        <f>IF(N171="zákl. přenesená",J171,0)</f>
        <v>0</v>
      </c>
      <c r="BH171" s="225">
        <f>IF(N171="sníž. přenesená",J171,0)</f>
        <v>0</v>
      </c>
      <c r="BI171" s="225">
        <f>IF(N171="nulová",J171,0)</f>
        <v>0</v>
      </c>
      <c r="BJ171" s="26" t="s">
        <v>79</v>
      </c>
      <c r="BK171" s="225">
        <f>ROUND(I171*H171,2)</f>
        <v>0</v>
      </c>
      <c r="BL171" s="26" t="s">
        <v>181</v>
      </c>
      <c r="BM171" s="26" t="s">
        <v>294</v>
      </c>
    </row>
    <row r="172" spans="2:51" s="12" customFormat="1" ht="13.5">
      <c r="B172" s="226"/>
      <c r="D172" s="227" t="s">
        <v>183</v>
      </c>
      <c r="E172" s="228" t="s">
        <v>5</v>
      </c>
      <c r="F172" s="229" t="s">
        <v>295</v>
      </c>
      <c r="H172" s="230">
        <v>0.985</v>
      </c>
      <c r="I172" s="231"/>
      <c r="L172" s="226"/>
      <c r="M172" s="232"/>
      <c r="N172" s="233"/>
      <c r="O172" s="233"/>
      <c r="P172" s="233"/>
      <c r="Q172" s="233"/>
      <c r="R172" s="233"/>
      <c r="S172" s="233"/>
      <c r="T172" s="234"/>
      <c r="AT172" s="228" t="s">
        <v>183</v>
      </c>
      <c r="AU172" s="228" t="s">
        <v>81</v>
      </c>
      <c r="AV172" s="12" t="s">
        <v>81</v>
      </c>
      <c r="AW172" s="12" t="s">
        <v>35</v>
      </c>
      <c r="AX172" s="12" t="s">
        <v>79</v>
      </c>
      <c r="AY172" s="228" t="s">
        <v>173</v>
      </c>
    </row>
    <row r="173" spans="2:63" s="11" customFormat="1" ht="29.85" customHeight="1">
      <c r="B173" s="199"/>
      <c r="D173" s="210" t="s">
        <v>71</v>
      </c>
      <c r="E173" s="211" t="s">
        <v>296</v>
      </c>
      <c r="F173" s="211" t="s">
        <v>297</v>
      </c>
      <c r="I173" s="202"/>
      <c r="J173" s="212">
        <f>BK173</f>
        <v>0</v>
      </c>
      <c r="L173" s="199"/>
      <c r="M173" s="204"/>
      <c r="N173" s="205"/>
      <c r="O173" s="205"/>
      <c r="P173" s="206">
        <f>P174</f>
        <v>0</v>
      </c>
      <c r="Q173" s="205"/>
      <c r="R173" s="206">
        <f>R174</f>
        <v>0</v>
      </c>
      <c r="S173" s="205"/>
      <c r="T173" s="207">
        <f>T174</f>
        <v>0</v>
      </c>
      <c r="AR173" s="200" t="s">
        <v>79</v>
      </c>
      <c r="AT173" s="208" t="s">
        <v>71</v>
      </c>
      <c r="AU173" s="208" t="s">
        <v>79</v>
      </c>
      <c r="AY173" s="200" t="s">
        <v>173</v>
      </c>
      <c r="BK173" s="209">
        <f>BK174</f>
        <v>0</v>
      </c>
    </row>
    <row r="174" spans="2:65" s="1" customFormat="1" ht="44.25" customHeight="1">
      <c r="B174" s="213"/>
      <c r="C174" s="214" t="s">
        <v>298</v>
      </c>
      <c r="D174" s="214" t="s">
        <v>176</v>
      </c>
      <c r="E174" s="215" t="s">
        <v>299</v>
      </c>
      <c r="F174" s="216" t="s">
        <v>300</v>
      </c>
      <c r="G174" s="217" t="s">
        <v>276</v>
      </c>
      <c r="H174" s="218">
        <v>5.433</v>
      </c>
      <c r="I174" s="219"/>
      <c r="J174" s="220">
        <f>ROUND(I174*H174,2)</f>
        <v>0</v>
      </c>
      <c r="K174" s="216" t="s">
        <v>180</v>
      </c>
      <c r="L174" s="48"/>
      <c r="M174" s="221" t="s">
        <v>5</v>
      </c>
      <c r="N174" s="222" t="s">
        <v>43</v>
      </c>
      <c r="O174" s="49"/>
      <c r="P174" s="223">
        <f>O174*H174</f>
        <v>0</v>
      </c>
      <c r="Q174" s="223">
        <v>0</v>
      </c>
      <c r="R174" s="223">
        <f>Q174*H174</f>
        <v>0</v>
      </c>
      <c r="S174" s="223">
        <v>0</v>
      </c>
      <c r="T174" s="224">
        <f>S174*H174</f>
        <v>0</v>
      </c>
      <c r="AR174" s="26" t="s">
        <v>181</v>
      </c>
      <c r="AT174" s="26" t="s">
        <v>176</v>
      </c>
      <c r="AU174" s="26" t="s">
        <v>81</v>
      </c>
      <c r="AY174" s="26" t="s">
        <v>173</v>
      </c>
      <c r="BE174" s="225">
        <f>IF(N174="základní",J174,0)</f>
        <v>0</v>
      </c>
      <c r="BF174" s="225">
        <f>IF(N174="snížená",J174,0)</f>
        <v>0</v>
      </c>
      <c r="BG174" s="225">
        <f>IF(N174="zákl. přenesená",J174,0)</f>
        <v>0</v>
      </c>
      <c r="BH174" s="225">
        <f>IF(N174="sníž. přenesená",J174,0)</f>
        <v>0</v>
      </c>
      <c r="BI174" s="225">
        <f>IF(N174="nulová",J174,0)</f>
        <v>0</v>
      </c>
      <c r="BJ174" s="26" t="s">
        <v>79</v>
      </c>
      <c r="BK174" s="225">
        <f>ROUND(I174*H174,2)</f>
        <v>0</v>
      </c>
      <c r="BL174" s="26" t="s">
        <v>181</v>
      </c>
      <c r="BM174" s="26" t="s">
        <v>301</v>
      </c>
    </row>
    <row r="175" spans="2:63" s="11" customFormat="1" ht="37.4" customHeight="1">
      <c r="B175" s="199"/>
      <c r="D175" s="200" t="s">
        <v>71</v>
      </c>
      <c r="E175" s="201" t="s">
        <v>302</v>
      </c>
      <c r="F175" s="201" t="s">
        <v>303</v>
      </c>
      <c r="I175" s="202"/>
      <c r="J175" s="203">
        <f>BK175</f>
        <v>0</v>
      </c>
      <c r="L175" s="199"/>
      <c r="M175" s="204"/>
      <c r="N175" s="205"/>
      <c r="O175" s="205"/>
      <c r="P175" s="206">
        <f>P176+P179+P184+P201+P225+P247+P289+P310+P345</f>
        <v>0</v>
      </c>
      <c r="Q175" s="205"/>
      <c r="R175" s="206">
        <f>R176+R179+R184+R201+R225+R247+R289+R310+R345</f>
        <v>0</v>
      </c>
      <c r="S175" s="205"/>
      <c r="T175" s="207">
        <f>T176+T179+T184+T201+T225+T247+T289+T310+T345</f>
        <v>0</v>
      </c>
      <c r="AR175" s="200" t="s">
        <v>81</v>
      </c>
      <c r="AT175" s="208" t="s">
        <v>71</v>
      </c>
      <c r="AU175" s="208" t="s">
        <v>72</v>
      </c>
      <c r="AY175" s="200" t="s">
        <v>173</v>
      </c>
      <c r="BK175" s="209">
        <f>BK176+BK179+BK184+BK201+BK225+BK247+BK289+BK310+BK345</f>
        <v>0</v>
      </c>
    </row>
    <row r="176" spans="2:63" s="11" customFormat="1" ht="19.9" customHeight="1">
      <c r="B176" s="199"/>
      <c r="D176" s="210" t="s">
        <v>71</v>
      </c>
      <c r="E176" s="211" t="s">
        <v>304</v>
      </c>
      <c r="F176" s="211" t="s">
        <v>305</v>
      </c>
      <c r="I176" s="202"/>
      <c r="J176" s="212">
        <f>BK176</f>
        <v>0</v>
      </c>
      <c r="L176" s="199"/>
      <c r="M176" s="204"/>
      <c r="N176" s="205"/>
      <c r="O176" s="205"/>
      <c r="P176" s="206">
        <f>SUM(P177:P178)</f>
        <v>0</v>
      </c>
      <c r="Q176" s="205"/>
      <c r="R176" s="206">
        <f>SUM(R177:R178)</f>
        <v>0</v>
      </c>
      <c r="S176" s="205"/>
      <c r="T176" s="207">
        <f>SUM(T177:T178)</f>
        <v>0</v>
      </c>
      <c r="AR176" s="200" t="s">
        <v>81</v>
      </c>
      <c r="AT176" s="208" t="s">
        <v>71</v>
      </c>
      <c r="AU176" s="208" t="s">
        <v>79</v>
      </c>
      <c r="AY176" s="200" t="s">
        <v>173</v>
      </c>
      <c r="BK176" s="209">
        <f>SUM(BK177:BK178)</f>
        <v>0</v>
      </c>
    </row>
    <row r="177" spans="2:65" s="1" customFormat="1" ht="22.5" customHeight="1">
      <c r="B177" s="213"/>
      <c r="C177" s="214" t="s">
        <v>306</v>
      </c>
      <c r="D177" s="214" t="s">
        <v>176</v>
      </c>
      <c r="E177" s="215" t="s">
        <v>307</v>
      </c>
      <c r="F177" s="216" t="s">
        <v>308</v>
      </c>
      <c r="G177" s="217" t="s">
        <v>220</v>
      </c>
      <c r="H177" s="218">
        <v>1</v>
      </c>
      <c r="I177" s="219"/>
      <c r="J177" s="220">
        <f>ROUND(I177*H177,2)</f>
        <v>0</v>
      </c>
      <c r="K177" s="216" t="s">
        <v>5</v>
      </c>
      <c r="L177" s="48"/>
      <c r="M177" s="221" t="s">
        <v>5</v>
      </c>
      <c r="N177" s="222" t="s">
        <v>43</v>
      </c>
      <c r="O177" s="49"/>
      <c r="P177" s="223">
        <f>O177*H177</f>
        <v>0</v>
      </c>
      <c r="Q177" s="223">
        <v>0.00039</v>
      </c>
      <c r="R177" s="223">
        <f>Q177*H177</f>
        <v>0</v>
      </c>
      <c r="S177" s="223">
        <v>0</v>
      </c>
      <c r="T177" s="224">
        <f>S177*H177</f>
        <v>0</v>
      </c>
      <c r="AR177" s="26" t="s">
        <v>263</v>
      </c>
      <c r="AT177" s="26" t="s">
        <v>176</v>
      </c>
      <c r="AU177" s="26" t="s">
        <v>81</v>
      </c>
      <c r="AY177" s="26" t="s">
        <v>173</v>
      </c>
      <c r="BE177" s="225">
        <f>IF(N177="základní",J177,0)</f>
        <v>0</v>
      </c>
      <c r="BF177" s="225">
        <f>IF(N177="snížená",J177,0)</f>
        <v>0</v>
      </c>
      <c r="BG177" s="225">
        <f>IF(N177="zákl. přenesená",J177,0)</f>
        <v>0</v>
      </c>
      <c r="BH177" s="225">
        <f>IF(N177="sníž. přenesená",J177,0)</f>
        <v>0</v>
      </c>
      <c r="BI177" s="225">
        <f>IF(N177="nulová",J177,0)</f>
        <v>0</v>
      </c>
      <c r="BJ177" s="26" t="s">
        <v>79</v>
      </c>
      <c r="BK177" s="225">
        <f>ROUND(I177*H177,2)</f>
        <v>0</v>
      </c>
      <c r="BL177" s="26" t="s">
        <v>263</v>
      </c>
      <c r="BM177" s="26" t="s">
        <v>309</v>
      </c>
    </row>
    <row r="178" spans="2:51" s="12" customFormat="1" ht="13.5">
      <c r="B178" s="226"/>
      <c r="D178" s="227" t="s">
        <v>183</v>
      </c>
      <c r="E178" s="228" t="s">
        <v>5</v>
      </c>
      <c r="F178" s="229" t="s">
        <v>310</v>
      </c>
      <c r="H178" s="230">
        <v>1</v>
      </c>
      <c r="I178" s="231"/>
      <c r="L178" s="226"/>
      <c r="M178" s="232"/>
      <c r="N178" s="233"/>
      <c r="O178" s="233"/>
      <c r="P178" s="233"/>
      <c r="Q178" s="233"/>
      <c r="R178" s="233"/>
      <c r="S178" s="233"/>
      <c r="T178" s="234"/>
      <c r="AT178" s="228" t="s">
        <v>183</v>
      </c>
      <c r="AU178" s="228" t="s">
        <v>81</v>
      </c>
      <c r="AV178" s="12" t="s">
        <v>81</v>
      </c>
      <c r="AW178" s="12" t="s">
        <v>35</v>
      </c>
      <c r="AX178" s="12" t="s">
        <v>79</v>
      </c>
      <c r="AY178" s="228" t="s">
        <v>173</v>
      </c>
    </row>
    <row r="179" spans="2:63" s="11" customFormat="1" ht="29.85" customHeight="1">
      <c r="B179" s="199"/>
      <c r="D179" s="210" t="s">
        <v>71</v>
      </c>
      <c r="E179" s="211" t="s">
        <v>311</v>
      </c>
      <c r="F179" s="211" t="s">
        <v>114</v>
      </c>
      <c r="I179" s="202"/>
      <c r="J179" s="212">
        <f>BK179</f>
        <v>0</v>
      </c>
      <c r="L179" s="199"/>
      <c r="M179" s="204"/>
      <c r="N179" s="205"/>
      <c r="O179" s="205"/>
      <c r="P179" s="206">
        <f>SUM(P180:P183)</f>
        <v>0</v>
      </c>
      <c r="Q179" s="205"/>
      <c r="R179" s="206">
        <f>SUM(R180:R183)</f>
        <v>0</v>
      </c>
      <c r="S179" s="205"/>
      <c r="T179" s="207">
        <f>SUM(T180:T183)</f>
        <v>0</v>
      </c>
      <c r="AR179" s="200" t="s">
        <v>81</v>
      </c>
      <c r="AT179" s="208" t="s">
        <v>71</v>
      </c>
      <c r="AU179" s="208" t="s">
        <v>79</v>
      </c>
      <c r="AY179" s="200" t="s">
        <v>173</v>
      </c>
      <c r="BK179" s="209">
        <f>SUM(BK180:BK183)</f>
        <v>0</v>
      </c>
    </row>
    <row r="180" spans="2:65" s="1" customFormat="1" ht="31.5" customHeight="1">
      <c r="B180" s="213"/>
      <c r="C180" s="214" t="s">
        <v>312</v>
      </c>
      <c r="D180" s="214" t="s">
        <v>176</v>
      </c>
      <c r="E180" s="215" t="s">
        <v>313</v>
      </c>
      <c r="F180" s="216" t="s">
        <v>314</v>
      </c>
      <c r="G180" s="217" t="s">
        <v>220</v>
      </c>
      <c r="H180" s="218">
        <v>1</v>
      </c>
      <c r="I180" s="219"/>
      <c r="J180" s="220">
        <f>ROUND(I180*H180,2)</f>
        <v>0</v>
      </c>
      <c r="K180" s="216" t="s">
        <v>5</v>
      </c>
      <c r="L180" s="48"/>
      <c r="M180" s="221" t="s">
        <v>5</v>
      </c>
      <c r="N180" s="222" t="s">
        <v>43</v>
      </c>
      <c r="O180" s="49"/>
      <c r="P180" s="223">
        <f>O180*H180</f>
        <v>0</v>
      </c>
      <c r="Q180" s="223">
        <v>0.00406</v>
      </c>
      <c r="R180" s="223">
        <f>Q180*H180</f>
        <v>0</v>
      </c>
      <c r="S180" s="223">
        <v>0</v>
      </c>
      <c r="T180" s="224">
        <f>S180*H180</f>
        <v>0</v>
      </c>
      <c r="AR180" s="26" t="s">
        <v>263</v>
      </c>
      <c r="AT180" s="26" t="s">
        <v>176</v>
      </c>
      <c r="AU180" s="26" t="s">
        <v>81</v>
      </c>
      <c r="AY180" s="26" t="s">
        <v>173</v>
      </c>
      <c r="BE180" s="225">
        <f>IF(N180="základní",J180,0)</f>
        <v>0</v>
      </c>
      <c r="BF180" s="225">
        <f>IF(N180="snížená",J180,0)</f>
        <v>0</v>
      </c>
      <c r="BG180" s="225">
        <f>IF(N180="zákl. přenesená",J180,0)</f>
        <v>0</v>
      </c>
      <c r="BH180" s="225">
        <f>IF(N180="sníž. přenesená",J180,0)</f>
        <v>0</v>
      </c>
      <c r="BI180" s="225">
        <f>IF(N180="nulová",J180,0)</f>
        <v>0</v>
      </c>
      <c r="BJ180" s="26" t="s">
        <v>79</v>
      </c>
      <c r="BK180" s="225">
        <f>ROUND(I180*H180,2)</f>
        <v>0</v>
      </c>
      <c r="BL180" s="26" t="s">
        <v>263</v>
      </c>
      <c r="BM180" s="26" t="s">
        <v>315</v>
      </c>
    </row>
    <row r="181" spans="2:51" s="12" customFormat="1" ht="13.5">
      <c r="B181" s="226"/>
      <c r="D181" s="236" t="s">
        <v>183</v>
      </c>
      <c r="E181" s="256" t="s">
        <v>5</v>
      </c>
      <c r="F181" s="257" t="s">
        <v>316</v>
      </c>
      <c r="H181" s="258">
        <v>1</v>
      </c>
      <c r="I181" s="231"/>
      <c r="L181" s="226"/>
      <c r="M181" s="232"/>
      <c r="N181" s="233"/>
      <c r="O181" s="233"/>
      <c r="P181" s="233"/>
      <c r="Q181" s="233"/>
      <c r="R181" s="233"/>
      <c r="S181" s="233"/>
      <c r="T181" s="234"/>
      <c r="AT181" s="228" t="s">
        <v>183</v>
      </c>
      <c r="AU181" s="228" t="s">
        <v>81</v>
      </c>
      <c r="AV181" s="12" t="s">
        <v>81</v>
      </c>
      <c r="AW181" s="12" t="s">
        <v>35</v>
      </c>
      <c r="AX181" s="12" t="s">
        <v>79</v>
      </c>
      <c r="AY181" s="228" t="s">
        <v>173</v>
      </c>
    </row>
    <row r="182" spans="2:65" s="1" customFormat="1" ht="22.5" customHeight="1">
      <c r="B182" s="213"/>
      <c r="C182" s="214" t="s">
        <v>317</v>
      </c>
      <c r="D182" s="214" t="s">
        <v>176</v>
      </c>
      <c r="E182" s="215" t="s">
        <v>318</v>
      </c>
      <c r="F182" s="216" t="s">
        <v>319</v>
      </c>
      <c r="G182" s="217" t="s">
        <v>220</v>
      </c>
      <c r="H182" s="218">
        <v>1</v>
      </c>
      <c r="I182" s="219"/>
      <c r="J182" s="220">
        <f>ROUND(I182*H182,2)</f>
        <v>0</v>
      </c>
      <c r="K182" s="216" t="s">
        <v>5</v>
      </c>
      <c r="L182" s="48"/>
      <c r="M182" s="221" t="s">
        <v>5</v>
      </c>
      <c r="N182" s="222" t="s">
        <v>43</v>
      </c>
      <c r="O182" s="49"/>
      <c r="P182" s="223">
        <f>O182*H182</f>
        <v>0</v>
      </c>
      <c r="Q182" s="223">
        <v>0.00406</v>
      </c>
      <c r="R182" s="223">
        <f>Q182*H182</f>
        <v>0</v>
      </c>
      <c r="S182" s="223">
        <v>0</v>
      </c>
      <c r="T182" s="224">
        <f>S182*H182</f>
        <v>0</v>
      </c>
      <c r="AR182" s="26" t="s">
        <v>263</v>
      </c>
      <c r="AT182" s="26" t="s">
        <v>176</v>
      </c>
      <c r="AU182" s="26" t="s">
        <v>81</v>
      </c>
      <c r="AY182" s="26" t="s">
        <v>173</v>
      </c>
      <c r="BE182" s="225">
        <f>IF(N182="základní",J182,0)</f>
        <v>0</v>
      </c>
      <c r="BF182" s="225">
        <f>IF(N182="snížená",J182,0)</f>
        <v>0</v>
      </c>
      <c r="BG182" s="225">
        <f>IF(N182="zákl. přenesená",J182,0)</f>
        <v>0</v>
      </c>
      <c r="BH182" s="225">
        <f>IF(N182="sníž. přenesená",J182,0)</f>
        <v>0</v>
      </c>
      <c r="BI182" s="225">
        <f>IF(N182="nulová",J182,0)</f>
        <v>0</v>
      </c>
      <c r="BJ182" s="26" t="s">
        <v>79</v>
      </c>
      <c r="BK182" s="225">
        <f>ROUND(I182*H182,2)</f>
        <v>0</v>
      </c>
      <c r="BL182" s="26" t="s">
        <v>263</v>
      </c>
      <c r="BM182" s="26" t="s">
        <v>320</v>
      </c>
    </row>
    <row r="183" spans="2:51" s="12" customFormat="1" ht="13.5">
      <c r="B183" s="226"/>
      <c r="D183" s="227" t="s">
        <v>183</v>
      </c>
      <c r="E183" s="228" t="s">
        <v>5</v>
      </c>
      <c r="F183" s="229" t="s">
        <v>321</v>
      </c>
      <c r="H183" s="230">
        <v>1</v>
      </c>
      <c r="I183" s="231"/>
      <c r="L183" s="226"/>
      <c r="M183" s="232"/>
      <c r="N183" s="233"/>
      <c r="O183" s="233"/>
      <c r="P183" s="233"/>
      <c r="Q183" s="233"/>
      <c r="R183" s="233"/>
      <c r="S183" s="233"/>
      <c r="T183" s="234"/>
      <c r="AT183" s="228" t="s">
        <v>183</v>
      </c>
      <c r="AU183" s="228" t="s">
        <v>81</v>
      </c>
      <c r="AV183" s="12" t="s">
        <v>81</v>
      </c>
      <c r="AW183" s="12" t="s">
        <v>35</v>
      </c>
      <c r="AX183" s="12" t="s">
        <v>79</v>
      </c>
      <c r="AY183" s="228" t="s">
        <v>173</v>
      </c>
    </row>
    <row r="184" spans="2:63" s="11" customFormat="1" ht="29.85" customHeight="1">
      <c r="B184" s="199"/>
      <c r="D184" s="210" t="s">
        <v>71</v>
      </c>
      <c r="E184" s="211" t="s">
        <v>322</v>
      </c>
      <c r="F184" s="211" t="s">
        <v>323</v>
      </c>
      <c r="I184" s="202"/>
      <c r="J184" s="212">
        <f>BK184</f>
        <v>0</v>
      </c>
      <c r="L184" s="199"/>
      <c r="M184" s="204"/>
      <c r="N184" s="205"/>
      <c r="O184" s="205"/>
      <c r="P184" s="206">
        <f>SUM(P185:P200)</f>
        <v>0</v>
      </c>
      <c r="Q184" s="205"/>
      <c r="R184" s="206">
        <f>SUM(R185:R200)</f>
        <v>0</v>
      </c>
      <c r="S184" s="205"/>
      <c r="T184" s="207">
        <f>SUM(T185:T200)</f>
        <v>0</v>
      </c>
      <c r="AR184" s="200" t="s">
        <v>81</v>
      </c>
      <c r="AT184" s="208" t="s">
        <v>71</v>
      </c>
      <c r="AU184" s="208" t="s">
        <v>79</v>
      </c>
      <c r="AY184" s="200" t="s">
        <v>173</v>
      </c>
      <c r="BK184" s="209">
        <f>SUM(BK185:BK200)</f>
        <v>0</v>
      </c>
    </row>
    <row r="185" spans="2:65" s="1" customFormat="1" ht="31.5" customHeight="1">
      <c r="B185" s="213"/>
      <c r="C185" s="214" t="s">
        <v>324</v>
      </c>
      <c r="D185" s="214" t="s">
        <v>176</v>
      </c>
      <c r="E185" s="215" t="s">
        <v>325</v>
      </c>
      <c r="F185" s="216" t="s">
        <v>326</v>
      </c>
      <c r="G185" s="217" t="s">
        <v>179</v>
      </c>
      <c r="H185" s="218">
        <v>8.2</v>
      </c>
      <c r="I185" s="219"/>
      <c r="J185" s="220">
        <f>ROUND(I185*H185,2)</f>
        <v>0</v>
      </c>
      <c r="K185" s="216" t="s">
        <v>180</v>
      </c>
      <c r="L185" s="48"/>
      <c r="M185" s="221" t="s">
        <v>5</v>
      </c>
      <c r="N185" s="222" t="s">
        <v>43</v>
      </c>
      <c r="O185" s="49"/>
      <c r="P185" s="223">
        <f>O185*H185</f>
        <v>0</v>
      </c>
      <c r="Q185" s="223">
        <v>0.01574</v>
      </c>
      <c r="R185" s="223">
        <f>Q185*H185</f>
        <v>0</v>
      </c>
      <c r="S185" s="223">
        <v>0</v>
      </c>
      <c r="T185" s="224">
        <f>S185*H185</f>
        <v>0</v>
      </c>
      <c r="AR185" s="26" t="s">
        <v>263</v>
      </c>
      <c r="AT185" s="26" t="s">
        <v>176</v>
      </c>
      <c r="AU185" s="26" t="s">
        <v>81</v>
      </c>
      <c r="AY185" s="26" t="s">
        <v>173</v>
      </c>
      <c r="BE185" s="225">
        <f>IF(N185="základní",J185,0)</f>
        <v>0</v>
      </c>
      <c r="BF185" s="225">
        <f>IF(N185="snížená",J185,0)</f>
        <v>0</v>
      </c>
      <c r="BG185" s="225">
        <f>IF(N185="zákl. přenesená",J185,0)</f>
        <v>0</v>
      </c>
      <c r="BH185" s="225">
        <f>IF(N185="sníž. přenesená",J185,0)</f>
        <v>0</v>
      </c>
      <c r="BI185" s="225">
        <f>IF(N185="nulová",J185,0)</f>
        <v>0</v>
      </c>
      <c r="BJ185" s="26" t="s">
        <v>79</v>
      </c>
      <c r="BK185" s="225">
        <f>ROUND(I185*H185,2)</f>
        <v>0</v>
      </c>
      <c r="BL185" s="26" t="s">
        <v>263</v>
      </c>
      <c r="BM185" s="26" t="s">
        <v>327</v>
      </c>
    </row>
    <row r="186" spans="2:51" s="12" customFormat="1" ht="13.5">
      <c r="B186" s="226"/>
      <c r="D186" s="227" t="s">
        <v>183</v>
      </c>
      <c r="E186" s="228" t="s">
        <v>5</v>
      </c>
      <c r="F186" s="229" t="s">
        <v>328</v>
      </c>
      <c r="H186" s="230">
        <v>6.83</v>
      </c>
      <c r="I186" s="231"/>
      <c r="L186" s="226"/>
      <c r="M186" s="232"/>
      <c r="N186" s="233"/>
      <c r="O186" s="233"/>
      <c r="P186" s="233"/>
      <c r="Q186" s="233"/>
      <c r="R186" s="233"/>
      <c r="S186" s="233"/>
      <c r="T186" s="234"/>
      <c r="AT186" s="228" t="s">
        <v>183</v>
      </c>
      <c r="AU186" s="228" t="s">
        <v>81</v>
      </c>
      <c r="AV186" s="12" t="s">
        <v>81</v>
      </c>
      <c r="AW186" s="12" t="s">
        <v>35</v>
      </c>
      <c r="AX186" s="12" t="s">
        <v>72</v>
      </c>
      <c r="AY186" s="228" t="s">
        <v>173</v>
      </c>
    </row>
    <row r="187" spans="2:51" s="12" customFormat="1" ht="13.5">
      <c r="B187" s="226"/>
      <c r="D187" s="227" t="s">
        <v>183</v>
      </c>
      <c r="E187" s="228" t="s">
        <v>5</v>
      </c>
      <c r="F187" s="229" t="s">
        <v>329</v>
      </c>
      <c r="H187" s="230">
        <v>1.32</v>
      </c>
      <c r="I187" s="231"/>
      <c r="L187" s="226"/>
      <c r="M187" s="232"/>
      <c r="N187" s="233"/>
      <c r="O187" s="233"/>
      <c r="P187" s="233"/>
      <c r="Q187" s="233"/>
      <c r="R187" s="233"/>
      <c r="S187" s="233"/>
      <c r="T187" s="234"/>
      <c r="AT187" s="228" t="s">
        <v>183</v>
      </c>
      <c r="AU187" s="228" t="s">
        <v>81</v>
      </c>
      <c r="AV187" s="12" t="s">
        <v>81</v>
      </c>
      <c r="AW187" s="12" t="s">
        <v>35</v>
      </c>
      <c r="AX187" s="12" t="s">
        <v>72</v>
      </c>
      <c r="AY187" s="228" t="s">
        <v>173</v>
      </c>
    </row>
    <row r="188" spans="2:51" s="13" customFormat="1" ht="13.5">
      <c r="B188" s="235"/>
      <c r="D188" s="227" t="s">
        <v>183</v>
      </c>
      <c r="E188" s="253" t="s">
        <v>5</v>
      </c>
      <c r="F188" s="254" t="s">
        <v>186</v>
      </c>
      <c r="H188" s="255">
        <v>8.15</v>
      </c>
      <c r="I188" s="240"/>
      <c r="L188" s="235"/>
      <c r="M188" s="241"/>
      <c r="N188" s="242"/>
      <c r="O188" s="242"/>
      <c r="P188" s="242"/>
      <c r="Q188" s="242"/>
      <c r="R188" s="242"/>
      <c r="S188" s="242"/>
      <c r="T188" s="243"/>
      <c r="AT188" s="244" t="s">
        <v>183</v>
      </c>
      <c r="AU188" s="244" t="s">
        <v>81</v>
      </c>
      <c r="AV188" s="13" t="s">
        <v>181</v>
      </c>
      <c r="AW188" s="13" t="s">
        <v>35</v>
      </c>
      <c r="AX188" s="13" t="s">
        <v>72</v>
      </c>
      <c r="AY188" s="244" t="s">
        <v>173</v>
      </c>
    </row>
    <row r="189" spans="2:51" s="12" customFormat="1" ht="13.5">
      <c r="B189" s="226"/>
      <c r="D189" s="236" t="s">
        <v>183</v>
      </c>
      <c r="E189" s="256" t="s">
        <v>5</v>
      </c>
      <c r="F189" s="257" t="s">
        <v>330</v>
      </c>
      <c r="H189" s="258">
        <v>8.2</v>
      </c>
      <c r="I189" s="231"/>
      <c r="L189" s="226"/>
      <c r="M189" s="232"/>
      <c r="N189" s="233"/>
      <c r="O189" s="233"/>
      <c r="P189" s="233"/>
      <c r="Q189" s="233"/>
      <c r="R189" s="233"/>
      <c r="S189" s="233"/>
      <c r="T189" s="234"/>
      <c r="AT189" s="228" t="s">
        <v>183</v>
      </c>
      <c r="AU189" s="228" t="s">
        <v>81</v>
      </c>
      <c r="AV189" s="12" t="s">
        <v>81</v>
      </c>
      <c r="AW189" s="12" t="s">
        <v>35</v>
      </c>
      <c r="AX189" s="12" t="s">
        <v>79</v>
      </c>
      <c r="AY189" s="228" t="s">
        <v>173</v>
      </c>
    </row>
    <row r="190" spans="2:65" s="1" customFormat="1" ht="22.5" customHeight="1">
      <c r="B190" s="213"/>
      <c r="C190" s="214" t="s">
        <v>331</v>
      </c>
      <c r="D190" s="214" t="s">
        <v>176</v>
      </c>
      <c r="E190" s="215" t="s">
        <v>332</v>
      </c>
      <c r="F190" s="216" t="s">
        <v>333</v>
      </c>
      <c r="G190" s="217" t="s">
        <v>260</v>
      </c>
      <c r="H190" s="218">
        <v>25</v>
      </c>
      <c r="I190" s="219"/>
      <c r="J190" s="220">
        <f>ROUND(I190*H190,2)</f>
        <v>0</v>
      </c>
      <c r="K190" s="216" t="s">
        <v>5</v>
      </c>
      <c r="L190" s="48"/>
      <c r="M190" s="221" t="s">
        <v>5</v>
      </c>
      <c r="N190" s="222" t="s">
        <v>43</v>
      </c>
      <c r="O190" s="49"/>
      <c r="P190" s="223">
        <f>O190*H190</f>
        <v>0</v>
      </c>
      <c r="Q190" s="223">
        <v>2E-05</v>
      </c>
      <c r="R190" s="223">
        <f>Q190*H190</f>
        <v>0</v>
      </c>
      <c r="S190" s="223">
        <v>0</v>
      </c>
      <c r="T190" s="224">
        <f>S190*H190</f>
        <v>0</v>
      </c>
      <c r="AR190" s="26" t="s">
        <v>263</v>
      </c>
      <c r="AT190" s="26" t="s">
        <v>176</v>
      </c>
      <c r="AU190" s="26" t="s">
        <v>81</v>
      </c>
      <c r="AY190" s="26" t="s">
        <v>173</v>
      </c>
      <c r="BE190" s="225">
        <f>IF(N190="základní",J190,0)</f>
        <v>0</v>
      </c>
      <c r="BF190" s="225">
        <f>IF(N190="snížená",J190,0)</f>
        <v>0</v>
      </c>
      <c r="BG190" s="225">
        <f>IF(N190="zákl. přenesená",J190,0)</f>
        <v>0</v>
      </c>
      <c r="BH190" s="225">
        <f>IF(N190="sníž. přenesená",J190,0)</f>
        <v>0</v>
      </c>
      <c r="BI190" s="225">
        <f>IF(N190="nulová",J190,0)</f>
        <v>0</v>
      </c>
      <c r="BJ190" s="26" t="s">
        <v>79</v>
      </c>
      <c r="BK190" s="225">
        <f>ROUND(I190*H190,2)</f>
        <v>0</v>
      </c>
      <c r="BL190" s="26" t="s">
        <v>263</v>
      </c>
      <c r="BM190" s="26" t="s">
        <v>334</v>
      </c>
    </row>
    <row r="191" spans="2:51" s="12" customFormat="1" ht="13.5">
      <c r="B191" s="226"/>
      <c r="D191" s="236" t="s">
        <v>183</v>
      </c>
      <c r="E191" s="256" t="s">
        <v>5</v>
      </c>
      <c r="F191" s="257" t="s">
        <v>312</v>
      </c>
      <c r="H191" s="258">
        <v>25</v>
      </c>
      <c r="I191" s="231"/>
      <c r="L191" s="226"/>
      <c r="M191" s="232"/>
      <c r="N191" s="233"/>
      <c r="O191" s="233"/>
      <c r="P191" s="233"/>
      <c r="Q191" s="233"/>
      <c r="R191" s="233"/>
      <c r="S191" s="233"/>
      <c r="T191" s="234"/>
      <c r="AT191" s="228" t="s">
        <v>183</v>
      </c>
      <c r="AU191" s="228" t="s">
        <v>81</v>
      </c>
      <c r="AV191" s="12" t="s">
        <v>81</v>
      </c>
      <c r="AW191" s="12" t="s">
        <v>35</v>
      </c>
      <c r="AX191" s="12" t="s">
        <v>79</v>
      </c>
      <c r="AY191" s="228" t="s">
        <v>173</v>
      </c>
    </row>
    <row r="192" spans="2:65" s="1" customFormat="1" ht="31.5" customHeight="1">
      <c r="B192" s="213"/>
      <c r="C192" s="259" t="s">
        <v>335</v>
      </c>
      <c r="D192" s="259" t="s">
        <v>336</v>
      </c>
      <c r="E192" s="260" t="s">
        <v>337</v>
      </c>
      <c r="F192" s="261" t="s">
        <v>338</v>
      </c>
      <c r="G192" s="262" t="s">
        <v>339</v>
      </c>
      <c r="H192" s="263">
        <v>0.17</v>
      </c>
      <c r="I192" s="264"/>
      <c r="J192" s="265">
        <f>ROUND(I192*H192,2)</f>
        <v>0</v>
      </c>
      <c r="K192" s="261" t="s">
        <v>5</v>
      </c>
      <c r="L192" s="266"/>
      <c r="M192" s="267" t="s">
        <v>5</v>
      </c>
      <c r="N192" s="268" t="s">
        <v>43</v>
      </c>
      <c r="O192" s="49"/>
      <c r="P192" s="223">
        <f>O192*H192</f>
        <v>0</v>
      </c>
      <c r="Q192" s="223">
        <v>0.55</v>
      </c>
      <c r="R192" s="223">
        <f>Q192*H192</f>
        <v>0</v>
      </c>
      <c r="S192" s="223">
        <v>0</v>
      </c>
      <c r="T192" s="224">
        <f>S192*H192</f>
        <v>0</v>
      </c>
      <c r="AR192" s="26" t="s">
        <v>340</v>
      </c>
      <c r="AT192" s="26" t="s">
        <v>336</v>
      </c>
      <c r="AU192" s="26" t="s">
        <v>81</v>
      </c>
      <c r="AY192" s="26" t="s">
        <v>173</v>
      </c>
      <c r="BE192" s="225">
        <f>IF(N192="základní",J192,0)</f>
        <v>0</v>
      </c>
      <c r="BF192" s="225">
        <f>IF(N192="snížená",J192,0)</f>
        <v>0</v>
      </c>
      <c r="BG192" s="225">
        <f>IF(N192="zákl. přenesená",J192,0)</f>
        <v>0</v>
      </c>
      <c r="BH192" s="225">
        <f>IF(N192="sníž. přenesená",J192,0)</f>
        <v>0</v>
      </c>
      <c r="BI192" s="225">
        <f>IF(N192="nulová",J192,0)</f>
        <v>0</v>
      </c>
      <c r="BJ192" s="26" t="s">
        <v>79</v>
      </c>
      <c r="BK192" s="225">
        <f>ROUND(I192*H192,2)</f>
        <v>0</v>
      </c>
      <c r="BL192" s="26" t="s">
        <v>263</v>
      </c>
      <c r="BM192" s="26" t="s">
        <v>341</v>
      </c>
    </row>
    <row r="193" spans="2:51" s="12" customFormat="1" ht="13.5">
      <c r="B193" s="226"/>
      <c r="D193" s="227" t="s">
        <v>183</v>
      </c>
      <c r="E193" s="228" t="s">
        <v>5</v>
      </c>
      <c r="F193" s="229" t="s">
        <v>342</v>
      </c>
      <c r="H193" s="230">
        <v>0.173</v>
      </c>
      <c r="I193" s="231"/>
      <c r="L193" s="226"/>
      <c r="M193" s="232"/>
      <c r="N193" s="233"/>
      <c r="O193" s="233"/>
      <c r="P193" s="233"/>
      <c r="Q193" s="233"/>
      <c r="R193" s="233"/>
      <c r="S193" s="233"/>
      <c r="T193" s="234"/>
      <c r="AT193" s="228" t="s">
        <v>183</v>
      </c>
      <c r="AU193" s="228" t="s">
        <v>81</v>
      </c>
      <c r="AV193" s="12" t="s">
        <v>81</v>
      </c>
      <c r="AW193" s="12" t="s">
        <v>35</v>
      </c>
      <c r="AX193" s="12" t="s">
        <v>72</v>
      </c>
      <c r="AY193" s="228" t="s">
        <v>173</v>
      </c>
    </row>
    <row r="194" spans="2:51" s="13" customFormat="1" ht="13.5">
      <c r="B194" s="235"/>
      <c r="D194" s="227" t="s">
        <v>183</v>
      </c>
      <c r="E194" s="253" t="s">
        <v>5</v>
      </c>
      <c r="F194" s="254" t="s">
        <v>186</v>
      </c>
      <c r="H194" s="255">
        <v>0.173</v>
      </c>
      <c r="I194" s="240"/>
      <c r="L194" s="235"/>
      <c r="M194" s="241"/>
      <c r="N194" s="242"/>
      <c r="O194" s="242"/>
      <c r="P194" s="242"/>
      <c r="Q194" s="242"/>
      <c r="R194" s="242"/>
      <c r="S194" s="242"/>
      <c r="T194" s="243"/>
      <c r="AT194" s="244" t="s">
        <v>183</v>
      </c>
      <c r="AU194" s="244" t="s">
        <v>81</v>
      </c>
      <c r="AV194" s="13" t="s">
        <v>181</v>
      </c>
      <c r="AW194" s="13" t="s">
        <v>35</v>
      </c>
      <c r="AX194" s="13" t="s">
        <v>72</v>
      </c>
      <c r="AY194" s="244" t="s">
        <v>173</v>
      </c>
    </row>
    <row r="195" spans="2:51" s="12" customFormat="1" ht="13.5">
      <c r="B195" s="226"/>
      <c r="D195" s="236" t="s">
        <v>183</v>
      </c>
      <c r="E195" s="256" t="s">
        <v>5</v>
      </c>
      <c r="F195" s="257" t="s">
        <v>343</v>
      </c>
      <c r="H195" s="258">
        <v>0.17</v>
      </c>
      <c r="I195" s="231"/>
      <c r="L195" s="226"/>
      <c r="M195" s="232"/>
      <c r="N195" s="233"/>
      <c r="O195" s="233"/>
      <c r="P195" s="233"/>
      <c r="Q195" s="233"/>
      <c r="R195" s="233"/>
      <c r="S195" s="233"/>
      <c r="T195" s="234"/>
      <c r="AT195" s="228" t="s">
        <v>183</v>
      </c>
      <c r="AU195" s="228" t="s">
        <v>81</v>
      </c>
      <c r="AV195" s="12" t="s">
        <v>81</v>
      </c>
      <c r="AW195" s="12" t="s">
        <v>35</v>
      </c>
      <c r="AX195" s="12" t="s">
        <v>79</v>
      </c>
      <c r="AY195" s="228" t="s">
        <v>173</v>
      </c>
    </row>
    <row r="196" spans="2:65" s="1" customFormat="1" ht="22.5" customHeight="1">
      <c r="B196" s="213"/>
      <c r="C196" s="214" t="s">
        <v>344</v>
      </c>
      <c r="D196" s="214" t="s">
        <v>176</v>
      </c>
      <c r="E196" s="215" t="s">
        <v>345</v>
      </c>
      <c r="F196" s="216" t="s">
        <v>346</v>
      </c>
      <c r="G196" s="217" t="s">
        <v>179</v>
      </c>
      <c r="H196" s="218">
        <v>15.2</v>
      </c>
      <c r="I196" s="219"/>
      <c r="J196" s="220">
        <f>ROUND(I196*H196,2)</f>
        <v>0</v>
      </c>
      <c r="K196" s="216" t="s">
        <v>180</v>
      </c>
      <c r="L196" s="48"/>
      <c r="M196" s="221" t="s">
        <v>5</v>
      </c>
      <c r="N196" s="222" t="s">
        <v>43</v>
      </c>
      <c r="O196" s="49"/>
      <c r="P196" s="223">
        <f>O196*H196</f>
        <v>0</v>
      </c>
      <c r="Q196" s="223">
        <v>0.00019</v>
      </c>
      <c r="R196" s="223">
        <f>Q196*H196</f>
        <v>0</v>
      </c>
      <c r="S196" s="223">
        <v>0</v>
      </c>
      <c r="T196" s="224">
        <f>S196*H196</f>
        <v>0</v>
      </c>
      <c r="AR196" s="26" t="s">
        <v>263</v>
      </c>
      <c r="AT196" s="26" t="s">
        <v>176</v>
      </c>
      <c r="AU196" s="26" t="s">
        <v>81</v>
      </c>
      <c r="AY196" s="26" t="s">
        <v>173</v>
      </c>
      <c r="BE196" s="225">
        <f>IF(N196="základní",J196,0)</f>
        <v>0</v>
      </c>
      <c r="BF196" s="225">
        <f>IF(N196="snížená",J196,0)</f>
        <v>0</v>
      </c>
      <c r="BG196" s="225">
        <f>IF(N196="zákl. přenesená",J196,0)</f>
        <v>0</v>
      </c>
      <c r="BH196" s="225">
        <f>IF(N196="sníž. přenesená",J196,0)</f>
        <v>0</v>
      </c>
      <c r="BI196" s="225">
        <f>IF(N196="nulová",J196,0)</f>
        <v>0</v>
      </c>
      <c r="BJ196" s="26" t="s">
        <v>79</v>
      </c>
      <c r="BK196" s="225">
        <f>ROUND(I196*H196,2)</f>
        <v>0</v>
      </c>
      <c r="BL196" s="26" t="s">
        <v>263</v>
      </c>
      <c r="BM196" s="26" t="s">
        <v>347</v>
      </c>
    </row>
    <row r="197" spans="2:51" s="12" customFormat="1" ht="13.5">
      <c r="B197" s="226"/>
      <c r="D197" s="227" t="s">
        <v>183</v>
      </c>
      <c r="E197" s="228" t="s">
        <v>5</v>
      </c>
      <c r="F197" s="229" t="s">
        <v>348</v>
      </c>
      <c r="H197" s="230">
        <v>15.185</v>
      </c>
      <c r="I197" s="231"/>
      <c r="L197" s="226"/>
      <c r="M197" s="232"/>
      <c r="N197" s="233"/>
      <c r="O197" s="233"/>
      <c r="P197" s="233"/>
      <c r="Q197" s="233"/>
      <c r="R197" s="233"/>
      <c r="S197" s="233"/>
      <c r="T197" s="234"/>
      <c r="AT197" s="228" t="s">
        <v>183</v>
      </c>
      <c r="AU197" s="228" t="s">
        <v>81</v>
      </c>
      <c r="AV197" s="12" t="s">
        <v>81</v>
      </c>
      <c r="AW197" s="12" t="s">
        <v>35</v>
      </c>
      <c r="AX197" s="12" t="s">
        <v>72</v>
      </c>
      <c r="AY197" s="228" t="s">
        <v>173</v>
      </c>
    </row>
    <row r="198" spans="2:51" s="13" customFormat="1" ht="13.5">
      <c r="B198" s="235"/>
      <c r="D198" s="227" t="s">
        <v>183</v>
      </c>
      <c r="E198" s="253" t="s">
        <v>5</v>
      </c>
      <c r="F198" s="254" t="s">
        <v>186</v>
      </c>
      <c r="H198" s="255">
        <v>15.185</v>
      </c>
      <c r="I198" s="240"/>
      <c r="L198" s="235"/>
      <c r="M198" s="241"/>
      <c r="N198" s="242"/>
      <c r="O198" s="242"/>
      <c r="P198" s="242"/>
      <c r="Q198" s="242"/>
      <c r="R198" s="242"/>
      <c r="S198" s="242"/>
      <c r="T198" s="243"/>
      <c r="AT198" s="244" t="s">
        <v>183</v>
      </c>
      <c r="AU198" s="244" t="s">
        <v>81</v>
      </c>
      <c r="AV198" s="13" t="s">
        <v>181</v>
      </c>
      <c r="AW198" s="13" t="s">
        <v>35</v>
      </c>
      <c r="AX198" s="13" t="s">
        <v>72</v>
      </c>
      <c r="AY198" s="244" t="s">
        <v>173</v>
      </c>
    </row>
    <row r="199" spans="2:51" s="12" customFormat="1" ht="13.5">
      <c r="B199" s="226"/>
      <c r="D199" s="236" t="s">
        <v>183</v>
      </c>
      <c r="E199" s="256" t="s">
        <v>5</v>
      </c>
      <c r="F199" s="257" t="s">
        <v>349</v>
      </c>
      <c r="H199" s="258">
        <v>15.2</v>
      </c>
      <c r="I199" s="231"/>
      <c r="L199" s="226"/>
      <c r="M199" s="232"/>
      <c r="N199" s="233"/>
      <c r="O199" s="233"/>
      <c r="P199" s="233"/>
      <c r="Q199" s="233"/>
      <c r="R199" s="233"/>
      <c r="S199" s="233"/>
      <c r="T199" s="234"/>
      <c r="AT199" s="228" t="s">
        <v>183</v>
      </c>
      <c r="AU199" s="228" t="s">
        <v>81</v>
      </c>
      <c r="AV199" s="12" t="s">
        <v>81</v>
      </c>
      <c r="AW199" s="12" t="s">
        <v>35</v>
      </c>
      <c r="AX199" s="12" t="s">
        <v>79</v>
      </c>
      <c r="AY199" s="228" t="s">
        <v>173</v>
      </c>
    </row>
    <row r="200" spans="2:65" s="1" customFormat="1" ht="31.5" customHeight="1">
      <c r="B200" s="213"/>
      <c r="C200" s="214" t="s">
        <v>350</v>
      </c>
      <c r="D200" s="214" t="s">
        <v>176</v>
      </c>
      <c r="E200" s="215" t="s">
        <v>351</v>
      </c>
      <c r="F200" s="216" t="s">
        <v>352</v>
      </c>
      <c r="G200" s="217" t="s">
        <v>276</v>
      </c>
      <c r="H200" s="218">
        <v>0.226</v>
      </c>
      <c r="I200" s="219"/>
      <c r="J200" s="220">
        <f>ROUND(I200*H200,2)</f>
        <v>0</v>
      </c>
      <c r="K200" s="216" t="s">
        <v>180</v>
      </c>
      <c r="L200" s="48"/>
      <c r="M200" s="221" t="s">
        <v>5</v>
      </c>
      <c r="N200" s="222" t="s">
        <v>43</v>
      </c>
      <c r="O200" s="49"/>
      <c r="P200" s="223">
        <f>O200*H200</f>
        <v>0</v>
      </c>
      <c r="Q200" s="223">
        <v>0</v>
      </c>
      <c r="R200" s="223">
        <f>Q200*H200</f>
        <v>0</v>
      </c>
      <c r="S200" s="223">
        <v>0</v>
      </c>
      <c r="T200" s="224">
        <f>S200*H200</f>
        <v>0</v>
      </c>
      <c r="AR200" s="26" t="s">
        <v>263</v>
      </c>
      <c r="AT200" s="26" t="s">
        <v>176</v>
      </c>
      <c r="AU200" s="26" t="s">
        <v>81</v>
      </c>
      <c r="AY200" s="26" t="s">
        <v>173</v>
      </c>
      <c r="BE200" s="225">
        <f>IF(N200="základní",J200,0)</f>
        <v>0</v>
      </c>
      <c r="BF200" s="225">
        <f>IF(N200="snížená",J200,0)</f>
        <v>0</v>
      </c>
      <c r="BG200" s="225">
        <f>IF(N200="zákl. přenesená",J200,0)</f>
        <v>0</v>
      </c>
      <c r="BH200" s="225">
        <f>IF(N200="sníž. přenesená",J200,0)</f>
        <v>0</v>
      </c>
      <c r="BI200" s="225">
        <f>IF(N200="nulová",J200,0)</f>
        <v>0</v>
      </c>
      <c r="BJ200" s="26" t="s">
        <v>79</v>
      </c>
      <c r="BK200" s="225">
        <f>ROUND(I200*H200,2)</f>
        <v>0</v>
      </c>
      <c r="BL200" s="26" t="s">
        <v>263</v>
      </c>
      <c r="BM200" s="26" t="s">
        <v>353</v>
      </c>
    </row>
    <row r="201" spans="2:63" s="11" customFormat="1" ht="29.85" customHeight="1">
      <c r="B201" s="199"/>
      <c r="D201" s="210" t="s">
        <v>71</v>
      </c>
      <c r="E201" s="211" t="s">
        <v>354</v>
      </c>
      <c r="F201" s="211" t="s">
        <v>355</v>
      </c>
      <c r="I201" s="202"/>
      <c r="J201" s="212">
        <f>BK201</f>
        <v>0</v>
      </c>
      <c r="L201" s="199"/>
      <c r="M201" s="204"/>
      <c r="N201" s="205"/>
      <c r="O201" s="205"/>
      <c r="P201" s="206">
        <f>SUM(P202:P224)</f>
        <v>0</v>
      </c>
      <c r="Q201" s="205"/>
      <c r="R201" s="206">
        <f>SUM(R202:R224)</f>
        <v>0</v>
      </c>
      <c r="S201" s="205"/>
      <c r="T201" s="207">
        <f>SUM(T202:T224)</f>
        <v>0</v>
      </c>
      <c r="AR201" s="200" t="s">
        <v>81</v>
      </c>
      <c r="AT201" s="208" t="s">
        <v>71</v>
      </c>
      <c r="AU201" s="208" t="s">
        <v>79</v>
      </c>
      <c r="AY201" s="200" t="s">
        <v>173</v>
      </c>
      <c r="BK201" s="209">
        <f>SUM(BK202:BK224)</f>
        <v>0</v>
      </c>
    </row>
    <row r="202" spans="2:65" s="1" customFormat="1" ht="22.5" customHeight="1">
      <c r="B202" s="213"/>
      <c r="C202" s="214" t="s">
        <v>340</v>
      </c>
      <c r="D202" s="214" t="s">
        <v>176</v>
      </c>
      <c r="E202" s="215" t="s">
        <v>356</v>
      </c>
      <c r="F202" s="216" t="s">
        <v>357</v>
      </c>
      <c r="G202" s="217" t="s">
        <v>245</v>
      </c>
      <c r="H202" s="218">
        <v>7</v>
      </c>
      <c r="I202" s="219"/>
      <c r="J202" s="220">
        <f>ROUND(I202*H202,2)</f>
        <v>0</v>
      </c>
      <c r="K202" s="216" t="s">
        <v>180</v>
      </c>
      <c r="L202" s="48"/>
      <c r="M202" s="221" t="s">
        <v>5</v>
      </c>
      <c r="N202" s="222" t="s">
        <v>43</v>
      </c>
      <c r="O202" s="49"/>
      <c r="P202" s="223">
        <f>O202*H202</f>
        <v>0</v>
      </c>
      <c r="Q202" s="223">
        <v>0</v>
      </c>
      <c r="R202" s="223">
        <f>Q202*H202</f>
        <v>0</v>
      </c>
      <c r="S202" s="223">
        <v>0.0018</v>
      </c>
      <c r="T202" s="224">
        <f>S202*H202</f>
        <v>0</v>
      </c>
      <c r="AR202" s="26" t="s">
        <v>263</v>
      </c>
      <c r="AT202" s="26" t="s">
        <v>176</v>
      </c>
      <c r="AU202" s="26" t="s">
        <v>81</v>
      </c>
      <c r="AY202" s="26" t="s">
        <v>173</v>
      </c>
      <c r="BE202" s="225">
        <f>IF(N202="základní",J202,0)</f>
        <v>0</v>
      </c>
      <c r="BF202" s="225">
        <f>IF(N202="snížená",J202,0)</f>
        <v>0</v>
      </c>
      <c r="BG202" s="225">
        <f>IF(N202="zákl. přenesená",J202,0)</f>
        <v>0</v>
      </c>
      <c r="BH202" s="225">
        <f>IF(N202="sníž. přenesená",J202,0)</f>
        <v>0</v>
      </c>
      <c r="BI202" s="225">
        <f>IF(N202="nulová",J202,0)</f>
        <v>0</v>
      </c>
      <c r="BJ202" s="26" t="s">
        <v>79</v>
      </c>
      <c r="BK202" s="225">
        <f>ROUND(I202*H202,2)</f>
        <v>0</v>
      </c>
      <c r="BL202" s="26" t="s">
        <v>263</v>
      </c>
      <c r="BM202" s="26" t="s">
        <v>358</v>
      </c>
    </row>
    <row r="203" spans="2:51" s="12" customFormat="1" ht="13.5">
      <c r="B203" s="226"/>
      <c r="D203" s="227" t="s">
        <v>183</v>
      </c>
      <c r="E203" s="228" t="s">
        <v>5</v>
      </c>
      <c r="F203" s="229" t="s">
        <v>359</v>
      </c>
      <c r="H203" s="230">
        <v>7</v>
      </c>
      <c r="I203" s="231"/>
      <c r="L203" s="226"/>
      <c r="M203" s="232"/>
      <c r="N203" s="233"/>
      <c r="O203" s="233"/>
      <c r="P203" s="233"/>
      <c r="Q203" s="233"/>
      <c r="R203" s="233"/>
      <c r="S203" s="233"/>
      <c r="T203" s="234"/>
      <c r="AT203" s="228" t="s">
        <v>183</v>
      </c>
      <c r="AU203" s="228" t="s">
        <v>81</v>
      </c>
      <c r="AV203" s="12" t="s">
        <v>81</v>
      </c>
      <c r="AW203" s="12" t="s">
        <v>35</v>
      </c>
      <c r="AX203" s="12" t="s">
        <v>72</v>
      </c>
      <c r="AY203" s="228" t="s">
        <v>173</v>
      </c>
    </row>
    <row r="204" spans="2:51" s="13" customFormat="1" ht="13.5">
      <c r="B204" s="235"/>
      <c r="D204" s="236" t="s">
        <v>183</v>
      </c>
      <c r="E204" s="237" t="s">
        <v>5</v>
      </c>
      <c r="F204" s="238" t="s">
        <v>186</v>
      </c>
      <c r="H204" s="239">
        <v>7</v>
      </c>
      <c r="I204" s="240"/>
      <c r="L204" s="235"/>
      <c r="M204" s="241"/>
      <c r="N204" s="242"/>
      <c r="O204" s="242"/>
      <c r="P204" s="242"/>
      <c r="Q204" s="242"/>
      <c r="R204" s="242"/>
      <c r="S204" s="242"/>
      <c r="T204" s="243"/>
      <c r="AT204" s="244" t="s">
        <v>183</v>
      </c>
      <c r="AU204" s="244" t="s">
        <v>81</v>
      </c>
      <c r="AV204" s="13" t="s">
        <v>181</v>
      </c>
      <c r="AW204" s="13" t="s">
        <v>35</v>
      </c>
      <c r="AX204" s="13" t="s">
        <v>79</v>
      </c>
      <c r="AY204" s="244" t="s">
        <v>173</v>
      </c>
    </row>
    <row r="205" spans="2:65" s="1" customFormat="1" ht="31.5" customHeight="1">
      <c r="B205" s="213"/>
      <c r="C205" s="214" t="s">
        <v>360</v>
      </c>
      <c r="D205" s="214" t="s">
        <v>176</v>
      </c>
      <c r="E205" s="215" t="s">
        <v>361</v>
      </c>
      <c r="F205" s="216" t="s">
        <v>362</v>
      </c>
      <c r="G205" s="217" t="s">
        <v>245</v>
      </c>
      <c r="H205" s="218">
        <v>1</v>
      </c>
      <c r="I205" s="219"/>
      <c r="J205" s="220">
        <f>ROUND(I205*H205,2)</f>
        <v>0</v>
      </c>
      <c r="K205" s="216" t="s">
        <v>5</v>
      </c>
      <c r="L205" s="48"/>
      <c r="M205" s="221" t="s">
        <v>5</v>
      </c>
      <c r="N205" s="222" t="s">
        <v>43</v>
      </c>
      <c r="O205" s="49"/>
      <c r="P205" s="223">
        <f>O205*H205</f>
        <v>0</v>
      </c>
      <c r="Q205" s="223">
        <v>0.036</v>
      </c>
      <c r="R205" s="223">
        <f>Q205*H205</f>
        <v>0</v>
      </c>
      <c r="S205" s="223">
        <v>0</v>
      </c>
      <c r="T205" s="224">
        <f>S205*H205</f>
        <v>0</v>
      </c>
      <c r="AR205" s="26" t="s">
        <v>263</v>
      </c>
      <c r="AT205" s="26" t="s">
        <v>176</v>
      </c>
      <c r="AU205" s="26" t="s">
        <v>81</v>
      </c>
      <c r="AY205" s="26" t="s">
        <v>173</v>
      </c>
      <c r="BE205" s="225">
        <f>IF(N205="základní",J205,0)</f>
        <v>0</v>
      </c>
      <c r="BF205" s="225">
        <f>IF(N205="snížená",J205,0)</f>
        <v>0</v>
      </c>
      <c r="BG205" s="225">
        <f>IF(N205="zákl. přenesená",J205,0)</f>
        <v>0</v>
      </c>
      <c r="BH205" s="225">
        <f>IF(N205="sníž. přenesená",J205,0)</f>
        <v>0</v>
      </c>
      <c r="BI205" s="225">
        <f>IF(N205="nulová",J205,0)</f>
        <v>0</v>
      </c>
      <c r="BJ205" s="26" t="s">
        <v>79</v>
      </c>
      <c r="BK205" s="225">
        <f>ROUND(I205*H205,2)</f>
        <v>0</v>
      </c>
      <c r="BL205" s="26" t="s">
        <v>263</v>
      </c>
      <c r="BM205" s="26" t="s">
        <v>363</v>
      </c>
    </row>
    <row r="206" spans="2:51" s="12" customFormat="1" ht="13.5">
      <c r="B206" s="226"/>
      <c r="D206" s="227" t="s">
        <v>183</v>
      </c>
      <c r="E206" s="228" t="s">
        <v>5</v>
      </c>
      <c r="F206" s="229" t="s">
        <v>364</v>
      </c>
      <c r="H206" s="230">
        <v>1</v>
      </c>
      <c r="I206" s="231"/>
      <c r="L206" s="226"/>
      <c r="M206" s="232"/>
      <c r="N206" s="233"/>
      <c r="O206" s="233"/>
      <c r="P206" s="233"/>
      <c r="Q206" s="233"/>
      <c r="R206" s="233"/>
      <c r="S206" s="233"/>
      <c r="T206" s="234"/>
      <c r="AT206" s="228" t="s">
        <v>183</v>
      </c>
      <c r="AU206" s="228" t="s">
        <v>81</v>
      </c>
      <c r="AV206" s="12" t="s">
        <v>81</v>
      </c>
      <c r="AW206" s="12" t="s">
        <v>35</v>
      </c>
      <c r="AX206" s="12" t="s">
        <v>72</v>
      </c>
      <c r="AY206" s="228" t="s">
        <v>173</v>
      </c>
    </row>
    <row r="207" spans="2:51" s="13" customFormat="1" ht="13.5">
      <c r="B207" s="235"/>
      <c r="D207" s="236" t="s">
        <v>183</v>
      </c>
      <c r="E207" s="237" t="s">
        <v>5</v>
      </c>
      <c r="F207" s="238" t="s">
        <v>186</v>
      </c>
      <c r="H207" s="239">
        <v>1</v>
      </c>
      <c r="I207" s="240"/>
      <c r="L207" s="235"/>
      <c r="M207" s="241"/>
      <c r="N207" s="242"/>
      <c r="O207" s="242"/>
      <c r="P207" s="242"/>
      <c r="Q207" s="242"/>
      <c r="R207" s="242"/>
      <c r="S207" s="242"/>
      <c r="T207" s="243"/>
      <c r="AT207" s="244" t="s">
        <v>183</v>
      </c>
      <c r="AU207" s="244" t="s">
        <v>81</v>
      </c>
      <c r="AV207" s="13" t="s">
        <v>181</v>
      </c>
      <c r="AW207" s="13" t="s">
        <v>35</v>
      </c>
      <c r="AX207" s="13" t="s">
        <v>79</v>
      </c>
      <c r="AY207" s="244" t="s">
        <v>173</v>
      </c>
    </row>
    <row r="208" spans="2:65" s="1" customFormat="1" ht="31.5" customHeight="1">
      <c r="B208" s="213"/>
      <c r="C208" s="214" t="s">
        <v>365</v>
      </c>
      <c r="D208" s="214" t="s">
        <v>176</v>
      </c>
      <c r="E208" s="215" t="s">
        <v>366</v>
      </c>
      <c r="F208" s="216" t="s">
        <v>367</v>
      </c>
      <c r="G208" s="217" t="s">
        <v>245</v>
      </c>
      <c r="H208" s="218">
        <v>7</v>
      </c>
      <c r="I208" s="219"/>
      <c r="J208" s="220">
        <f>ROUND(I208*H208,2)</f>
        <v>0</v>
      </c>
      <c r="K208" s="216" t="s">
        <v>180</v>
      </c>
      <c r="L208" s="48"/>
      <c r="M208" s="221" t="s">
        <v>5</v>
      </c>
      <c r="N208" s="222" t="s">
        <v>43</v>
      </c>
      <c r="O208" s="49"/>
      <c r="P208" s="223">
        <f>O208*H208</f>
        <v>0</v>
      </c>
      <c r="Q208" s="223">
        <v>0</v>
      </c>
      <c r="R208" s="223">
        <f>Q208*H208</f>
        <v>0</v>
      </c>
      <c r="S208" s="223">
        <v>0.024</v>
      </c>
      <c r="T208" s="224">
        <f>S208*H208</f>
        <v>0</v>
      </c>
      <c r="AR208" s="26" t="s">
        <v>263</v>
      </c>
      <c r="AT208" s="26" t="s">
        <v>176</v>
      </c>
      <c r="AU208" s="26" t="s">
        <v>81</v>
      </c>
      <c r="AY208" s="26" t="s">
        <v>173</v>
      </c>
      <c r="BE208" s="225">
        <f>IF(N208="základní",J208,0)</f>
        <v>0</v>
      </c>
      <c r="BF208" s="225">
        <f>IF(N208="snížená",J208,0)</f>
        <v>0</v>
      </c>
      <c r="BG208" s="225">
        <f>IF(N208="zákl. přenesená",J208,0)</f>
        <v>0</v>
      </c>
      <c r="BH208" s="225">
        <f>IF(N208="sníž. přenesená",J208,0)</f>
        <v>0</v>
      </c>
      <c r="BI208" s="225">
        <f>IF(N208="nulová",J208,0)</f>
        <v>0</v>
      </c>
      <c r="BJ208" s="26" t="s">
        <v>79</v>
      </c>
      <c r="BK208" s="225">
        <f>ROUND(I208*H208,2)</f>
        <v>0</v>
      </c>
      <c r="BL208" s="26" t="s">
        <v>263</v>
      </c>
      <c r="BM208" s="26" t="s">
        <v>368</v>
      </c>
    </row>
    <row r="209" spans="2:51" s="12" customFormat="1" ht="13.5">
      <c r="B209" s="226"/>
      <c r="D209" s="236" t="s">
        <v>183</v>
      </c>
      <c r="E209" s="256" t="s">
        <v>5</v>
      </c>
      <c r="F209" s="257" t="s">
        <v>359</v>
      </c>
      <c r="H209" s="258">
        <v>7</v>
      </c>
      <c r="I209" s="231"/>
      <c r="L209" s="226"/>
      <c r="M209" s="232"/>
      <c r="N209" s="233"/>
      <c r="O209" s="233"/>
      <c r="P209" s="233"/>
      <c r="Q209" s="233"/>
      <c r="R209" s="233"/>
      <c r="S209" s="233"/>
      <c r="T209" s="234"/>
      <c r="AT209" s="228" t="s">
        <v>183</v>
      </c>
      <c r="AU209" s="228" t="s">
        <v>81</v>
      </c>
      <c r="AV209" s="12" t="s">
        <v>81</v>
      </c>
      <c r="AW209" s="12" t="s">
        <v>35</v>
      </c>
      <c r="AX209" s="12" t="s">
        <v>79</v>
      </c>
      <c r="AY209" s="228" t="s">
        <v>173</v>
      </c>
    </row>
    <row r="210" spans="2:65" s="1" customFormat="1" ht="31.5" customHeight="1">
      <c r="B210" s="213"/>
      <c r="C210" s="214" t="s">
        <v>369</v>
      </c>
      <c r="D210" s="214" t="s">
        <v>176</v>
      </c>
      <c r="E210" s="215" t="s">
        <v>370</v>
      </c>
      <c r="F210" s="216" t="s">
        <v>371</v>
      </c>
      <c r="G210" s="217" t="s">
        <v>245</v>
      </c>
      <c r="H210" s="218">
        <v>7</v>
      </c>
      <c r="I210" s="219"/>
      <c r="J210" s="220">
        <f>ROUND(I210*H210,2)</f>
        <v>0</v>
      </c>
      <c r="K210" s="216" t="s">
        <v>180</v>
      </c>
      <c r="L210" s="48"/>
      <c r="M210" s="221" t="s">
        <v>5</v>
      </c>
      <c r="N210" s="222" t="s">
        <v>43</v>
      </c>
      <c r="O210" s="49"/>
      <c r="P210" s="223">
        <f>O210*H210</f>
        <v>0</v>
      </c>
      <c r="Q210" s="223">
        <v>0</v>
      </c>
      <c r="R210" s="223">
        <f>Q210*H210</f>
        <v>0</v>
      </c>
      <c r="S210" s="223">
        <v>0</v>
      </c>
      <c r="T210" s="224">
        <f>S210*H210</f>
        <v>0</v>
      </c>
      <c r="AR210" s="26" t="s">
        <v>263</v>
      </c>
      <c r="AT210" s="26" t="s">
        <v>176</v>
      </c>
      <c r="AU210" s="26" t="s">
        <v>81</v>
      </c>
      <c r="AY210" s="26" t="s">
        <v>173</v>
      </c>
      <c r="BE210" s="225">
        <f>IF(N210="základní",J210,0)</f>
        <v>0</v>
      </c>
      <c r="BF210" s="225">
        <f>IF(N210="snížená",J210,0)</f>
        <v>0</v>
      </c>
      <c r="BG210" s="225">
        <f>IF(N210="zákl. přenesená",J210,0)</f>
        <v>0</v>
      </c>
      <c r="BH210" s="225">
        <f>IF(N210="sníž. přenesená",J210,0)</f>
        <v>0</v>
      </c>
      <c r="BI210" s="225">
        <f>IF(N210="nulová",J210,0)</f>
        <v>0</v>
      </c>
      <c r="BJ210" s="26" t="s">
        <v>79</v>
      </c>
      <c r="BK210" s="225">
        <f>ROUND(I210*H210,2)</f>
        <v>0</v>
      </c>
      <c r="BL210" s="26" t="s">
        <v>263</v>
      </c>
      <c r="BM210" s="26" t="s">
        <v>372</v>
      </c>
    </row>
    <row r="211" spans="2:51" s="12" customFormat="1" ht="13.5">
      <c r="B211" s="226"/>
      <c r="D211" s="236" t="s">
        <v>183</v>
      </c>
      <c r="E211" s="256" t="s">
        <v>5</v>
      </c>
      <c r="F211" s="257" t="s">
        <v>217</v>
      </c>
      <c r="H211" s="258">
        <v>7</v>
      </c>
      <c r="I211" s="231"/>
      <c r="L211" s="226"/>
      <c r="M211" s="232"/>
      <c r="N211" s="233"/>
      <c r="O211" s="233"/>
      <c r="P211" s="233"/>
      <c r="Q211" s="233"/>
      <c r="R211" s="233"/>
      <c r="S211" s="233"/>
      <c r="T211" s="234"/>
      <c r="AT211" s="228" t="s">
        <v>183</v>
      </c>
      <c r="AU211" s="228" t="s">
        <v>81</v>
      </c>
      <c r="AV211" s="12" t="s">
        <v>81</v>
      </c>
      <c r="AW211" s="12" t="s">
        <v>35</v>
      </c>
      <c r="AX211" s="12" t="s">
        <v>79</v>
      </c>
      <c r="AY211" s="228" t="s">
        <v>173</v>
      </c>
    </row>
    <row r="212" spans="2:65" s="1" customFormat="1" ht="22.5" customHeight="1">
      <c r="B212" s="213"/>
      <c r="C212" s="259" t="s">
        <v>373</v>
      </c>
      <c r="D212" s="259" t="s">
        <v>336</v>
      </c>
      <c r="E212" s="260" t="s">
        <v>374</v>
      </c>
      <c r="F212" s="261" t="s">
        <v>375</v>
      </c>
      <c r="G212" s="262" t="s">
        <v>245</v>
      </c>
      <c r="H212" s="263">
        <v>3</v>
      </c>
      <c r="I212" s="264"/>
      <c r="J212" s="265">
        <f>ROUND(I212*H212,2)</f>
        <v>0</v>
      </c>
      <c r="K212" s="261" t="s">
        <v>180</v>
      </c>
      <c r="L212" s="266"/>
      <c r="M212" s="267" t="s">
        <v>5</v>
      </c>
      <c r="N212" s="268" t="s">
        <v>43</v>
      </c>
      <c r="O212" s="49"/>
      <c r="P212" s="223">
        <f>O212*H212</f>
        <v>0</v>
      </c>
      <c r="Q212" s="223">
        <v>0.00185</v>
      </c>
      <c r="R212" s="223">
        <f>Q212*H212</f>
        <v>0</v>
      </c>
      <c r="S212" s="223">
        <v>0</v>
      </c>
      <c r="T212" s="224">
        <f>S212*H212</f>
        <v>0</v>
      </c>
      <c r="AR212" s="26" t="s">
        <v>340</v>
      </c>
      <c r="AT212" s="26" t="s">
        <v>336</v>
      </c>
      <c r="AU212" s="26" t="s">
        <v>81</v>
      </c>
      <c r="AY212" s="26" t="s">
        <v>173</v>
      </c>
      <c r="BE212" s="225">
        <f>IF(N212="základní",J212,0)</f>
        <v>0</v>
      </c>
      <c r="BF212" s="225">
        <f>IF(N212="snížená",J212,0)</f>
        <v>0</v>
      </c>
      <c r="BG212" s="225">
        <f>IF(N212="zákl. přenesená",J212,0)</f>
        <v>0</v>
      </c>
      <c r="BH212" s="225">
        <f>IF(N212="sníž. přenesená",J212,0)</f>
        <v>0</v>
      </c>
      <c r="BI212" s="225">
        <f>IF(N212="nulová",J212,0)</f>
        <v>0</v>
      </c>
      <c r="BJ212" s="26" t="s">
        <v>79</v>
      </c>
      <c r="BK212" s="225">
        <f>ROUND(I212*H212,2)</f>
        <v>0</v>
      </c>
      <c r="BL212" s="26" t="s">
        <v>263</v>
      </c>
      <c r="BM212" s="26" t="s">
        <v>376</v>
      </c>
    </row>
    <row r="213" spans="2:51" s="12" customFormat="1" ht="13.5">
      <c r="B213" s="226"/>
      <c r="D213" s="236" t="s">
        <v>183</v>
      </c>
      <c r="E213" s="256" t="s">
        <v>5</v>
      </c>
      <c r="F213" s="257" t="s">
        <v>85</v>
      </c>
      <c r="H213" s="258">
        <v>3</v>
      </c>
      <c r="I213" s="231"/>
      <c r="L213" s="226"/>
      <c r="M213" s="232"/>
      <c r="N213" s="233"/>
      <c r="O213" s="233"/>
      <c r="P213" s="233"/>
      <c r="Q213" s="233"/>
      <c r="R213" s="233"/>
      <c r="S213" s="233"/>
      <c r="T213" s="234"/>
      <c r="AT213" s="228" t="s">
        <v>183</v>
      </c>
      <c r="AU213" s="228" t="s">
        <v>81</v>
      </c>
      <c r="AV213" s="12" t="s">
        <v>81</v>
      </c>
      <c r="AW213" s="12" t="s">
        <v>35</v>
      </c>
      <c r="AX213" s="12" t="s">
        <v>79</v>
      </c>
      <c r="AY213" s="228" t="s">
        <v>173</v>
      </c>
    </row>
    <row r="214" spans="2:65" s="1" customFormat="1" ht="22.5" customHeight="1">
      <c r="B214" s="213"/>
      <c r="C214" s="259" t="s">
        <v>377</v>
      </c>
      <c r="D214" s="259" t="s">
        <v>336</v>
      </c>
      <c r="E214" s="260" t="s">
        <v>378</v>
      </c>
      <c r="F214" s="261" t="s">
        <v>379</v>
      </c>
      <c r="G214" s="262" t="s">
        <v>245</v>
      </c>
      <c r="H214" s="263">
        <v>4</v>
      </c>
      <c r="I214" s="264"/>
      <c r="J214" s="265">
        <f>ROUND(I214*H214,2)</f>
        <v>0</v>
      </c>
      <c r="K214" s="261" t="s">
        <v>180</v>
      </c>
      <c r="L214" s="266"/>
      <c r="M214" s="267" t="s">
        <v>5</v>
      </c>
      <c r="N214" s="268" t="s">
        <v>43</v>
      </c>
      <c r="O214" s="49"/>
      <c r="P214" s="223">
        <f>O214*H214</f>
        <v>0</v>
      </c>
      <c r="Q214" s="223">
        <v>0.00208</v>
      </c>
      <c r="R214" s="223">
        <f>Q214*H214</f>
        <v>0</v>
      </c>
      <c r="S214" s="223">
        <v>0</v>
      </c>
      <c r="T214" s="224">
        <f>S214*H214</f>
        <v>0</v>
      </c>
      <c r="AR214" s="26" t="s">
        <v>340</v>
      </c>
      <c r="AT214" s="26" t="s">
        <v>336</v>
      </c>
      <c r="AU214" s="26" t="s">
        <v>81</v>
      </c>
      <c r="AY214" s="26" t="s">
        <v>173</v>
      </c>
      <c r="BE214" s="225">
        <f>IF(N214="základní",J214,0)</f>
        <v>0</v>
      </c>
      <c r="BF214" s="225">
        <f>IF(N214="snížená",J214,0)</f>
        <v>0</v>
      </c>
      <c r="BG214" s="225">
        <f>IF(N214="zákl. přenesená",J214,0)</f>
        <v>0</v>
      </c>
      <c r="BH214" s="225">
        <f>IF(N214="sníž. přenesená",J214,0)</f>
        <v>0</v>
      </c>
      <c r="BI214" s="225">
        <f>IF(N214="nulová",J214,0)</f>
        <v>0</v>
      </c>
      <c r="BJ214" s="26" t="s">
        <v>79</v>
      </c>
      <c r="BK214" s="225">
        <f>ROUND(I214*H214,2)</f>
        <v>0</v>
      </c>
      <c r="BL214" s="26" t="s">
        <v>263</v>
      </c>
      <c r="BM214" s="26" t="s">
        <v>380</v>
      </c>
    </row>
    <row r="215" spans="2:51" s="12" customFormat="1" ht="13.5">
      <c r="B215" s="226"/>
      <c r="D215" s="236" t="s">
        <v>183</v>
      </c>
      <c r="E215" s="256" t="s">
        <v>5</v>
      </c>
      <c r="F215" s="257" t="s">
        <v>181</v>
      </c>
      <c r="H215" s="258">
        <v>4</v>
      </c>
      <c r="I215" s="231"/>
      <c r="L215" s="226"/>
      <c r="M215" s="232"/>
      <c r="N215" s="233"/>
      <c r="O215" s="233"/>
      <c r="P215" s="233"/>
      <c r="Q215" s="233"/>
      <c r="R215" s="233"/>
      <c r="S215" s="233"/>
      <c r="T215" s="234"/>
      <c r="AT215" s="228" t="s">
        <v>183</v>
      </c>
      <c r="AU215" s="228" t="s">
        <v>81</v>
      </c>
      <c r="AV215" s="12" t="s">
        <v>81</v>
      </c>
      <c r="AW215" s="12" t="s">
        <v>35</v>
      </c>
      <c r="AX215" s="12" t="s">
        <v>79</v>
      </c>
      <c r="AY215" s="228" t="s">
        <v>173</v>
      </c>
    </row>
    <row r="216" spans="2:65" s="1" customFormat="1" ht="22.5" customHeight="1">
      <c r="B216" s="213"/>
      <c r="C216" s="214" t="s">
        <v>381</v>
      </c>
      <c r="D216" s="214" t="s">
        <v>176</v>
      </c>
      <c r="E216" s="215" t="s">
        <v>382</v>
      </c>
      <c r="F216" s="216" t="s">
        <v>383</v>
      </c>
      <c r="G216" s="217" t="s">
        <v>220</v>
      </c>
      <c r="H216" s="218">
        <v>1</v>
      </c>
      <c r="I216" s="219"/>
      <c r="J216" s="220">
        <f>ROUND(I216*H216,2)</f>
        <v>0</v>
      </c>
      <c r="K216" s="216" t="s">
        <v>5</v>
      </c>
      <c r="L216" s="48"/>
      <c r="M216" s="221" t="s">
        <v>5</v>
      </c>
      <c r="N216" s="222" t="s">
        <v>43</v>
      </c>
      <c r="O216" s="49"/>
      <c r="P216" s="223">
        <f>O216*H216</f>
        <v>0</v>
      </c>
      <c r="Q216" s="223">
        <v>0</v>
      </c>
      <c r="R216" s="223">
        <f>Q216*H216</f>
        <v>0</v>
      </c>
      <c r="S216" s="223">
        <v>0</v>
      </c>
      <c r="T216" s="224">
        <f>S216*H216</f>
        <v>0</v>
      </c>
      <c r="AR216" s="26" t="s">
        <v>263</v>
      </c>
      <c r="AT216" s="26" t="s">
        <v>176</v>
      </c>
      <c r="AU216" s="26" t="s">
        <v>81</v>
      </c>
      <c r="AY216" s="26" t="s">
        <v>173</v>
      </c>
      <c r="BE216" s="225">
        <f>IF(N216="základní",J216,0)</f>
        <v>0</v>
      </c>
      <c r="BF216" s="225">
        <f>IF(N216="snížená",J216,0)</f>
        <v>0</v>
      </c>
      <c r="BG216" s="225">
        <f>IF(N216="zákl. přenesená",J216,0)</f>
        <v>0</v>
      </c>
      <c r="BH216" s="225">
        <f>IF(N216="sníž. přenesená",J216,0)</f>
        <v>0</v>
      </c>
      <c r="BI216" s="225">
        <f>IF(N216="nulová",J216,0)</f>
        <v>0</v>
      </c>
      <c r="BJ216" s="26" t="s">
        <v>79</v>
      </c>
      <c r="BK216" s="225">
        <f>ROUND(I216*H216,2)</f>
        <v>0</v>
      </c>
      <c r="BL216" s="26" t="s">
        <v>263</v>
      </c>
      <c r="BM216" s="26" t="s">
        <v>384</v>
      </c>
    </row>
    <row r="217" spans="2:51" s="12" customFormat="1" ht="13.5">
      <c r="B217" s="226"/>
      <c r="D217" s="236" t="s">
        <v>183</v>
      </c>
      <c r="E217" s="256" t="s">
        <v>5</v>
      </c>
      <c r="F217" s="257" t="s">
        <v>385</v>
      </c>
      <c r="H217" s="258">
        <v>1</v>
      </c>
      <c r="I217" s="231"/>
      <c r="L217" s="226"/>
      <c r="M217" s="232"/>
      <c r="N217" s="233"/>
      <c r="O217" s="233"/>
      <c r="P217" s="233"/>
      <c r="Q217" s="233"/>
      <c r="R217" s="233"/>
      <c r="S217" s="233"/>
      <c r="T217" s="234"/>
      <c r="AT217" s="228" t="s">
        <v>183</v>
      </c>
      <c r="AU217" s="228" t="s">
        <v>81</v>
      </c>
      <c r="AV217" s="12" t="s">
        <v>81</v>
      </c>
      <c r="AW217" s="12" t="s">
        <v>35</v>
      </c>
      <c r="AX217" s="12" t="s">
        <v>79</v>
      </c>
      <c r="AY217" s="228" t="s">
        <v>173</v>
      </c>
    </row>
    <row r="218" spans="2:65" s="1" customFormat="1" ht="22.5" customHeight="1">
      <c r="B218" s="213"/>
      <c r="C218" s="214" t="s">
        <v>386</v>
      </c>
      <c r="D218" s="214" t="s">
        <v>176</v>
      </c>
      <c r="E218" s="215" t="s">
        <v>387</v>
      </c>
      <c r="F218" s="216" t="s">
        <v>388</v>
      </c>
      <c r="G218" s="217" t="s">
        <v>220</v>
      </c>
      <c r="H218" s="218">
        <v>1</v>
      </c>
      <c r="I218" s="219"/>
      <c r="J218" s="220">
        <f>ROUND(I218*H218,2)</f>
        <v>0</v>
      </c>
      <c r="K218" s="216" t="s">
        <v>5</v>
      </c>
      <c r="L218" s="48"/>
      <c r="M218" s="221" t="s">
        <v>5</v>
      </c>
      <c r="N218" s="222" t="s">
        <v>43</v>
      </c>
      <c r="O218" s="49"/>
      <c r="P218" s="223">
        <f>O218*H218</f>
        <v>0</v>
      </c>
      <c r="Q218" s="223">
        <v>0</v>
      </c>
      <c r="R218" s="223">
        <f>Q218*H218</f>
        <v>0</v>
      </c>
      <c r="S218" s="223">
        <v>0</v>
      </c>
      <c r="T218" s="224">
        <f>S218*H218</f>
        <v>0</v>
      </c>
      <c r="AR218" s="26" t="s">
        <v>263</v>
      </c>
      <c r="AT218" s="26" t="s">
        <v>176</v>
      </c>
      <c r="AU218" s="26" t="s">
        <v>81</v>
      </c>
      <c r="AY218" s="26" t="s">
        <v>173</v>
      </c>
      <c r="BE218" s="225">
        <f>IF(N218="základní",J218,0)</f>
        <v>0</v>
      </c>
      <c r="BF218" s="225">
        <f>IF(N218="snížená",J218,0)</f>
        <v>0</v>
      </c>
      <c r="BG218" s="225">
        <f>IF(N218="zákl. přenesená",J218,0)</f>
        <v>0</v>
      </c>
      <c r="BH218" s="225">
        <f>IF(N218="sníž. přenesená",J218,0)</f>
        <v>0</v>
      </c>
      <c r="BI218" s="225">
        <f>IF(N218="nulová",J218,0)</f>
        <v>0</v>
      </c>
      <c r="BJ218" s="26" t="s">
        <v>79</v>
      </c>
      <c r="BK218" s="225">
        <f>ROUND(I218*H218,2)</f>
        <v>0</v>
      </c>
      <c r="BL218" s="26" t="s">
        <v>263</v>
      </c>
      <c r="BM218" s="26" t="s">
        <v>389</v>
      </c>
    </row>
    <row r="219" spans="2:51" s="12" customFormat="1" ht="13.5">
      <c r="B219" s="226"/>
      <c r="D219" s="236" t="s">
        <v>183</v>
      </c>
      <c r="E219" s="256" t="s">
        <v>5</v>
      </c>
      <c r="F219" s="257" t="s">
        <v>385</v>
      </c>
      <c r="H219" s="258">
        <v>1</v>
      </c>
      <c r="I219" s="231"/>
      <c r="L219" s="226"/>
      <c r="M219" s="232"/>
      <c r="N219" s="233"/>
      <c r="O219" s="233"/>
      <c r="P219" s="233"/>
      <c r="Q219" s="233"/>
      <c r="R219" s="233"/>
      <c r="S219" s="233"/>
      <c r="T219" s="234"/>
      <c r="AT219" s="228" t="s">
        <v>183</v>
      </c>
      <c r="AU219" s="228" t="s">
        <v>81</v>
      </c>
      <c r="AV219" s="12" t="s">
        <v>81</v>
      </c>
      <c r="AW219" s="12" t="s">
        <v>35</v>
      </c>
      <c r="AX219" s="12" t="s">
        <v>79</v>
      </c>
      <c r="AY219" s="228" t="s">
        <v>173</v>
      </c>
    </row>
    <row r="220" spans="2:65" s="1" customFormat="1" ht="22.5" customHeight="1">
      <c r="B220" s="213"/>
      <c r="C220" s="214" t="s">
        <v>390</v>
      </c>
      <c r="D220" s="214" t="s">
        <v>176</v>
      </c>
      <c r="E220" s="215" t="s">
        <v>391</v>
      </c>
      <c r="F220" s="216" t="s">
        <v>392</v>
      </c>
      <c r="G220" s="217" t="s">
        <v>220</v>
      </c>
      <c r="H220" s="218">
        <v>1</v>
      </c>
      <c r="I220" s="219"/>
      <c r="J220" s="220">
        <f>ROUND(I220*H220,2)</f>
        <v>0</v>
      </c>
      <c r="K220" s="216" t="s">
        <v>5</v>
      </c>
      <c r="L220" s="48"/>
      <c r="M220" s="221" t="s">
        <v>5</v>
      </c>
      <c r="N220" s="222" t="s">
        <v>43</v>
      </c>
      <c r="O220" s="49"/>
      <c r="P220" s="223">
        <f>O220*H220</f>
        <v>0</v>
      </c>
      <c r="Q220" s="223">
        <v>0</v>
      </c>
      <c r="R220" s="223">
        <f>Q220*H220</f>
        <v>0</v>
      </c>
      <c r="S220" s="223">
        <v>0</v>
      </c>
      <c r="T220" s="224">
        <f>S220*H220</f>
        <v>0</v>
      </c>
      <c r="AR220" s="26" t="s">
        <v>263</v>
      </c>
      <c r="AT220" s="26" t="s">
        <v>176</v>
      </c>
      <c r="AU220" s="26" t="s">
        <v>81</v>
      </c>
      <c r="AY220" s="26" t="s">
        <v>173</v>
      </c>
      <c r="BE220" s="225">
        <f>IF(N220="základní",J220,0)</f>
        <v>0</v>
      </c>
      <c r="BF220" s="225">
        <f>IF(N220="snížená",J220,0)</f>
        <v>0</v>
      </c>
      <c r="BG220" s="225">
        <f>IF(N220="zákl. přenesená",J220,0)</f>
        <v>0</v>
      </c>
      <c r="BH220" s="225">
        <f>IF(N220="sníž. přenesená",J220,0)</f>
        <v>0</v>
      </c>
      <c r="BI220" s="225">
        <f>IF(N220="nulová",J220,0)</f>
        <v>0</v>
      </c>
      <c r="BJ220" s="26" t="s">
        <v>79</v>
      </c>
      <c r="BK220" s="225">
        <f>ROUND(I220*H220,2)</f>
        <v>0</v>
      </c>
      <c r="BL220" s="26" t="s">
        <v>263</v>
      </c>
      <c r="BM220" s="26" t="s">
        <v>393</v>
      </c>
    </row>
    <row r="221" spans="2:51" s="12" customFormat="1" ht="13.5">
      <c r="B221" s="226"/>
      <c r="D221" s="236" t="s">
        <v>183</v>
      </c>
      <c r="E221" s="256" t="s">
        <v>5</v>
      </c>
      <c r="F221" s="257" t="s">
        <v>394</v>
      </c>
      <c r="H221" s="258">
        <v>1</v>
      </c>
      <c r="I221" s="231"/>
      <c r="L221" s="226"/>
      <c r="M221" s="232"/>
      <c r="N221" s="233"/>
      <c r="O221" s="233"/>
      <c r="P221" s="233"/>
      <c r="Q221" s="233"/>
      <c r="R221" s="233"/>
      <c r="S221" s="233"/>
      <c r="T221" s="234"/>
      <c r="AT221" s="228" t="s">
        <v>183</v>
      </c>
      <c r="AU221" s="228" t="s">
        <v>81</v>
      </c>
      <c r="AV221" s="12" t="s">
        <v>81</v>
      </c>
      <c r="AW221" s="12" t="s">
        <v>35</v>
      </c>
      <c r="AX221" s="12" t="s">
        <v>79</v>
      </c>
      <c r="AY221" s="228" t="s">
        <v>173</v>
      </c>
    </row>
    <row r="222" spans="2:65" s="1" customFormat="1" ht="31.5" customHeight="1">
      <c r="B222" s="213"/>
      <c r="C222" s="214" t="s">
        <v>395</v>
      </c>
      <c r="D222" s="214" t="s">
        <v>176</v>
      </c>
      <c r="E222" s="215" t="s">
        <v>396</v>
      </c>
      <c r="F222" s="216" t="s">
        <v>397</v>
      </c>
      <c r="G222" s="217" t="s">
        <v>220</v>
      </c>
      <c r="H222" s="218">
        <v>2</v>
      </c>
      <c r="I222" s="219"/>
      <c r="J222" s="220">
        <f>ROUND(I222*H222,2)</f>
        <v>0</v>
      </c>
      <c r="K222" s="216" t="s">
        <v>5</v>
      </c>
      <c r="L222" s="48"/>
      <c r="M222" s="221" t="s">
        <v>5</v>
      </c>
      <c r="N222" s="222" t="s">
        <v>43</v>
      </c>
      <c r="O222" s="49"/>
      <c r="P222" s="223">
        <f>O222*H222</f>
        <v>0</v>
      </c>
      <c r="Q222" s="223">
        <v>0</v>
      </c>
      <c r="R222" s="223">
        <f>Q222*H222</f>
        <v>0</v>
      </c>
      <c r="S222" s="223">
        <v>0</v>
      </c>
      <c r="T222" s="224">
        <f>S222*H222</f>
        <v>0</v>
      </c>
      <c r="AR222" s="26" t="s">
        <v>263</v>
      </c>
      <c r="AT222" s="26" t="s">
        <v>176</v>
      </c>
      <c r="AU222" s="26" t="s">
        <v>81</v>
      </c>
      <c r="AY222" s="26" t="s">
        <v>173</v>
      </c>
      <c r="BE222" s="225">
        <f>IF(N222="základní",J222,0)</f>
        <v>0</v>
      </c>
      <c r="BF222" s="225">
        <f>IF(N222="snížená",J222,0)</f>
        <v>0</v>
      </c>
      <c r="BG222" s="225">
        <f>IF(N222="zákl. přenesená",J222,0)</f>
        <v>0</v>
      </c>
      <c r="BH222" s="225">
        <f>IF(N222="sníž. přenesená",J222,0)</f>
        <v>0</v>
      </c>
      <c r="BI222" s="225">
        <f>IF(N222="nulová",J222,0)</f>
        <v>0</v>
      </c>
      <c r="BJ222" s="26" t="s">
        <v>79</v>
      </c>
      <c r="BK222" s="225">
        <f>ROUND(I222*H222,2)</f>
        <v>0</v>
      </c>
      <c r="BL222" s="26" t="s">
        <v>263</v>
      </c>
      <c r="BM222" s="26" t="s">
        <v>398</v>
      </c>
    </row>
    <row r="223" spans="2:51" s="12" customFormat="1" ht="13.5">
      <c r="B223" s="226"/>
      <c r="D223" s="236" t="s">
        <v>183</v>
      </c>
      <c r="E223" s="256" t="s">
        <v>5</v>
      </c>
      <c r="F223" s="257" t="s">
        <v>81</v>
      </c>
      <c r="H223" s="258">
        <v>2</v>
      </c>
      <c r="I223" s="231"/>
      <c r="L223" s="226"/>
      <c r="M223" s="232"/>
      <c r="N223" s="233"/>
      <c r="O223" s="233"/>
      <c r="P223" s="233"/>
      <c r="Q223" s="233"/>
      <c r="R223" s="233"/>
      <c r="S223" s="233"/>
      <c r="T223" s="234"/>
      <c r="AT223" s="228" t="s">
        <v>183</v>
      </c>
      <c r="AU223" s="228" t="s">
        <v>81</v>
      </c>
      <c r="AV223" s="12" t="s">
        <v>81</v>
      </c>
      <c r="AW223" s="12" t="s">
        <v>35</v>
      </c>
      <c r="AX223" s="12" t="s">
        <v>79</v>
      </c>
      <c r="AY223" s="228" t="s">
        <v>173</v>
      </c>
    </row>
    <row r="224" spans="2:65" s="1" customFormat="1" ht="31.5" customHeight="1">
      <c r="B224" s="213"/>
      <c r="C224" s="214" t="s">
        <v>399</v>
      </c>
      <c r="D224" s="214" t="s">
        <v>176</v>
      </c>
      <c r="E224" s="215" t="s">
        <v>400</v>
      </c>
      <c r="F224" s="216" t="s">
        <v>401</v>
      </c>
      <c r="G224" s="217" t="s">
        <v>276</v>
      </c>
      <c r="H224" s="218">
        <v>0.05</v>
      </c>
      <c r="I224" s="219"/>
      <c r="J224" s="220">
        <f>ROUND(I224*H224,2)</f>
        <v>0</v>
      </c>
      <c r="K224" s="216" t="s">
        <v>180</v>
      </c>
      <c r="L224" s="48"/>
      <c r="M224" s="221" t="s">
        <v>5</v>
      </c>
      <c r="N224" s="222" t="s">
        <v>43</v>
      </c>
      <c r="O224" s="49"/>
      <c r="P224" s="223">
        <f>O224*H224</f>
        <v>0</v>
      </c>
      <c r="Q224" s="223">
        <v>0</v>
      </c>
      <c r="R224" s="223">
        <f>Q224*H224</f>
        <v>0</v>
      </c>
      <c r="S224" s="223">
        <v>0</v>
      </c>
      <c r="T224" s="224">
        <f>S224*H224</f>
        <v>0</v>
      </c>
      <c r="AR224" s="26" t="s">
        <v>263</v>
      </c>
      <c r="AT224" s="26" t="s">
        <v>176</v>
      </c>
      <c r="AU224" s="26" t="s">
        <v>81</v>
      </c>
      <c r="AY224" s="26" t="s">
        <v>173</v>
      </c>
      <c r="BE224" s="225">
        <f>IF(N224="základní",J224,0)</f>
        <v>0</v>
      </c>
      <c r="BF224" s="225">
        <f>IF(N224="snížená",J224,0)</f>
        <v>0</v>
      </c>
      <c r="BG224" s="225">
        <f>IF(N224="zákl. přenesená",J224,0)</f>
        <v>0</v>
      </c>
      <c r="BH224" s="225">
        <f>IF(N224="sníž. přenesená",J224,0)</f>
        <v>0</v>
      </c>
      <c r="BI224" s="225">
        <f>IF(N224="nulová",J224,0)</f>
        <v>0</v>
      </c>
      <c r="BJ224" s="26" t="s">
        <v>79</v>
      </c>
      <c r="BK224" s="225">
        <f>ROUND(I224*H224,2)</f>
        <v>0</v>
      </c>
      <c r="BL224" s="26" t="s">
        <v>263</v>
      </c>
      <c r="BM224" s="26" t="s">
        <v>402</v>
      </c>
    </row>
    <row r="225" spans="2:63" s="11" customFormat="1" ht="29.85" customHeight="1">
      <c r="B225" s="199"/>
      <c r="D225" s="210" t="s">
        <v>71</v>
      </c>
      <c r="E225" s="211" t="s">
        <v>403</v>
      </c>
      <c r="F225" s="211" t="s">
        <v>404</v>
      </c>
      <c r="I225" s="202"/>
      <c r="J225" s="212">
        <f>BK225</f>
        <v>0</v>
      </c>
      <c r="L225" s="199"/>
      <c r="M225" s="204"/>
      <c r="N225" s="205"/>
      <c r="O225" s="205"/>
      <c r="P225" s="206">
        <f>SUM(P226:P246)</f>
        <v>0</v>
      </c>
      <c r="Q225" s="205"/>
      <c r="R225" s="206">
        <f>SUM(R226:R246)</f>
        <v>0</v>
      </c>
      <c r="S225" s="205"/>
      <c r="T225" s="207">
        <f>SUM(T226:T246)</f>
        <v>0</v>
      </c>
      <c r="AR225" s="200" t="s">
        <v>81</v>
      </c>
      <c r="AT225" s="208" t="s">
        <v>71</v>
      </c>
      <c r="AU225" s="208" t="s">
        <v>79</v>
      </c>
      <c r="AY225" s="200" t="s">
        <v>173</v>
      </c>
      <c r="BK225" s="209">
        <f>SUM(BK226:BK246)</f>
        <v>0</v>
      </c>
    </row>
    <row r="226" spans="2:65" s="1" customFormat="1" ht="31.5" customHeight="1">
      <c r="B226" s="213"/>
      <c r="C226" s="214" t="s">
        <v>405</v>
      </c>
      <c r="D226" s="214" t="s">
        <v>176</v>
      </c>
      <c r="E226" s="215" t="s">
        <v>406</v>
      </c>
      <c r="F226" s="216" t="s">
        <v>407</v>
      </c>
      <c r="G226" s="217" t="s">
        <v>260</v>
      </c>
      <c r="H226" s="218">
        <v>30.3</v>
      </c>
      <c r="I226" s="219"/>
      <c r="J226" s="220">
        <f>ROUND(I226*H226,2)</f>
        <v>0</v>
      </c>
      <c r="K226" s="216" t="s">
        <v>180</v>
      </c>
      <c r="L226" s="48"/>
      <c r="M226" s="221" t="s">
        <v>5</v>
      </c>
      <c r="N226" s="222" t="s">
        <v>43</v>
      </c>
      <c r="O226" s="49"/>
      <c r="P226" s="223">
        <f>O226*H226</f>
        <v>0</v>
      </c>
      <c r="Q226" s="223">
        <v>0.00638</v>
      </c>
      <c r="R226" s="223">
        <f>Q226*H226</f>
        <v>0</v>
      </c>
      <c r="S226" s="223">
        <v>0</v>
      </c>
      <c r="T226" s="224">
        <f>S226*H226</f>
        <v>0</v>
      </c>
      <c r="AR226" s="26" t="s">
        <v>263</v>
      </c>
      <c r="AT226" s="26" t="s">
        <v>176</v>
      </c>
      <c r="AU226" s="26" t="s">
        <v>81</v>
      </c>
      <c r="AY226" s="26" t="s">
        <v>173</v>
      </c>
      <c r="BE226" s="225">
        <f>IF(N226="základní",J226,0)</f>
        <v>0</v>
      </c>
      <c r="BF226" s="225">
        <f>IF(N226="snížená",J226,0)</f>
        <v>0</v>
      </c>
      <c r="BG226" s="225">
        <f>IF(N226="zákl. přenesená",J226,0)</f>
        <v>0</v>
      </c>
      <c r="BH226" s="225">
        <f>IF(N226="sníž. přenesená",J226,0)</f>
        <v>0</v>
      </c>
      <c r="BI226" s="225">
        <f>IF(N226="nulová",J226,0)</f>
        <v>0</v>
      </c>
      <c r="BJ226" s="26" t="s">
        <v>79</v>
      </c>
      <c r="BK226" s="225">
        <f>ROUND(I226*H226,2)</f>
        <v>0</v>
      </c>
      <c r="BL226" s="26" t="s">
        <v>263</v>
      </c>
      <c r="BM226" s="26" t="s">
        <v>408</v>
      </c>
    </row>
    <row r="227" spans="2:51" s="12" customFormat="1" ht="13.5">
      <c r="B227" s="226"/>
      <c r="D227" s="227" t="s">
        <v>183</v>
      </c>
      <c r="E227" s="228" t="s">
        <v>5</v>
      </c>
      <c r="F227" s="229" t="s">
        <v>409</v>
      </c>
      <c r="H227" s="230">
        <v>30.3</v>
      </c>
      <c r="I227" s="231"/>
      <c r="L227" s="226"/>
      <c r="M227" s="232"/>
      <c r="N227" s="233"/>
      <c r="O227" s="233"/>
      <c r="P227" s="233"/>
      <c r="Q227" s="233"/>
      <c r="R227" s="233"/>
      <c r="S227" s="233"/>
      <c r="T227" s="234"/>
      <c r="AT227" s="228" t="s">
        <v>183</v>
      </c>
      <c r="AU227" s="228" t="s">
        <v>81</v>
      </c>
      <c r="AV227" s="12" t="s">
        <v>81</v>
      </c>
      <c r="AW227" s="12" t="s">
        <v>35</v>
      </c>
      <c r="AX227" s="12" t="s">
        <v>72</v>
      </c>
      <c r="AY227" s="228" t="s">
        <v>173</v>
      </c>
    </row>
    <row r="228" spans="2:51" s="13" customFormat="1" ht="13.5">
      <c r="B228" s="235"/>
      <c r="D228" s="236" t="s">
        <v>183</v>
      </c>
      <c r="E228" s="237" t="s">
        <v>5</v>
      </c>
      <c r="F228" s="238" t="s">
        <v>186</v>
      </c>
      <c r="H228" s="239">
        <v>30.3</v>
      </c>
      <c r="I228" s="240"/>
      <c r="L228" s="235"/>
      <c r="M228" s="241"/>
      <c r="N228" s="242"/>
      <c r="O228" s="242"/>
      <c r="P228" s="242"/>
      <c r="Q228" s="242"/>
      <c r="R228" s="242"/>
      <c r="S228" s="242"/>
      <c r="T228" s="243"/>
      <c r="AT228" s="244" t="s">
        <v>183</v>
      </c>
      <c r="AU228" s="244" t="s">
        <v>81</v>
      </c>
      <c r="AV228" s="13" t="s">
        <v>181</v>
      </c>
      <c r="AW228" s="13" t="s">
        <v>35</v>
      </c>
      <c r="AX228" s="13" t="s">
        <v>79</v>
      </c>
      <c r="AY228" s="244" t="s">
        <v>173</v>
      </c>
    </row>
    <row r="229" spans="2:65" s="1" customFormat="1" ht="22.5" customHeight="1">
      <c r="B229" s="213"/>
      <c r="C229" s="214" t="s">
        <v>410</v>
      </c>
      <c r="D229" s="214" t="s">
        <v>176</v>
      </c>
      <c r="E229" s="215" t="s">
        <v>411</v>
      </c>
      <c r="F229" s="216" t="s">
        <v>412</v>
      </c>
      <c r="G229" s="217" t="s">
        <v>260</v>
      </c>
      <c r="H229" s="218">
        <v>104</v>
      </c>
      <c r="I229" s="219"/>
      <c r="J229" s="220">
        <f>ROUND(I229*H229,2)</f>
        <v>0</v>
      </c>
      <c r="K229" s="216" t="s">
        <v>180</v>
      </c>
      <c r="L229" s="48"/>
      <c r="M229" s="221" t="s">
        <v>5</v>
      </c>
      <c r="N229" s="222" t="s">
        <v>43</v>
      </c>
      <c r="O229" s="49"/>
      <c r="P229" s="223">
        <f>O229*H229</f>
        <v>0</v>
      </c>
      <c r="Q229" s="223">
        <v>0</v>
      </c>
      <c r="R229" s="223">
        <f>Q229*H229</f>
        <v>0</v>
      </c>
      <c r="S229" s="223">
        <v>0.01174</v>
      </c>
      <c r="T229" s="224">
        <f>S229*H229</f>
        <v>0</v>
      </c>
      <c r="AR229" s="26" t="s">
        <v>263</v>
      </c>
      <c r="AT229" s="26" t="s">
        <v>176</v>
      </c>
      <c r="AU229" s="26" t="s">
        <v>81</v>
      </c>
      <c r="AY229" s="26" t="s">
        <v>173</v>
      </c>
      <c r="BE229" s="225">
        <f>IF(N229="základní",J229,0)</f>
        <v>0</v>
      </c>
      <c r="BF229" s="225">
        <f>IF(N229="snížená",J229,0)</f>
        <v>0</v>
      </c>
      <c r="BG229" s="225">
        <f>IF(N229="zákl. přenesená",J229,0)</f>
        <v>0</v>
      </c>
      <c r="BH229" s="225">
        <f>IF(N229="sníž. přenesená",J229,0)</f>
        <v>0</v>
      </c>
      <c r="BI229" s="225">
        <f>IF(N229="nulová",J229,0)</f>
        <v>0</v>
      </c>
      <c r="BJ229" s="26" t="s">
        <v>79</v>
      </c>
      <c r="BK229" s="225">
        <f>ROUND(I229*H229,2)</f>
        <v>0</v>
      </c>
      <c r="BL229" s="26" t="s">
        <v>263</v>
      </c>
      <c r="BM229" s="26" t="s">
        <v>413</v>
      </c>
    </row>
    <row r="230" spans="2:51" s="12" customFormat="1" ht="13.5">
      <c r="B230" s="226"/>
      <c r="D230" s="227" t="s">
        <v>183</v>
      </c>
      <c r="E230" s="228" t="s">
        <v>5</v>
      </c>
      <c r="F230" s="229" t="s">
        <v>414</v>
      </c>
      <c r="H230" s="230">
        <v>73.54</v>
      </c>
      <c r="I230" s="231"/>
      <c r="L230" s="226"/>
      <c r="M230" s="232"/>
      <c r="N230" s="233"/>
      <c r="O230" s="233"/>
      <c r="P230" s="233"/>
      <c r="Q230" s="233"/>
      <c r="R230" s="233"/>
      <c r="S230" s="233"/>
      <c r="T230" s="234"/>
      <c r="AT230" s="228" t="s">
        <v>183</v>
      </c>
      <c r="AU230" s="228" t="s">
        <v>81</v>
      </c>
      <c r="AV230" s="12" t="s">
        <v>81</v>
      </c>
      <c r="AW230" s="12" t="s">
        <v>35</v>
      </c>
      <c r="AX230" s="12" t="s">
        <v>72</v>
      </c>
      <c r="AY230" s="228" t="s">
        <v>173</v>
      </c>
    </row>
    <row r="231" spans="2:51" s="12" customFormat="1" ht="13.5">
      <c r="B231" s="226"/>
      <c r="D231" s="227" t="s">
        <v>183</v>
      </c>
      <c r="E231" s="228" t="s">
        <v>5</v>
      </c>
      <c r="F231" s="229" t="s">
        <v>415</v>
      </c>
      <c r="H231" s="230">
        <v>30.3</v>
      </c>
      <c r="I231" s="231"/>
      <c r="L231" s="226"/>
      <c r="M231" s="232"/>
      <c r="N231" s="233"/>
      <c r="O231" s="233"/>
      <c r="P231" s="233"/>
      <c r="Q231" s="233"/>
      <c r="R231" s="233"/>
      <c r="S231" s="233"/>
      <c r="T231" s="234"/>
      <c r="AT231" s="228" t="s">
        <v>183</v>
      </c>
      <c r="AU231" s="228" t="s">
        <v>81</v>
      </c>
      <c r="AV231" s="12" t="s">
        <v>81</v>
      </c>
      <c r="AW231" s="12" t="s">
        <v>35</v>
      </c>
      <c r="AX231" s="12" t="s">
        <v>72</v>
      </c>
      <c r="AY231" s="228" t="s">
        <v>173</v>
      </c>
    </row>
    <row r="232" spans="2:51" s="13" customFormat="1" ht="13.5">
      <c r="B232" s="235"/>
      <c r="D232" s="227" t="s">
        <v>183</v>
      </c>
      <c r="E232" s="253" t="s">
        <v>5</v>
      </c>
      <c r="F232" s="254" t="s">
        <v>186</v>
      </c>
      <c r="H232" s="255">
        <v>103.84</v>
      </c>
      <c r="I232" s="240"/>
      <c r="L232" s="235"/>
      <c r="M232" s="241"/>
      <c r="N232" s="242"/>
      <c r="O232" s="242"/>
      <c r="P232" s="242"/>
      <c r="Q232" s="242"/>
      <c r="R232" s="242"/>
      <c r="S232" s="242"/>
      <c r="T232" s="243"/>
      <c r="AT232" s="244" t="s">
        <v>183</v>
      </c>
      <c r="AU232" s="244" t="s">
        <v>81</v>
      </c>
      <c r="AV232" s="13" t="s">
        <v>181</v>
      </c>
      <c r="AW232" s="13" t="s">
        <v>35</v>
      </c>
      <c r="AX232" s="13" t="s">
        <v>72</v>
      </c>
      <c r="AY232" s="244" t="s">
        <v>173</v>
      </c>
    </row>
    <row r="233" spans="2:51" s="12" customFormat="1" ht="13.5">
      <c r="B233" s="226"/>
      <c r="D233" s="236" t="s">
        <v>183</v>
      </c>
      <c r="E233" s="256" t="s">
        <v>5</v>
      </c>
      <c r="F233" s="257" t="s">
        <v>416</v>
      </c>
      <c r="H233" s="258">
        <v>104</v>
      </c>
      <c r="I233" s="231"/>
      <c r="L233" s="226"/>
      <c r="M233" s="232"/>
      <c r="N233" s="233"/>
      <c r="O233" s="233"/>
      <c r="P233" s="233"/>
      <c r="Q233" s="233"/>
      <c r="R233" s="233"/>
      <c r="S233" s="233"/>
      <c r="T233" s="234"/>
      <c r="AT233" s="228" t="s">
        <v>183</v>
      </c>
      <c r="AU233" s="228" t="s">
        <v>81</v>
      </c>
      <c r="AV233" s="12" t="s">
        <v>81</v>
      </c>
      <c r="AW233" s="12" t="s">
        <v>35</v>
      </c>
      <c r="AX233" s="12" t="s">
        <v>79</v>
      </c>
      <c r="AY233" s="228" t="s">
        <v>173</v>
      </c>
    </row>
    <row r="234" spans="2:65" s="1" customFormat="1" ht="31.5" customHeight="1">
      <c r="B234" s="213"/>
      <c r="C234" s="214" t="s">
        <v>417</v>
      </c>
      <c r="D234" s="214" t="s">
        <v>176</v>
      </c>
      <c r="E234" s="215" t="s">
        <v>418</v>
      </c>
      <c r="F234" s="216" t="s">
        <v>419</v>
      </c>
      <c r="G234" s="217" t="s">
        <v>179</v>
      </c>
      <c r="H234" s="218">
        <v>63.18</v>
      </c>
      <c r="I234" s="219"/>
      <c r="J234" s="220">
        <f>ROUND(I234*H234,2)</f>
        <v>0</v>
      </c>
      <c r="K234" s="216" t="s">
        <v>180</v>
      </c>
      <c r="L234" s="48"/>
      <c r="M234" s="221" t="s">
        <v>5</v>
      </c>
      <c r="N234" s="222" t="s">
        <v>43</v>
      </c>
      <c r="O234" s="49"/>
      <c r="P234" s="223">
        <f>O234*H234</f>
        <v>0</v>
      </c>
      <c r="Q234" s="223">
        <v>0.00392</v>
      </c>
      <c r="R234" s="223">
        <f>Q234*H234</f>
        <v>0</v>
      </c>
      <c r="S234" s="223">
        <v>0</v>
      </c>
      <c r="T234" s="224">
        <f>S234*H234</f>
        <v>0</v>
      </c>
      <c r="AR234" s="26" t="s">
        <v>263</v>
      </c>
      <c r="AT234" s="26" t="s">
        <v>176</v>
      </c>
      <c r="AU234" s="26" t="s">
        <v>81</v>
      </c>
      <c r="AY234" s="26" t="s">
        <v>173</v>
      </c>
      <c r="BE234" s="225">
        <f>IF(N234="základní",J234,0)</f>
        <v>0</v>
      </c>
      <c r="BF234" s="225">
        <f>IF(N234="snížená",J234,0)</f>
        <v>0</v>
      </c>
      <c r="BG234" s="225">
        <f>IF(N234="zákl. přenesená",J234,0)</f>
        <v>0</v>
      </c>
      <c r="BH234" s="225">
        <f>IF(N234="sníž. přenesená",J234,0)</f>
        <v>0</v>
      </c>
      <c r="BI234" s="225">
        <f>IF(N234="nulová",J234,0)</f>
        <v>0</v>
      </c>
      <c r="BJ234" s="26" t="s">
        <v>79</v>
      </c>
      <c r="BK234" s="225">
        <f>ROUND(I234*H234,2)</f>
        <v>0</v>
      </c>
      <c r="BL234" s="26" t="s">
        <v>263</v>
      </c>
      <c r="BM234" s="26" t="s">
        <v>420</v>
      </c>
    </row>
    <row r="235" spans="2:51" s="12" customFormat="1" ht="13.5">
      <c r="B235" s="226"/>
      <c r="D235" s="236" t="s">
        <v>183</v>
      </c>
      <c r="E235" s="256" t="s">
        <v>5</v>
      </c>
      <c r="F235" s="257" t="s">
        <v>421</v>
      </c>
      <c r="H235" s="258">
        <v>63.18</v>
      </c>
      <c r="I235" s="231"/>
      <c r="L235" s="226"/>
      <c r="M235" s="232"/>
      <c r="N235" s="233"/>
      <c r="O235" s="233"/>
      <c r="P235" s="233"/>
      <c r="Q235" s="233"/>
      <c r="R235" s="233"/>
      <c r="S235" s="233"/>
      <c r="T235" s="234"/>
      <c r="AT235" s="228" t="s">
        <v>183</v>
      </c>
      <c r="AU235" s="228" t="s">
        <v>81</v>
      </c>
      <c r="AV235" s="12" t="s">
        <v>81</v>
      </c>
      <c r="AW235" s="12" t="s">
        <v>35</v>
      </c>
      <c r="AX235" s="12" t="s">
        <v>79</v>
      </c>
      <c r="AY235" s="228" t="s">
        <v>173</v>
      </c>
    </row>
    <row r="236" spans="2:65" s="1" customFormat="1" ht="22.5" customHeight="1">
      <c r="B236" s="213"/>
      <c r="C236" s="259" t="s">
        <v>422</v>
      </c>
      <c r="D236" s="259" t="s">
        <v>336</v>
      </c>
      <c r="E236" s="260" t="s">
        <v>423</v>
      </c>
      <c r="F236" s="261" t="s">
        <v>424</v>
      </c>
      <c r="G236" s="262" t="s">
        <v>179</v>
      </c>
      <c r="H236" s="263">
        <v>74.13</v>
      </c>
      <c r="I236" s="264"/>
      <c r="J236" s="265">
        <f>ROUND(I236*H236,2)</f>
        <v>0</v>
      </c>
      <c r="K236" s="261" t="s">
        <v>5</v>
      </c>
      <c r="L236" s="266"/>
      <c r="M236" s="267" t="s">
        <v>5</v>
      </c>
      <c r="N236" s="268" t="s">
        <v>43</v>
      </c>
      <c r="O236" s="49"/>
      <c r="P236" s="223">
        <f>O236*H236</f>
        <v>0</v>
      </c>
      <c r="Q236" s="223">
        <v>0.018</v>
      </c>
      <c r="R236" s="223">
        <f>Q236*H236</f>
        <v>0</v>
      </c>
      <c r="S236" s="223">
        <v>0</v>
      </c>
      <c r="T236" s="224">
        <f>S236*H236</f>
        <v>0</v>
      </c>
      <c r="AR236" s="26" t="s">
        <v>340</v>
      </c>
      <c r="AT236" s="26" t="s">
        <v>336</v>
      </c>
      <c r="AU236" s="26" t="s">
        <v>81</v>
      </c>
      <c r="AY236" s="26" t="s">
        <v>173</v>
      </c>
      <c r="BE236" s="225">
        <f>IF(N236="základní",J236,0)</f>
        <v>0</v>
      </c>
      <c r="BF236" s="225">
        <f>IF(N236="snížená",J236,0)</f>
        <v>0</v>
      </c>
      <c r="BG236" s="225">
        <f>IF(N236="zákl. přenesená",J236,0)</f>
        <v>0</v>
      </c>
      <c r="BH236" s="225">
        <f>IF(N236="sníž. přenesená",J236,0)</f>
        <v>0</v>
      </c>
      <c r="BI236" s="225">
        <f>IF(N236="nulová",J236,0)</f>
        <v>0</v>
      </c>
      <c r="BJ236" s="26" t="s">
        <v>79</v>
      </c>
      <c r="BK236" s="225">
        <f>ROUND(I236*H236,2)</f>
        <v>0</v>
      </c>
      <c r="BL236" s="26" t="s">
        <v>263</v>
      </c>
      <c r="BM236" s="26" t="s">
        <v>425</v>
      </c>
    </row>
    <row r="237" spans="2:51" s="12" customFormat="1" ht="13.5">
      <c r="B237" s="226"/>
      <c r="D237" s="227" t="s">
        <v>183</v>
      </c>
      <c r="E237" s="228" t="s">
        <v>5</v>
      </c>
      <c r="F237" s="229" t="s">
        <v>426</v>
      </c>
      <c r="H237" s="230">
        <v>69.498</v>
      </c>
      <c r="I237" s="231"/>
      <c r="L237" s="226"/>
      <c r="M237" s="232"/>
      <c r="N237" s="233"/>
      <c r="O237" s="233"/>
      <c r="P237" s="233"/>
      <c r="Q237" s="233"/>
      <c r="R237" s="233"/>
      <c r="S237" s="233"/>
      <c r="T237" s="234"/>
      <c r="AT237" s="228" t="s">
        <v>183</v>
      </c>
      <c r="AU237" s="228" t="s">
        <v>81</v>
      </c>
      <c r="AV237" s="12" t="s">
        <v>81</v>
      </c>
      <c r="AW237" s="12" t="s">
        <v>35</v>
      </c>
      <c r="AX237" s="12" t="s">
        <v>72</v>
      </c>
      <c r="AY237" s="228" t="s">
        <v>173</v>
      </c>
    </row>
    <row r="238" spans="2:51" s="12" customFormat="1" ht="13.5">
      <c r="B238" s="226"/>
      <c r="D238" s="227" t="s">
        <v>183</v>
      </c>
      <c r="E238" s="228" t="s">
        <v>5</v>
      </c>
      <c r="F238" s="229" t="s">
        <v>427</v>
      </c>
      <c r="H238" s="230">
        <v>4.636</v>
      </c>
      <c r="I238" s="231"/>
      <c r="L238" s="226"/>
      <c r="M238" s="232"/>
      <c r="N238" s="233"/>
      <c r="O238" s="233"/>
      <c r="P238" s="233"/>
      <c r="Q238" s="233"/>
      <c r="R238" s="233"/>
      <c r="S238" s="233"/>
      <c r="T238" s="234"/>
      <c r="AT238" s="228" t="s">
        <v>183</v>
      </c>
      <c r="AU238" s="228" t="s">
        <v>81</v>
      </c>
      <c r="AV238" s="12" t="s">
        <v>81</v>
      </c>
      <c r="AW238" s="12" t="s">
        <v>35</v>
      </c>
      <c r="AX238" s="12" t="s">
        <v>72</v>
      </c>
      <c r="AY238" s="228" t="s">
        <v>173</v>
      </c>
    </row>
    <row r="239" spans="2:51" s="13" customFormat="1" ht="13.5">
      <c r="B239" s="235"/>
      <c r="D239" s="227" t="s">
        <v>183</v>
      </c>
      <c r="E239" s="253" t="s">
        <v>5</v>
      </c>
      <c r="F239" s="254" t="s">
        <v>186</v>
      </c>
      <c r="H239" s="255">
        <v>74.134</v>
      </c>
      <c r="I239" s="240"/>
      <c r="L239" s="235"/>
      <c r="M239" s="241"/>
      <c r="N239" s="242"/>
      <c r="O239" s="242"/>
      <c r="P239" s="242"/>
      <c r="Q239" s="242"/>
      <c r="R239" s="242"/>
      <c r="S239" s="242"/>
      <c r="T239" s="243"/>
      <c r="AT239" s="244" t="s">
        <v>183</v>
      </c>
      <c r="AU239" s="244" t="s">
        <v>81</v>
      </c>
      <c r="AV239" s="13" t="s">
        <v>181</v>
      </c>
      <c r="AW239" s="13" t="s">
        <v>35</v>
      </c>
      <c r="AX239" s="13" t="s">
        <v>72</v>
      </c>
      <c r="AY239" s="244" t="s">
        <v>173</v>
      </c>
    </row>
    <row r="240" spans="2:51" s="12" customFormat="1" ht="13.5">
      <c r="B240" s="226"/>
      <c r="D240" s="236" t="s">
        <v>183</v>
      </c>
      <c r="E240" s="256" t="s">
        <v>5</v>
      </c>
      <c r="F240" s="257" t="s">
        <v>428</v>
      </c>
      <c r="H240" s="258">
        <v>74.13</v>
      </c>
      <c r="I240" s="231"/>
      <c r="L240" s="226"/>
      <c r="M240" s="232"/>
      <c r="N240" s="233"/>
      <c r="O240" s="233"/>
      <c r="P240" s="233"/>
      <c r="Q240" s="233"/>
      <c r="R240" s="233"/>
      <c r="S240" s="233"/>
      <c r="T240" s="234"/>
      <c r="AT240" s="228" t="s">
        <v>183</v>
      </c>
      <c r="AU240" s="228" t="s">
        <v>81</v>
      </c>
      <c r="AV240" s="12" t="s">
        <v>81</v>
      </c>
      <c r="AW240" s="12" t="s">
        <v>35</v>
      </c>
      <c r="AX240" s="12" t="s">
        <v>79</v>
      </c>
      <c r="AY240" s="228" t="s">
        <v>173</v>
      </c>
    </row>
    <row r="241" spans="2:65" s="1" customFormat="1" ht="22.5" customHeight="1">
      <c r="B241" s="213"/>
      <c r="C241" s="214" t="s">
        <v>429</v>
      </c>
      <c r="D241" s="214" t="s">
        <v>176</v>
      </c>
      <c r="E241" s="215" t="s">
        <v>430</v>
      </c>
      <c r="F241" s="216" t="s">
        <v>431</v>
      </c>
      <c r="G241" s="217" t="s">
        <v>179</v>
      </c>
      <c r="H241" s="218">
        <v>63.18</v>
      </c>
      <c r="I241" s="219"/>
      <c r="J241" s="220">
        <f>ROUND(I241*H241,2)</f>
        <v>0</v>
      </c>
      <c r="K241" s="216" t="s">
        <v>180</v>
      </c>
      <c r="L241" s="48"/>
      <c r="M241" s="221" t="s">
        <v>5</v>
      </c>
      <c r="N241" s="222" t="s">
        <v>43</v>
      </c>
      <c r="O241" s="49"/>
      <c r="P241" s="223">
        <f>O241*H241</f>
        <v>0</v>
      </c>
      <c r="Q241" s="223">
        <v>0.0003</v>
      </c>
      <c r="R241" s="223">
        <f>Q241*H241</f>
        <v>0</v>
      </c>
      <c r="S241" s="223">
        <v>0</v>
      </c>
      <c r="T241" s="224">
        <f>S241*H241</f>
        <v>0</v>
      </c>
      <c r="AR241" s="26" t="s">
        <v>263</v>
      </c>
      <c r="AT241" s="26" t="s">
        <v>176</v>
      </c>
      <c r="AU241" s="26" t="s">
        <v>81</v>
      </c>
      <c r="AY241" s="26" t="s">
        <v>173</v>
      </c>
      <c r="BE241" s="225">
        <f>IF(N241="základní",J241,0)</f>
        <v>0</v>
      </c>
      <c r="BF241" s="225">
        <f>IF(N241="snížená",J241,0)</f>
        <v>0</v>
      </c>
      <c r="BG241" s="225">
        <f>IF(N241="zákl. přenesená",J241,0)</f>
        <v>0</v>
      </c>
      <c r="BH241" s="225">
        <f>IF(N241="sníž. přenesená",J241,0)</f>
        <v>0</v>
      </c>
      <c r="BI241" s="225">
        <f>IF(N241="nulová",J241,0)</f>
        <v>0</v>
      </c>
      <c r="BJ241" s="26" t="s">
        <v>79</v>
      </c>
      <c r="BK241" s="225">
        <f>ROUND(I241*H241,2)</f>
        <v>0</v>
      </c>
      <c r="BL241" s="26" t="s">
        <v>263</v>
      </c>
      <c r="BM241" s="26" t="s">
        <v>432</v>
      </c>
    </row>
    <row r="242" spans="2:51" s="12" customFormat="1" ht="13.5">
      <c r="B242" s="226"/>
      <c r="D242" s="227" t="s">
        <v>183</v>
      </c>
      <c r="E242" s="228" t="s">
        <v>5</v>
      </c>
      <c r="F242" s="229" t="s">
        <v>433</v>
      </c>
      <c r="H242" s="230">
        <v>63.18</v>
      </c>
      <c r="I242" s="231"/>
      <c r="L242" s="226"/>
      <c r="M242" s="232"/>
      <c r="N242" s="233"/>
      <c r="O242" s="233"/>
      <c r="P242" s="233"/>
      <c r="Q242" s="233"/>
      <c r="R242" s="233"/>
      <c r="S242" s="233"/>
      <c r="T242" s="234"/>
      <c r="AT242" s="228" t="s">
        <v>183</v>
      </c>
      <c r="AU242" s="228" t="s">
        <v>81</v>
      </c>
      <c r="AV242" s="12" t="s">
        <v>81</v>
      </c>
      <c r="AW242" s="12" t="s">
        <v>35</v>
      </c>
      <c r="AX242" s="12" t="s">
        <v>72</v>
      </c>
      <c r="AY242" s="228" t="s">
        <v>173</v>
      </c>
    </row>
    <row r="243" spans="2:51" s="13" customFormat="1" ht="13.5">
      <c r="B243" s="235"/>
      <c r="D243" s="236" t="s">
        <v>183</v>
      </c>
      <c r="E243" s="237" t="s">
        <v>5</v>
      </c>
      <c r="F243" s="238" t="s">
        <v>186</v>
      </c>
      <c r="H243" s="239">
        <v>63.18</v>
      </c>
      <c r="I243" s="240"/>
      <c r="L243" s="235"/>
      <c r="M243" s="241"/>
      <c r="N243" s="242"/>
      <c r="O243" s="242"/>
      <c r="P243" s="242"/>
      <c r="Q243" s="242"/>
      <c r="R243" s="242"/>
      <c r="S243" s="242"/>
      <c r="T243" s="243"/>
      <c r="AT243" s="244" t="s">
        <v>183</v>
      </c>
      <c r="AU243" s="244" t="s">
        <v>81</v>
      </c>
      <c r="AV243" s="13" t="s">
        <v>181</v>
      </c>
      <c r="AW243" s="13" t="s">
        <v>35</v>
      </c>
      <c r="AX243" s="13" t="s">
        <v>79</v>
      </c>
      <c r="AY243" s="244" t="s">
        <v>173</v>
      </c>
    </row>
    <row r="244" spans="2:65" s="1" customFormat="1" ht="22.5" customHeight="1">
      <c r="B244" s="213"/>
      <c r="C244" s="214" t="s">
        <v>434</v>
      </c>
      <c r="D244" s="214" t="s">
        <v>176</v>
      </c>
      <c r="E244" s="215" t="s">
        <v>435</v>
      </c>
      <c r="F244" s="216" t="s">
        <v>436</v>
      </c>
      <c r="G244" s="217" t="s">
        <v>179</v>
      </c>
      <c r="H244" s="218">
        <v>63.18</v>
      </c>
      <c r="I244" s="219"/>
      <c r="J244" s="220">
        <f>ROUND(I244*H244,2)</f>
        <v>0</v>
      </c>
      <c r="K244" s="216" t="s">
        <v>180</v>
      </c>
      <c r="L244" s="48"/>
      <c r="M244" s="221" t="s">
        <v>5</v>
      </c>
      <c r="N244" s="222" t="s">
        <v>43</v>
      </c>
      <c r="O244" s="49"/>
      <c r="P244" s="223">
        <f>O244*H244</f>
        <v>0</v>
      </c>
      <c r="Q244" s="223">
        <v>0.0077</v>
      </c>
      <c r="R244" s="223">
        <f>Q244*H244</f>
        <v>0</v>
      </c>
      <c r="S244" s="223">
        <v>0</v>
      </c>
      <c r="T244" s="224">
        <f>S244*H244</f>
        <v>0</v>
      </c>
      <c r="AR244" s="26" t="s">
        <v>263</v>
      </c>
      <c r="AT244" s="26" t="s">
        <v>176</v>
      </c>
      <c r="AU244" s="26" t="s">
        <v>81</v>
      </c>
      <c r="AY244" s="26" t="s">
        <v>173</v>
      </c>
      <c r="BE244" s="225">
        <f>IF(N244="základní",J244,0)</f>
        <v>0</v>
      </c>
      <c r="BF244" s="225">
        <f>IF(N244="snížená",J244,0)</f>
        <v>0</v>
      </c>
      <c r="BG244" s="225">
        <f>IF(N244="zákl. přenesená",J244,0)</f>
        <v>0</v>
      </c>
      <c r="BH244" s="225">
        <f>IF(N244="sníž. přenesená",J244,0)</f>
        <v>0</v>
      </c>
      <c r="BI244" s="225">
        <f>IF(N244="nulová",J244,0)</f>
        <v>0</v>
      </c>
      <c r="BJ244" s="26" t="s">
        <v>79</v>
      </c>
      <c r="BK244" s="225">
        <f>ROUND(I244*H244,2)</f>
        <v>0</v>
      </c>
      <c r="BL244" s="26" t="s">
        <v>263</v>
      </c>
      <c r="BM244" s="26" t="s">
        <v>437</v>
      </c>
    </row>
    <row r="245" spans="2:51" s="12" customFormat="1" ht="13.5">
      <c r="B245" s="226"/>
      <c r="D245" s="236" t="s">
        <v>183</v>
      </c>
      <c r="E245" s="256" t="s">
        <v>5</v>
      </c>
      <c r="F245" s="257" t="s">
        <v>438</v>
      </c>
      <c r="H245" s="258">
        <v>63.18</v>
      </c>
      <c r="I245" s="231"/>
      <c r="L245" s="226"/>
      <c r="M245" s="232"/>
      <c r="N245" s="233"/>
      <c r="O245" s="233"/>
      <c r="P245" s="233"/>
      <c r="Q245" s="233"/>
      <c r="R245" s="233"/>
      <c r="S245" s="233"/>
      <c r="T245" s="234"/>
      <c r="AT245" s="228" t="s">
        <v>183</v>
      </c>
      <c r="AU245" s="228" t="s">
        <v>81</v>
      </c>
      <c r="AV245" s="12" t="s">
        <v>81</v>
      </c>
      <c r="AW245" s="12" t="s">
        <v>35</v>
      </c>
      <c r="AX245" s="12" t="s">
        <v>79</v>
      </c>
      <c r="AY245" s="228" t="s">
        <v>173</v>
      </c>
    </row>
    <row r="246" spans="2:65" s="1" customFormat="1" ht="31.5" customHeight="1">
      <c r="B246" s="213"/>
      <c r="C246" s="214" t="s">
        <v>439</v>
      </c>
      <c r="D246" s="214" t="s">
        <v>176</v>
      </c>
      <c r="E246" s="215" t="s">
        <v>440</v>
      </c>
      <c r="F246" s="216" t="s">
        <v>441</v>
      </c>
      <c r="G246" s="217" t="s">
        <v>276</v>
      </c>
      <c r="H246" s="218">
        <v>2.281</v>
      </c>
      <c r="I246" s="219"/>
      <c r="J246" s="220">
        <f>ROUND(I246*H246,2)</f>
        <v>0</v>
      </c>
      <c r="K246" s="216" t="s">
        <v>180</v>
      </c>
      <c r="L246" s="48"/>
      <c r="M246" s="221" t="s">
        <v>5</v>
      </c>
      <c r="N246" s="222" t="s">
        <v>43</v>
      </c>
      <c r="O246" s="49"/>
      <c r="P246" s="223">
        <f>O246*H246</f>
        <v>0</v>
      </c>
      <c r="Q246" s="223">
        <v>0</v>
      </c>
      <c r="R246" s="223">
        <f>Q246*H246</f>
        <v>0</v>
      </c>
      <c r="S246" s="223">
        <v>0</v>
      </c>
      <c r="T246" s="224">
        <f>S246*H246</f>
        <v>0</v>
      </c>
      <c r="AR246" s="26" t="s">
        <v>263</v>
      </c>
      <c r="AT246" s="26" t="s">
        <v>176</v>
      </c>
      <c r="AU246" s="26" t="s">
        <v>81</v>
      </c>
      <c r="AY246" s="26" t="s">
        <v>173</v>
      </c>
      <c r="BE246" s="225">
        <f>IF(N246="základní",J246,0)</f>
        <v>0</v>
      </c>
      <c r="BF246" s="225">
        <f>IF(N246="snížená",J246,0)</f>
        <v>0</v>
      </c>
      <c r="BG246" s="225">
        <f>IF(N246="zákl. přenesená",J246,0)</f>
        <v>0</v>
      </c>
      <c r="BH246" s="225">
        <f>IF(N246="sníž. přenesená",J246,0)</f>
        <v>0</v>
      </c>
      <c r="BI246" s="225">
        <f>IF(N246="nulová",J246,0)</f>
        <v>0</v>
      </c>
      <c r="BJ246" s="26" t="s">
        <v>79</v>
      </c>
      <c r="BK246" s="225">
        <f>ROUND(I246*H246,2)</f>
        <v>0</v>
      </c>
      <c r="BL246" s="26" t="s">
        <v>263</v>
      </c>
      <c r="BM246" s="26" t="s">
        <v>442</v>
      </c>
    </row>
    <row r="247" spans="2:63" s="11" customFormat="1" ht="29.85" customHeight="1">
      <c r="B247" s="199"/>
      <c r="D247" s="210" t="s">
        <v>71</v>
      </c>
      <c r="E247" s="211" t="s">
        <v>443</v>
      </c>
      <c r="F247" s="211" t="s">
        <v>444</v>
      </c>
      <c r="I247" s="202"/>
      <c r="J247" s="212">
        <f>BK247</f>
        <v>0</v>
      </c>
      <c r="L247" s="199"/>
      <c r="M247" s="204"/>
      <c r="N247" s="205"/>
      <c r="O247" s="205"/>
      <c r="P247" s="206">
        <f>SUM(P248:P288)</f>
        <v>0</v>
      </c>
      <c r="Q247" s="205"/>
      <c r="R247" s="206">
        <f>SUM(R248:R288)</f>
        <v>0</v>
      </c>
      <c r="S247" s="205"/>
      <c r="T247" s="207">
        <f>SUM(T248:T288)</f>
        <v>0</v>
      </c>
      <c r="AR247" s="200" t="s">
        <v>81</v>
      </c>
      <c r="AT247" s="208" t="s">
        <v>71</v>
      </c>
      <c r="AU247" s="208" t="s">
        <v>79</v>
      </c>
      <c r="AY247" s="200" t="s">
        <v>173</v>
      </c>
      <c r="BK247" s="209">
        <f>SUM(BK248:BK288)</f>
        <v>0</v>
      </c>
    </row>
    <row r="248" spans="2:65" s="1" customFormat="1" ht="31.5" customHeight="1">
      <c r="B248" s="213"/>
      <c r="C248" s="214" t="s">
        <v>445</v>
      </c>
      <c r="D248" s="214" t="s">
        <v>176</v>
      </c>
      <c r="E248" s="215" t="s">
        <v>446</v>
      </c>
      <c r="F248" s="216" t="s">
        <v>447</v>
      </c>
      <c r="G248" s="217" t="s">
        <v>179</v>
      </c>
      <c r="H248" s="218">
        <v>175</v>
      </c>
      <c r="I248" s="219"/>
      <c r="J248" s="220">
        <f>ROUND(I248*H248,2)</f>
        <v>0</v>
      </c>
      <c r="K248" s="216" t="s">
        <v>180</v>
      </c>
      <c r="L248" s="48"/>
      <c r="M248" s="221" t="s">
        <v>5</v>
      </c>
      <c r="N248" s="222" t="s">
        <v>43</v>
      </c>
      <c r="O248" s="49"/>
      <c r="P248" s="223">
        <f>O248*H248</f>
        <v>0</v>
      </c>
      <c r="Q248" s="223">
        <v>0</v>
      </c>
      <c r="R248" s="223">
        <f>Q248*H248</f>
        <v>0</v>
      </c>
      <c r="S248" s="223">
        <v>0</v>
      </c>
      <c r="T248" s="224">
        <f>S248*H248</f>
        <v>0</v>
      </c>
      <c r="AR248" s="26" t="s">
        <v>263</v>
      </c>
      <c r="AT248" s="26" t="s">
        <v>176</v>
      </c>
      <c r="AU248" s="26" t="s">
        <v>81</v>
      </c>
      <c r="AY248" s="26" t="s">
        <v>173</v>
      </c>
      <c r="BE248" s="225">
        <f>IF(N248="základní",J248,0)</f>
        <v>0</v>
      </c>
      <c r="BF248" s="225">
        <f>IF(N248="snížená",J248,0)</f>
        <v>0</v>
      </c>
      <c r="BG248" s="225">
        <f>IF(N248="zákl. přenesená",J248,0)</f>
        <v>0</v>
      </c>
      <c r="BH248" s="225">
        <f>IF(N248="sníž. přenesená",J248,0)</f>
        <v>0</v>
      </c>
      <c r="BI248" s="225">
        <f>IF(N248="nulová",J248,0)</f>
        <v>0</v>
      </c>
      <c r="BJ248" s="26" t="s">
        <v>79</v>
      </c>
      <c r="BK248" s="225">
        <f>ROUND(I248*H248,2)</f>
        <v>0</v>
      </c>
      <c r="BL248" s="26" t="s">
        <v>263</v>
      </c>
      <c r="BM248" s="26" t="s">
        <v>448</v>
      </c>
    </row>
    <row r="249" spans="2:51" s="12" customFormat="1" ht="13.5">
      <c r="B249" s="226"/>
      <c r="D249" s="227" t="s">
        <v>183</v>
      </c>
      <c r="E249" s="228" t="s">
        <v>5</v>
      </c>
      <c r="F249" s="229" t="s">
        <v>449</v>
      </c>
      <c r="H249" s="230">
        <v>181.23</v>
      </c>
      <c r="I249" s="231"/>
      <c r="L249" s="226"/>
      <c r="M249" s="232"/>
      <c r="N249" s="233"/>
      <c r="O249" s="233"/>
      <c r="P249" s="233"/>
      <c r="Q249" s="233"/>
      <c r="R249" s="233"/>
      <c r="S249" s="233"/>
      <c r="T249" s="234"/>
      <c r="AT249" s="228" t="s">
        <v>183</v>
      </c>
      <c r="AU249" s="228" t="s">
        <v>81</v>
      </c>
      <c r="AV249" s="12" t="s">
        <v>81</v>
      </c>
      <c r="AW249" s="12" t="s">
        <v>35</v>
      </c>
      <c r="AX249" s="12" t="s">
        <v>72</v>
      </c>
      <c r="AY249" s="228" t="s">
        <v>173</v>
      </c>
    </row>
    <row r="250" spans="2:51" s="12" customFormat="1" ht="13.5">
      <c r="B250" s="226"/>
      <c r="D250" s="227" t="s">
        <v>183</v>
      </c>
      <c r="E250" s="228" t="s">
        <v>5</v>
      </c>
      <c r="F250" s="229" t="s">
        <v>450</v>
      </c>
      <c r="H250" s="230">
        <v>-6.324</v>
      </c>
      <c r="I250" s="231"/>
      <c r="L250" s="226"/>
      <c r="M250" s="232"/>
      <c r="N250" s="233"/>
      <c r="O250" s="233"/>
      <c r="P250" s="233"/>
      <c r="Q250" s="233"/>
      <c r="R250" s="233"/>
      <c r="S250" s="233"/>
      <c r="T250" s="234"/>
      <c r="AT250" s="228" t="s">
        <v>183</v>
      </c>
      <c r="AU250" s="228" t="s">
        <v>81</v>
      </c>
      <c r="AV250" s="12" t="s">
        <v>81</v>
      </c>
      <c r="AW250" s="12" t="s">
        <v>35</v>
      </c>
      <c r="AX250" s="12" t="s">
        <v>72</v>
      </c>
      <c r="AY250" s="228" t="s">
        <v>173</v>
      </c>
    </row>
    <row r="251" spans="2:51" s="13" customFormat="1" ht="13.5">
      <c r="B251" s="235"/>
      <c r="D251" s="227" t="s">
        <v>183</v>
      </c>
      <c r="E251" s="253" t="s">
        <v>5</v>
      </c>
      <c r="F251" s="254" t="s">
        <v>186</v>
      </c>
      <c r="H251" s="255">
        <v>174.906</v>
      </c>
      <c r="I251" s="240"/>
      <c r="L251" s="235"/>
      <c r="M251" s="241"/>
      <c r="N251" s="242"/>
      <c r="O251" s="242"/>
      <c r="P251" s="242"/>
      <c r="Q251" s="242"/>
      <c r="R251" s="242"/>
      <c r="S251" s="242"/>
      <c r="T251" s="243"/>
      <c r="AT251" s="244" t="s">
        <v>183</v>
      </c>
      <c r="AU251" s="244" t="s">
        <v>81</v>
      </c>
      <c r="AV251" s="13" t="s">
        <v>181</v>
      </c>
      <c r="AW251" s="13" t="s">
        <v>35</v>
      </c>
      <c r="AX251" s="13" t="s">
        <v>72</v>
      </c>
      <c r="AY251" s="244" t="s">
        <v>173</v>
      </c>
    </row>
    <row r="252" spans="2:51" s="12" customFormat="1" ht="13.5">
      <c r="B252" s="226"/>
      <c r="D252" s="236" t="s">
        <v>183</v>
      </c>
      <c r="E252" s="256" t="s">
        <v>5</v>
      </c>
      <c r="F252" s="257" t="s">
        <v>451</v>
      </c>
      <c r="H252" s="258">
        <v>175</v>
      </c>
      <c r="I252" s="231"/>
      <c r="L252" s="226"/>
      <c r="M252" s="232"/>
      <c r="N252" s="233"/>
      <c r="O252" s="233"/>
      <c r="P252" s="233"/>
      <c r="Q252" s="233"/>
      <c r="R252" s="233"/>
      <c r="S252" s="233"/>
      <c r="T252" s="234"/>
      <c r="AT252" s="228" t="s">
        <v>183</v>
      </c>
      <c r="AU252" s="228" t="s">
        <v>81</v>
      </c>
      <c r="AV252" s="12" t="s">
        <v>81</v>
      </c>
      <c r="AW252" s="12" t="s">
        <v>35</v>
      </c>
      <c r="AX252" s="12" t="s">
        <v>79</v>
      </c>
      <c r="AY252" s="228" t="s">
        <v>173</v>
      </c>
    </row>
    <row r="253" spans="2:65" s="1" customFormat="1" ht="22.5" customHeight="1">
      <c r="B253" s="213"/>
      <c r="C253" s="214" t="s">
        <v>452</v>
      </c>
      <c r="D253" s="214" t="s">
        <v>176</v>
      </c>
      <c r="E253" s="215" t="s">
        <v>453</v>
      </c>
      <c r="F253" s="216" t="s">
        <v>454</v>
      </c>
      <c r="G253" s="217" t="s">
        <v>179</v>
      </c>
      <c r="H253" s="218">
        <v>175</v>
      </c>
      <c r="I253" s="219"/>
      <c r="J253" s="220">
        <f>ROUND(I253*H253,2)</f>
        <v>0</v>
      </c>
      <c r="K253" s="216" t="s">
        <v>180</v>
      </c>
      <c r="L253" s="48"/>
      <c r="M253" s="221" t="s">
        <v>5</v>
      </c>
      <c r="N253" s="222" t="s">
        <v>43</v>
      </c>
      <c r="O253" s="49"/>
      <c r="P253" s="223">
        <f>O253*H253</f>
        <v>0</v>
      </c>
      <c r="Q253" s="223">
        <v>0</v>
      </c>
      <c r="R253" s="223">
        <f>Q253*H253</f>
        <v>0</v>
      </c>
      <c r="S253" s="223">
        <v>0</v>
      </c>
      <c r="T253" s="224">
        <f>S253*H253</f>
        <v>0</v>
      </c>
      <c r="AR253" s="26" t="s">
        <v>263</v>
      </c>
      <c r="AT253" s="26" t="s">
        <v>176</v>
      </c>
      <c r="AU253" s="26" t="s">
        <v>81</v>
      </c>
      <c r="AY253" s="26" t="s">
        <v>173</v>
      </c>
      <c r="BE253" s="225">
        <f>IF(N253="základní",J253,0)</f>
        <v>0</v>
      </c>
      <c r="BF253" s="225">
        <f>IF(N253="snížená",J253,0)</f>
        <v>0</v>
      </c>
      <c r="BG253" s="225">
        <f>IF(N253="zákl. přenesená",J253,0)</f>
        <v>0</v>
      </c>
      <c r="BH253" s="225">
        <f>IF(N253="sníž. přenesená",J253,0)</f>
        <v>0</v>
      </c>
      <c r="BI253" s="225">
        <f>IF(N253="nulová",J253,0)</f>
        <v>0</v>
      </c>
      <c r="BJ253" s="26" t="s">
        <v>79</v>
      </c>
      <c r="BK253" s="225">
        <f>ROUND(I253*H253,2)</f>
        <v>0</v>
      </c>
      <c r="BL253" s="26" t="s">
        <v>263</v>
      </c>
      <c r="BM253" s="26" t="s">
        <v>455</v>
      </c>
    </row>
    <row r="254" spans="2:51" s="12" customFormat="1" ht="13.5">
      <c r="B254" s="226"/>
      <c r="D254" s="236" t="s">
        <v>183</v>
      </c>
      <c r="E254" s="256" t="s">
        <v>5</v>
      </c>
      <c r="F254" s="257" t="s">
        <v>451</v>
      </c>
      <c r="H254" s="258">
        <v>175</v>
      </c>
      <c r="I254" s="231"/>
      <c r="L254" s="226"/>
      <c r="M254" s="232"/>
      <c r="N254" s="233"/>
      <c r="O254" s="233"/>
      <c r="P254" s="233"/>
      <c r="Q254" s="233"/>
      <c r="R254" s="233"/>
      <c r="S254" s="233"/>
      <c r="T254" s="234"/>
      <c r="AT254" s="228" t="s">
        <v>183</v>
      </c>
      <c r="AU254" s="228" t="s">
        <v>81</v>
      </c>
      <c r="AV254" s="12" t="s">
        <v>81</v>
      </c>
      <c r="AW254" s="12" t="s">
        <v>35</v>
      </c>
      <c r="AX254" s="12" t="s">
        <v>79</v>
      </c>
      <c r="AY254" s="228" t="s">
        <v>173</v>
      </c>
    </row>
    <row r="255" spans="2:65" s="1" customFormat="1" ht="22.5" customHeight="1">
      <c r="B255" s="213"/>
      <c r="C255" s="214" t="s">
        <v>456</v>
      </c>
      <c r="D255" s="214" t="s">
        <v>176</v>
      </c>
      <c r="E255" s="215" t="s">
        <v>457</v>
      </c>
      <c r="F255" s="216" t="s">
        <v>458</v>
      </c>
      <c r="G255" s="217" t="s">
        <v>179</v>
      </c>
      <c r="H255" s="218">
        <v>112</v>
      </c>
      <c r="I255" s="219"/>
      <c r="J255" s="220">
        <f>ROUND(I255*H255,2)</f>
        <v>0</v>
      </c>
      <c r="K255" s="216" t="s">
        <v>5</v>
      </c>
      <c r="L255" s="48"/>
      <c r="M255" s="221" t="s">
        <v>5</v>
      </c>
      <c r="N255" s="222" t="s">
        <v>43</v>
      </c>
      <c r="O255" s="49"/>
      <c r="P255" s="223">
        <f>O255*H255</f>
        <v>0</v>
      </c>
      <c r="Q255" s="223">
        <v>3E-05</v>
      </c>
      <c r="R255" s="223">
        <f>Q255*H255</f>
        <v>0</v>
      </c>
      <c r="S255" s="223">
        <v>0</v>
      </c>
      <c r="T255" s="224">
        <f>S255*H255</f>
        <v>0</v>
      </c>
      <c r="AR255" s="26" t="s">
        <v>263</v>
      </c>
      <c r="AT255" s="26" t="s">
        <v>176</v>
      </c>
      <c r="AU255" s="26" t="s">
        <v>81</v>
      </c>
      <c r="AY255" s="26" t="s">
        <v>173</v>
      </c>
      <c r="BE255" s="225">
        <f>IF(N255="základní",J255,0)</f>
        <v>0</v>
      </c>
      <c r="BF255" s="225">
        <f>IF(N255="snížená",J255,0)</f>
        <v>0</v>
      </c>
      <c r="BG255" s="225">
        <f>IF(N255="zákl. přenesená",J255,0)</f>
        <v>0</v>
      </c>
      <c r="BH255" s="225">
        <f>IF(N255="sníž. přenesená",J255,0)</f>
        <v>0</v>
      </c>
      <c r="BI255" s="225">
        <f>IF(N255="nulová",J255,0)</f>
        <v>0</v>
      </c>
      <c r="BJ255" s="26" t="s">
        <v>79</v>
      </c>
      <c r="BK255" s="225">
        <f>ROUND(I255*H255,2)</f>
        <v>0</v>
      </c>
      <c r="BL255" s="26" t="s">
        <v>263</v>
      </c>
      <c r="BM255" s="26" t="s">
        <v>459</v>
      </c>
    </row>
    <row r="256" spans="2:51" s="12" customFormat="1" ht="13.5">
      <c r="B256" s="226"/>
      <c r="D256" s="227" t="s">
        <v>183</v>
      </c>
      <c r="E256" s="228" t="s">
        <v>5</v>
      </c>
      <c r="F256" s="229" t="s">
        <v>460</v>
      </c>
      <c r="H256" s="230">
        <v>111.726</v>
      </c>
      <c r="I256" s="231"/>
      <c r="L256" s="226"/>
      <c r="M256" s="232"/>
      <c r="N256" s="233"/>
      <c r="O256" s="233"/>
      <c r="P256" s="233"/>
      <c r="Q256" s="233"/>
      <c r="R256" s="233"/>
      <c r="S256" s="233"/>
      <c r="T256" s="234"/>
      <c r="AT256" s="228" t="s">
        <v>183</v>
      </c>
      <c r="AU256" s="228" t="s">
        <v>81</v>
      </c>
      <c r="AV256" s="12" t="s">
        <v>81</v>
      </c>
      <c r="AW256" s="12" t="s">
        <v>35</v>
      </c>
      <c r="AX256" s="12" t="s">
        <v>72</v>
      </c>
      <c r="AY256" s="228" t="s">
        <v>173</v>
      </c>
    </row>
    <row r="257" spans="2:51" s="13" customFormat="1" ht="13.5">
      <c r="B257" s="235"/>
      <c r="D257" s="227" t="s">
        <v>183</v>
      </c>
      <c r="E257" s="253" t="s">
        <v>5</v>
      </c>
      <c r="F257" s="254" t="s">
        <v>186</v>
      </c>
      <c r="H257" s="255">
        <v>111.726</v>
      </c>
      <c r="I257" s="240"/>
      <c r="L257" s="235"/>
      <c r="M257" s="241"/>
      <c r="N257" s="242"/>
      <c r="O257" s="242"/>
      <c r="P257" s="242"/>
      <c r="Q257" s="242"/>
      <c r="R257" s="242"/>
      <c r="S257" s="242"/>
      <c r="T257" s="243"/>
      <c r="AT257" s="244" t="s">
        <v>183</v>
      </c>
      <c r="AU257" s="244" t="s">
        <v>81</v>
      </c>
      <c r="AV257" s="13" t="s">
        <v>181</v>
      </c>
      <c r="AW257" s="13" t="s">
        <v>35</v>
      </c>
      <c r="AX257" s="13" t="s">
        <v>72</v>
      </c>
      <c r="AY257" s="244" t="s">
        <v>173</v>
      </c>
    </row>
    <row r="258" spans="2:51" s="12" customFormat="1" ht="13.5">
      <c r="B258" s="226"/>
      <c r="D258" s="236" t="s">
        <v>183</v>
      </c>
      <c r="E258" s="256" t="s">
        <v>5</v>
      </c>
      <c r="F258" s="257" t="s">
        <v>461</v>
      </c>
      <c r="H258" s="258">
        <v>112</v>
      </c>
      <c r="I258" s="231"/>
      <c r="L258" s="226"/>
      <c r="M258" s="232"/>
      <c r="N258" s="233"/>
      <c r="O258" s="233"/>
      <c r="P258" s="233"/>
      <c r="Q258" s="233"/>
      <c r="R258" s="233"/>
      <c r="S258" s="233"/>
      <c r="T258" s="234"/>
      <c r="AT258" s="228" t="s">
        <v>183</v>
      </c>
      <c r="AU258" s="228" t="s">
        <v>81</v>
      </c>
      <c r="AV258" s="12" t="s">
        <v>81</v>
      </c>
      <c r="AW258" s="12" t="s">
        <v>35</v>
      </c>
      <c r="AX258" s="12" t="s">
        <v>79</v>
      </c>
      <c r="AY258" s="228" t="s">
        <v>173</v>
      </c>
    </row>
    <row r="259" spans="2:65" s="1" customFormat="1" ht="31.5" customHeight="1">
      <c r="B259" s="213"/>
      <c r="C259" s="214" t="s">
        <v>462</v>
      </c>
      <c r="D259" s="214" t="s">
        <v>176</v>
      </c>
      <c r="E259" s="215" t="s">
        <v>463</v>
      </c>
      <c r="F259" s="216" t="s">
        <v>464</v>
      </c>
      <c r="G259" s="217" t="s">
        <v>179</v>
      </c>
      <c r="H259" s="218">
        <v>112</v>
      </c>
      <c r="I259" s="219"/>
      <c r="J259" s="220">
        <f>ROUND(I259*H259,2)</f>
        <v>0</v>
      </c>
      <c r="K259" s="216" t="s">
        <v>180</v>
      </c>
      <c r="L259" s="48"/>
      <c r="M259" s="221" t="s">
        <v>5</v>
      </c>
      <c r="N259" s="222" t="s">
        <v>43</v>
      </c>
      <c r="O259" s="49"/>
      <c r="P259" s="223">
        <f>O259*H259</f>
        <v>0</v>
      </c>
      <c r="Q259" s="223">
        <v>0.0075</v>
      </c>
      <c r="R259" s="223">
        <f>Q259*H259</f>
        <v>0</v>
      </c>
      <c r="S259" s="223">
        <v>0</v>
      </c>
      <c r="T259" s="224">
        <f>S259*H259</f>
        <v>0</v>
      </c>
      <c r="AR259" s="26" t="s">
        <v>263</v>
      </c>
      <c r="AT259" s="26" t="s">
        <v>176</v>
      </c>
      <c r="AU259" s="26" t="s">
        <v>81</v>
      </c>
      <c r="AY259" s="26" t="s">
        <v>173</v>
      </c>
      <c r="BE259" s="225">
        <f>IF(N259="základní",J259,0)</f>
        <v>0</v>
      </c>
      <c r="BF259" s="225">
        <f>IF(N259="snížená",J259,0)</f>
        <v>0</v>
      </c>
      <c r="BG259" s="225">
        <f>IF(N259="zákl. přenesená",J259,0)</f>
        <v>0</v>
      </c>
      <c r="BH259" s="225">
        <f>IF(N259="sníž. přenesená",J259,0)</f>
        <v>0</v>
      </c>
      <c r="BI259" s="225">
        <f>IF(N259="nulová",J259,0)</f>
        <v>0</v>
      </c>
      <c r="BJ259" s="26" t="s">
        <v>79</v>
      </c>
      <c r="BK259" s="225">
        <f>ROUND(I259*H259,2)</f>
        <v>0</v>
      </c>
      <c r="BL259" s="26" t="s">
        <v>263</v>
      </c>
      <c r="BM259" s="26" t="s">
        <v>465</v>
      </c>
    </row>
    <row r="260" spans="2:51" s="12" customFormat="1" ht="13.5">
      <c r="B260" s="226"/>
      <c r="D260" s="236" t="s">
        <v>183</v>
      </c>
      <c r="E260" s="256" t="s">
        <v>5</v>
      </c>
      <c r="F260" s="257" t="s">
        <v>461</v>
      </c>
      <c r="H260" s="258">
        <v>112</v>
      </c>
      <c r="I260" s="231"/>
      <c r="L260" s="226"/>
      <c r="M260" s="232"/>
      <c r="N260" s="233"/>
      <c r="O260" s="233"/>
      <c r="P260" s="233"/>
      <c r="Q260" s="233"/>
      <c r="R260" s="233"/>
      <c r="S260" s="233"/>
      <c r="T260" s="234"/>
      <c r="AT260" s="228" t="s">
        <v>183</v>
      </c>
      <c r="AU260" s="228" t="s">
        <v>81</v>
      </c>
      <c r="AV260" s="12" t="s">
        <v>81</v>
      </c>
      <c r="AW260" s="12" t="s">
        <v>35</v>
      </c>
      <c r="AX260" s="12" t="s">
        <v>79</v>
      </c>
      <c r="AY260" s="228" t="s">
        <v>173</v>
      </c>
    </row>
    <row r="261" spans="2:65" s="1" customFormat="1" ht="22.5" customHeight="1">
      <c r="B261" s="213"/>
      <c r="C261" s="214" t="s">
        <v>466</v>
      </c>
      <c r="D261" s="214" t="s">
        <v>176</v>
      </c>
      <c r="E261" s="215" t="s">
        <v>467</v>
      </c>
      <c r="F261" s="216" t="s">
        <v>468</v>
      </c>
      <c r="G261" s="217" t="s">
        <v>179</v>
      </c>
      <c r="H261" s="218">
        <v>119.3</v>
      </c>
      <c r="I261" s="219"/>
      <c r="J261" s="220">
        <f>ROUND(I261*H261,2)</f>
        <v>0</v>
      </c>
      <c r="K261" s="216" t="s">
        <v>180</v>
      </c>
      <c r="L261" s="48"/>
      <c r="M261" s="221" t="s">
        <v>5</v>
      </c>
      <c r="N261" s="222" t="s">
        <v>43</v>
      </c>
      <c r="O261" s="49"/>
      <c r="P261" s="223">
        <f>O261*H261</f>
        <v>0</v>
      </c>
      <c r="Q261" s="223">
        <v>0.0003</v>
      </c>
      <c r="R261" s="223">
        <f>Q261*H261</f>
        <v>0</v>
      </c>
      <c r="S261" s="223">
        <v>0</v>
      </c>
      <c r="T261" s="224">
        <f>S261*H261</f>
        <v>0</v>
      </c>
      <c r="AR261" s="26" t="s">
        <v>263</v>
      </c>
      <c r="AT261" s="26" t="s">
        <v>176</v>
      </c>
      <c r="AU261" s="26" t="s">
        <v>81</v>
      </c>
      <c r="AY261" s="26" t="s">
        <v>173</v>
      </c>
      <c r="BE261" s="225">
        <f>IF(N261="základní",J261,0)</f>
        <v>0</v>
      </c>
      <c r="BF261" s="225">
        <f>IF(N261="snížená",J261,0)</f>
        <v>0</v>
      </c>
      <c r="BG261" s="225">
        <f>IF(N261="zákl. přenesená",J261,0)</f>
        <v>0</v>
      </c>
      <c r="BH261" s="225">
        <f>IF(N261="sníž. přenesená",J261,0)</f>
        <v>0</v>
      </c>
      <c r="BI261" s="225">
        <f>IF(N261="nulová",J261,0)</f>
        <v>0</v>
      </c>
      <c r="BJ261" s="26" t="s">
        <v>79</v>
      </c>
      <c r="BK261" s="225">
        <f>ROUND(I261*H261,2)</f>
        <v>0</v>
      </c>
      <c r="BL261" s="26" t="s">
        <v>263</v>
      </c>
      <c r="BM261" s="26" t="s">
        <v>469</v>
      </c>
    </row>
    <row r="262" spans="2:51" s="12" customFormat="1" ht="13.5">
      <c r="B262" s="226"/>
      <c r="D262" s="227" t="s">
        <v>183</v>
      </c>
      <c r="E262" s="228" t="s">
        <v>5</v>
      </c>
      <c r="F262" s="229" t="s">
        <v>470</v>
      </c>
      <c r="H262" s="230">
        <v>118.05</v>
      </c>
      <c r="I262" s="231"/>
      <c r="L262" s="226"/>
      <c r="M262" s="232"/>
      <c r="N262" s="233"/>
      <c r="O262" s="233"/>
      <c r="P262" s="233"/>
      <c r="Q262" s="233"/>
      <c r="R262" s="233"/>
      <c r="S262" s="233"/>
      <c r="T262" s="234"/>
      <c r="AT262" s="228" t="s">
        <v>183</v>
      </c>
      <c r="AU262" s="228" t="s">
        <v>81</v>
      </c>
      <c r="AV262" s="12" t="s">
        <v>81</v>
      </c>
      <c r="AW262" s="12" t="s">
        <v>35</v>
      </c>
      <c r="AX262" s="12" t="s">
        <v>72</v>
      </c>
      <c r="AY262" s="228" t="s">
        <v>173</v>
      </c>
    </row>
    <row r="263" spans="2:51" s="12" customFormat="1" ht="13.5">
      <c r="B263" s="226"/>
      <c r="D263" s="227" t="s">
        <v>183</v>
      </c>
      <c r="E263" s="228" t="s">
        <v>5</v>
      </c>
      <c r="F263" s="229" t="s">
        <v>471</v>
      </c>
      <c r="H263" s="230">
        <v>1.222</v>
      </c>
      <c r="I263" s="231"/>
      <c r="L263" s="226"/>
      <c r="M263" s="232"/>
      <c r="N263" s="233"/>
      <c r="O263" s="233"/>
      <c r="P263" s="233"/>
      <c r="Q263" s="233"/>
      <c r="R263" s="233"/>
      <c r="S263" s="233"/>
      <c r="T263" s="234"/>
      <c r="AT263" s="228" t="s">
        <v>183</v>
      </c>
      <c r="AU263" s="228" t="s">
        <v>81</v>
      </c>
      <c r="AV263" s="12" t="s">
        <v>81</v>
      </c>
      <c r="AW263" s="12" t="s">
        <v>35</v>
      </c>
      <c r="AX263" s="12" t="s">
        <v>72</v>
      </c>
      <c r="AY263" s="228" t="s">
        <v>173</v>
      </c>
    </row>
    <row r="264" spans="2:51" s="13" customFormat="1" ht="13.5">
      <c r="B264" s="235"/>
      <c r="D264" s="227" t="s">
        <v>183</v>
      </c>
      <c r="E264" s="253" t="s">
        <v>5</v>
      </c>
      <c r="F264" s="254" t="s">
        <v>186</v>
      </c>
      <c r="H264" s="255">
        <v>119.272</v>
      </c>
      <c r="I264" s="240"/>
      <c r="L264" s="235"/>
      <c r="M264" s="241"/>
      <c r="N264" s="242"/>
      <c r="O264" s="242"/>
      <c r="P264" s="242"/>
      <c r="Q264" s="242"/>
      <c r="R264" s="242"/>
      <c r="S264" s="242"/>
      <c r="T264" s="243"/>
      <c r="AT264" s="244" t="s">
        <v>183</v>
      </c>
      <c r="AU264" s="244" t="s">
        <v>81</v>
      </c>
      <c r="AV264" s="13" t="s">
        <v>181</v>
      </c>
      <c r="AW264" s="13" t="s">
        <v>35</v>
      </c>
      <c r="AX264" s="13" t="s">
        <v>72</v>
      </c>
      <c r="AY264" s="244" t="s">
        <v>173</v>
      </c>
    </row>
    <row r="265" spans="2:51" s="12" customFormat="1" ht="13.5">
      <c r="B265" s="226"/>
      <c r="D265" s="236" t="s">
        <v>183</v>
      </c>
      <c r="E265" s="256" t="s">
        <v>5</v>
      </c>
      <c r="F265" s="257" t="s">
        <v>472</v>
      </c>
      <c r="H265" s="258">
        <v>119.3</v>
      </c>
      <c r="I265" s="231"/>
      <c r="L265" s="226"/>
      <c r="M265" s="232"/>
      <c r="N265" s="233"/>
      <c r="O265" s="233"/>
      <c r="P265" s="233"/>
      <c r="Q265" s="233"/>
      <c r="R265" s="233"/>
      <c r="S265" s="233"/>
      <c r="T265" s="234"/>
      <c r="AT265" s="228" t="s">
        <v>183</v>
      </c>
      <c r="AU265" s="228" t="s">
        <v>81</v>
      </c>
      <c r="AV265" s="12" t="s">
        <v>81</v>
      </c>
      <c r="AW265" s="12" t="s">
        <v>35</v>
      </c>
      <c r="AX265" s="12" t="s">
        <v>79</v>
      </c>
      <c r="AY265" s="228" t="s">
        <v>173</v>
      </c>
    </row>
    <row r="266" spans="2:65" s="1" customFormat="1" ht="44.25" customHeight="1">
      <c r="B266" s="213"/>
      <c r="C266" s="259" t="s">
        <v>473</v>
      </c>
      <c r="D266" s="259" t="s">
        <v>336</v>
      </c>
      <c r="E266" s="260" t="s">
        <v>474</v>
      </c>
      <c r="F266" s="261" t="s">
        <v>475</v>
      </c>
      <c r="G266" s="262" t="s">
        <v>179</v>
      </c>
      <c r="H266" s="263">
        <v>131.23</v>
      </c>
      <c r="I266" s="264"/>
      <c r="J266" s="265">
        <f>ROUND(I266*H266,2)</f>
        <v>0</v>
      </c>
      <c r="K266" s="261" t="s">
        <v>5</v>
      </c>
      <c r="L266" s="266"/>
      <c r="M266" s="267" t="s">
        <v>5</v>
      </c>
      <c r="N266" s="268" t="s">
        <v>43</v>
      </c>
      <c r="O266" s="49"/>
      <c r="P266" s="223">
        <f>O266*H266</f>
        <v>0</v>
      </c>
      <c r="Q266" s="223">
        <v>0.0025</v>
      </c>
      <c r="R266" s="223">
        <f>Q266*H266</f>
        <v>0</v>
      </c>
      <c r="S266" s="223">
        <v>0</v>
      </c>
      <c r="T266" s="224">
        <f>S266*H266</f>
        <v>0</v>
      </c>
      <c r="AR266" s="26" t="s">
        <v>340</v>
      </c>
      <c r="AT266" s="26" t="s">
        <v>336</v>
      </c>
      <c r="AU266" s="26" t="s">
        <v>81</v>
      </c>
      <c r="AY266" s="26" t="s">
        <v>173</v>
      </c>
      <c r="BE266" s="225">
        <f>IF(N266="základní",J266,0)</f>
        <v>0</v>
      </c>
      <c r="BF266" s="225">
        <f>IF(N266="snížená",J266,0)</f>
        <v>0</v>
      </c>
      <c r="BG266" s="225">
        <f>IF(N266="zákl. přenesená",J266,0)</f>
        <v>0</v>
      </c>
      <c r="BH266" s="225">
        <f>IF(N266="sníž. přenesená",J266,0)</f>
        <v>0</v>
      </c>
      <c r="BI266" s="225">
        <f>IF(N266="nulová",J266,0)</f>
        <v>0</v>
      </c>
      <c r="BJ266" s="26" t="s">
        <v>79</v>
      </c>
      <c r="BK266" s="225">
        <f>ROUND(I266*H266,2)</f>
        <v>0</v>
      </c>
      <c r="BL266" s="26" t="s">
        <v>263</v>
      </c>
      <c r="BM266" s="26" t="s">
        <v>476</v>
      </c>
    </row>
    <row r="267" spans="2:51" s="12" customFormat="1" ht="13.5">
      <c r="B267" s="226"/>
      <c r="D267" s="227" t="s">
        <v>183</v>
      </c>
      <c r="E267" s="228" t="s">
        <v>5</v>
      </c>
      <c r="F267" s="229" t="s">
        <v>477</v>
      </c>
      <c r="H267" s="230">
        <v>131.23</v>
      </c>
      <c r="I267" s="231"/>
      <c r="L267" s="226"/>
      <c r="M267" s="232"/>
      <c r="N267" s="233"/>
      <c r="O267" s="233"/>
      <c r="P267" s="233"/>
      <c r="Q267" s="233"/>
      <c r="R267" s="233"/>
      <c r="S267" s="233"/>
      <c r="T267" s="234"/>
      <c r="AT267" s="228" t="s">
        <v>183</v>
      </c>
      <c r="AU267" s="228" t="s">
        <v>81</v>
      </c>
      <c r="AV267" s="12" t="s">
        <v>81</v>
      </c>
      <c r="AW267" s="12" t="s">
        <v>35</v>
      </c>
      <c r="AX267" s="12" t="s">
        <v>72</v>
      </c>
      <c r="AY267" s="228" t="s">
        <v>173</v>
      </c>
    </row>
    <row r="268" spans="2:51" s="13" customFormat="1" ht="13.5">
      <c r="B268" s="235"/>
      <c r="D268" s="236" t="s">
        <v>183</v>
      </c>
      <c r="E268" s="237" t="s">
        <v>5</v>
      </c>
      <c r="F268" s="238" t="s">
        <v>186</v>
      </c>
      <c r="H268" s="239">
        <v>131.23</v>
      </c>
      <c r="I268" s="240"/>
      <c r="L268" s="235"/>
      <c r="M268" s="241"/>
      <c r="N268" s="242"/>
      <c r="O268" s="242"/>
      <c r="P268" s="242"/>
      <c r="Q268" s="242"/>
      <c r="R268" s="242"/>
      <c r="S268" s="242"/>
      <c r="T268" s="243"/>
      <c r="AT268" s="244" t="s">
        <v>183</v>
      </c>
      <c r="AU268" s="244" t="s">
        <v>81</v>
      </c>
      <c r="AV268" s="13" t="s">
        <v>181</v>
      </c>
      <c r="AW268" s="13" t="s">
        <v>35</v>
      </c>
      <c r="AX268" s="13" t="s">
        <v>79</v>
      </c>
      <c r="AY268" s="244" t="s">
        <v>173</v>
      </c>
    </row>
    <row r="269" spans="2:65" s="1" customFormat="1" ht="22.5" customHeight="1">
      <c r="B269" s="213"/>
      <c r="C269" s="214" t="s">
        <v>478</v>
      </c>
      <c r="D269" s="214" t="s">
        <v>176</v>
      </c>
      <c r="E269" s="215" t="s">
        <v>479</v>
      </c>
      <c r="F269" s="216" t="s">
        <v>480</v>
      </c>
      <c r="G269" s="217" t="s">
        <v>179</v>
      </c>
      <c r="H269" s="218">
        <v>175</v>
      </c>
      <c r="I269" s="219"/>
      <c r="J269" s="220">
        <f>ROUND(I269*H269,2)</f>
        <v>0</v>
      </c>
      <c r="K269" s="216" t="s">
        <v>180</v>
      </c>
      <c r="L269" s="48"/>
      <c r="M269" s="221" t="s">
        <v>5</v>
      </c>
      <c r="N269" s="222" t="s">
        <v>43</v>
      </c>
      <c r="O269" s="49"/>
      <c r="P269" s="223">
        <f>O269*H269</f>
        <v>0</v>
      </c>
      <c r="Q269" s="223">
        <v>0</v>
      </c>
      <c r="R269" s="223">
        <f>Q269*H269</f>
        <v>0</v>
      </c>
      <c r="S269" s="223">
        <v>0.0025</v>
      </c>
      <c r="T269" s="224">
        <f>S269*H269</f>
        <v>0</v>
      </c>
      <c r="AR269" s="26" t="s">
        <v>263</v>
      </c>
      <c r="AT269" s="26" t="s">
        <v>176</v>
      </c>
      <c r="AU269" s="26" t="s">
        <v>81</v>
      </c>
      <c r="AY269" s="26" t="s">
        <v>173</v>
      </c>
      <c r="BE269" s="225">
        <f>IF(N269="základní",J269,0)</f>
        <v>0</v>
      </c>
      <c r="BF269" s="225">
        <f>IF(N269="snížená",J269,0)</f>
        <v>0</v>
      </c>
      <c r="BG269" s="225">
        <f>IF(N269="zákl. přenesená",J269,0)</f>
        <v>0</v>
      </c>
      <c r="BH269" s="225">
        <f>IF(N269="sníž. přenesená",J269,0)</f>
        <v>0</v>
      </c>
      <c r="BI269" s="225">
        <f>IF(N269="nulová",J269,0)</f>
        <v>0</v>
      </c>
      <c r="BJ269" s="26" t="s">
        <v>79</v>
      </c>
      <c r="BK269" s="225">
        <f>ROUND(I269*H269,2)</f>
        <v>0</v>
      </c>
      <c r="BL269" s="26" t="s">
        <v>263</v>
      </c>
      <c r="BM269" s="26" t="s">
        <v>481</v>
      </c>
    </row>
    <row r="270" spans="2:51" s="12" customFormat="1" ht="13.5">
      <c r="B270" s="226"/>
      <c r="D270" s="236" t="s">
        <v>183</v>
      </c>
      <c r="E270" s="256" t="s">
        <v>5</v>
      </c>
      <c r="F270" s="257" t="s">
        <v>451</v>
      </c>
      <c r="H270" s="258">
        <v>175</v>
      </c>
      <c r="I270" s="231"/>
      <c r="L270" s="226"/>
      <c r="M270" s="232"/>
      <c r="N270" s="233"/>
      <c r="O270" s="233"/>
      <c r="P270" s="233"/>
      <c r="Q270" s="233"/>
      <c r="R270" s="233"/>
      <c r="S270" s="233"/>
      <c r="T270" s="234"/>
      <c r="AT270" s="228" t="s">
        <v>183</v>
      </c>
      <c r="AU270" s="228" t="s">
        <v>81</v>
      </c>
      <c r="AV270" s="12" t="s">
        <v>81</v>
      </c>
      <c r="AW270" s="12" t="s">
        <v>35</v>
      </c>
      <c r="AX270" s="12" t="s">
        <v>79</v>
      </c>
      <c r="AY270" s="228" t="s">
        <v>173</v>
      </c>
    </row>
    <row r="271" spans="2:65" s="1" customFormat="1" ht="22.5" customHeight="1">
      <c r="B271" s="213"/>
      <c r="C271" s="214" t="s">
        <v>482</v>
      </c>
      <c r="D271" s="214" t="s">
        <v>176</v>
      </c>
      <c r="E271" s="215" t="s">
        <v>483</v>
      </c>
      <c r="F271" s="216" t="s">
        <v>484</v>
      </c>
      <c r="G271" s="217" t="s">
        <v>179</v>
      </c>
      <c r="H271" s="218">
        <v>182.5</v>
      </c>
      <c r="I271" s="219"/>
      <c r="J271" s="220">
        <f>ROUND(I271*H271,2)</f>
        <v>0</v>
      </c>
      <c r="K271" s="216" t="s">
        <v>180</v>
      </c>
      <c r="L271" s="48"/>
      <c r="M271" s="221" t="s">
        <v>5</v>
      </c>
      <c r="N271" s="222" t="s">
        <v>43</v>
      </c>
      <c r="O271" s="49"/>
      <c r="P271" s="223">
        <f>O271*H271</f>
        <v>0</v>
      </c>
      <c r="Q271" s="223">
        <v>0</v>
      </c>
      <c r="R271" s="223">
        <f>Q271*H271</f>
        <v>0</v>
      </c>
      <c r="S271" s="223">
        <v>0.003</v>
      </c>
      <c r="T271" s="224">
        <f>S271*H271</f>
        <v>0</v>
      </c>
      <c r="AR271" s="26" t="s">
        <v>263</v>
      </c>
      <c r="AT271" s="26" t="s">
        <v>176</v>
      </c>
      <c r="AU271" s="26" t="s">
        <v>81</v>
      </c>
      <c r="AY271" s="26" t="s">
        <v>173</v>
      </c>
      <c r="BE271" s="225">
        <f>IF(N271="základní",J271,0)</f>
        <v>0</v>
      </c>
      <c r="BF271" s="225">
        <f>IF(N271="snížená",J271,0)</f>
        <v>0</v>
      </c>
      <c r="BG271" s="225">
        <f>IF(N271="zákl. přenesená",J271,0)</f>
        <v>0</v>
      </c>
      <c r="BH271" s="225">
        <f>IF(N271="sníž. přenesená",J271,0)</f>
        <v>0</v>
      </c>
      <c r="BI271" s="225">
        <f>IF(N271="nulová",J271,0)</f>
        <v>0</v>
      </c>
      <c r="BJ271" s="26" t="s">
        <v>79</v>
      </c>
      <c r="BK271" s="225">
        <f>ROUND(I271*H271,2)</f>
        <v>0</v>
      </c>
      <c r="BL271" s="26" t="s">
        <v>263</v>
      </c>
      <c r="BM271" s="26" t="s">
        <v>485</v>
      </c>
    </row>
    <row r="272" spans="2:51" s="12" customFormat="1" ht="13.5">
      <c r="B272" s="226"/>
      <c r="D272" s="227" t="s">
        <v>183</v>
      </c>
      <c r="E272" s="228" t="s">
        <v>5</v>
      </c>
      <c r="F272" s="229" t="s">
        <v>486</v>
      </c>
      <c r="H272" s="230">
        <v>181.23</v>
      </c>
      <c r="I272" s="231"/>
      <c r="L272" s="226"/>
      <c r="M272" s="232"/>
      <c r="N272" s="233"/>
      <c r="O272" s="233"/>
      <c r="P272" s="233"/>
      <c r="Q272" s="233"/>
      <c r="R272" s="233"/>
      <c r="S272" s="233"/>
      <c r="T272" s="234"/>
      <c r="AT272" s="228" t="s">
        <v>183</v>
      </c>
      <c r="AU272" s="228" t="s">
        <v>81</v>
      </c>
      <c r="AV272" s="12" t="s">
        <v>81</v>
      </c>
      <c r="AW272" s="12" t="s">
        <v>35</v>
      </c>
      <c r="AX272" s="12" t="s">
        <v>72</v>
      </c>
      <c r="AY272" s="228" t="s">
        <v>173</v>
      </c>
    </row>
    <row r="273" spans="2:51" s="12" customFormat="1" ht="13.5">
      <c r="B273" s="226"/>
      <c r="D273" s="227" t="s">
        <v>183</v>
      </c>
      <c r="E273" s="228" t="s">
        <v>5</v>
      </c>
      <c r="F273" s="229" t="s">
        <v>471</v>
      </c>
      <c r="H273" s="230">
        <v>1.222</v>
      </c>
      <c r="I273" s="231"/>
      <c r="L273" s="226"/>
      <c r="M273" s="232"/>
      <c r="N273" s="233"/>
      <c r="O273" s="233"/>
      <c r="P273" s="233"/>
      <c r="Q273" s="233"/>
      <c r="R273" s="233"/>
      <c r="S273" s="233"/>
      <c r="T273" s="234"/>
      <c r="AT273" s="228" t="s">
        <v>183</v>
      </c>
      <c r="AU273" s="228" t="s">
        <v>81</v>
      </c>
      <c r="AV273" s="12" t="s">
        <v>81</v>
      </c>
      <c r="AW273" s="12" t="s">
        <v>35</v>
      </c>
      <c r="AX273" s="12" t="s">
        <v>72</v>
      </c>
      <c r="AY273" s="228" t="s">
        <v>173</v>
      </c>
    </row>
    <row r="274" spans="2:51" s="13" customFormat="1" ht="13.5">
      <c r="B274" s="235"/>
      <c r="D274" s="227" t="s">
        <v>183</v>
      </c>
      <c r="E274" s="253" t="s">
        <v>5</v>
      </c>
      <c r="F274" s="254" t="s">
        <v>186</v>
      </c>
      <c r="H274" s="255">
        <v>182.452</v>
      </c>
      <c r="I274" s="240"/>
      <c r="L274" s="235"/>
      <c r="M274" s="241"/>
      <c r="N274" s="242"/>
      <c r="O274" s="242"/>
      <c r="P274" s="242"/>
      <c r="Q274" s="242"/>
      <c r="R274" s="242"/>
      <c r="S274" s="242"/>
      <c r="T274" s="243"/>
      <c r="AT274" s="244" t="s">
        <v>183</v>
      </c>
      <c r="AU274" s="244" t="s">
        <v>81</v>
      </c>
      <c r="AV274" s="13" t="s">
        <v>181</v>
      </c>
      <c r="AW274" s="13" t="s">
        <v>35</v>
      </c>
      <c r="AX274" s="13" t="s">
        <v>72</v>
      </c>
      <c r="AY274" s="244" t="s">
        <v>173</v>
      </c>
    </row>
    <row r="275" spans="2:51" s="12" customFormat="1" ht="13.5">
      <c r="B275" s="226"/>
      <c r="D275" s="236" t="s">
        <v>183</v>
      </c>
      <c r="E275" s="256" t="s">
        <v>5</v>
      </c>
      <c r="F275" s="257" t="s">
        <v>487</v>
      </c>
      <c r="H275" s="258">
        <v>182.5</v>
      </c>
      <c r="I275" s="231"/>
      <c r="L275" s="226"/>
      <c r="M275" s="232"/>
      <c r="N275" s="233"/>
      <c r="O275" s="233"/>
      <c r="P275" s="233"/>
      <c r="Q275" s="233"/>
      <c r="R275" s="233"/>
      <c r="S275" s="233"/>
      <c r="T275" s="234"/>
      <c r="AT275" s="228" t="s">
        <v>183</v>
      </c>
      <c r="AU275" s="228" t="s">
        <v>81</v>
      </c>
      <c r="AV275" s="12" t="s">
        <v>81</v>
      </c>
      <c r="AW275" s="12" t="s">
        <v>35</v>
      </c>
      <c r="AX275" s="12" t="s">
        <v>79</v>
      </c>
      <c r="AY275" s="228" t="s">
        <v>173</v>
      </c>
    </row>
    <row r="276" spans="2:65" s="1" customFormat="1" ht="22.5" customHeight="1">
      <c r="B276" s="213"/>
      <c r="C276" s="214" t="s">
        <v>488</v>
      </c>
      <c r="D276" s="214" t="s">
        <v>176</v>
      </c>
      <c r="E276" s="215" t="s">
        <v>489</v>
      </c>
      <c r="F276" s="216" t="s">
        <v>490</v>
      </c>
      <c r="G276" s="217" t="s">
        <v>260</v>
      </c>
      <c r="H276" s="218">
        <v>73.54</v>
      </c>
      <c r="I276" s="219"/>
      <c r="J276" s="220">
        <f>ROUND(I276*H276,2)</f>
        <v>0</v>
      </c>
      <c r="K276" s="216" t="s">
        <v>180</v>
      </c>
      <c r="L276" s="48"/>
      <c r="M276" s="221" t="s">
        <v>5</v>
      </c>
      <c r="N276" s="222" t="s">
        <v>43</v>
      </c>
      <c r="O276" s="49"/>
      <c r="P276" s="223">
        <f>O276*H276</f>
        <v>0</v>
      </c>
      <c r="Q276" s="223">
        <v>1E-05</v>
      </c>
      <c r="R276" s="223">
        <f>Q276*H276</f>
        <v>0</v>
      </c>
      <c r="S276" s="223">
        <v>0</v>
      </c>
      <c r="T276" s="224">
        <f>S276*H276</f>
        <v>0</v>
      </c>
      <c r="AR276" s="26" t="s">
        <v>263</v>
      </c>
      <c r="AT276" s="26" t="s">
        <v>176</v>
      </c>
      <c r="AU276" s="26" t="s">
        <v>81</v>
      </c>
      <c r="AY276" s="26" t="s">
        <v>173</v>
      </c>
      <c r="BE276" s="225">
        <f>IF(N276="základní",J276,0)</f>
        <v>0</v>
      </c>
      <c r="BF276" s="225">
        <f>IF(N276="snížená",J276,0)</f>
        <v>0</v>
      </c>
      <c r="BG276" s="225">
        <f>IF(N276="zákl. přenesená",J276,0)</f>
        <v>0</v>
      </c>
      <c r="BH276" s="225">
        <f>IF(N276="sníž. přenesená",J276,0)</f>
        <v>0</v>
      </c>
      <c r="BI276" s="225">
        <f>IF(N276="nulová",J276,0)</f>
        <v>0</v>
      </c>
      <c r="BJ276" s="26" t="s">
        <v>79</v>
      </c>
      <c r="BK276" s="225">
        <f>ROUND(I276*H276,2)</f>
        <v>0</v>
      </c>
      <c r="BL276" s="26" t="s">
        <v>263</v>
      </c>
      <c r="BM276" s="26" t="s">
        <v>491</v>
      </c>
    </row>
    <row r="277" spans="2:51" s="12" customFormat="1" ht="13.5">
      <c r="B277" s="226"/>
      <c r="D277" s="227" t="s">
        <v>183</v>
      </c>
      <c r="E277" s="228" t="s">
        <v>5</v>
      </c>
      <c r="F277" s="229" t="s">
        <v>492</v>
      </c>
      <c r="H277" s="230">
        <v>73.54</v>
      </c>
      <c r="I277" s="231"/>
      <c r="L277" s="226"/>
      <c r="M277" s="232"/>
      <c r="N277" s="233"/>
      <c r="O277" s="233"/>
      <c r="P277" s="233"/>
      <c r="Q277" s="233"/>
      <c r="R277" s="233"/>
      <c r="S277" s="233"/>
      <c r="T277" s="234"/>
      <c r="AT277" s="228" t="s">
        <v>183</v>
      </c>
      <c r="AU277" s="228" t="s">
        <v>81</v>
      </c>
      <c r="AV277" s="12" t="s">
        <v>81</v>
      </c>
      <c r="AW277" s="12" t="s">
        <v>35</v>
      </c>
      <c r="AX277" s="12" t="s">
        <v>72</v>
      </c>
      <c r="AY277" s="228" t="s">
        <v>173</v>
      </c>
    </row>
    <row r="278" spans="2:51" s="13" customFormat="1" ht="13.5">
      <c r="B278" s="235"/>
      <c r="D278" s="236" t="s">
        <v>183</v>
      </c>
      <c r="E278" s="237" t="s">
        <v>5</v>
      </c>
      <c r="F278" s="238" t="s">
        <v>186</v>
      </c>
      <c r="H278" s="239">
        <v>73.54</v>
      </c>
      <c r="I278" s="240"/>
      <c r="L278" s="235"/>
      <c r="M278" s="241"/>
      <c r="N278" s="242"/>
      <c r="O278" s="242"/>
      <c r="P278" s="242"/>
      <c r="Q278" s="242"/>
      <c r="R278" s="242"/>
      <c r="S278" s="242"/>
      <c r="T278" s="243"/>
      <c r="AT278" s="244" t="s">
        <v>183</v>
      </c>
      <c r="AU278" s="244" t="s">
        <v>81</v>
      </c>
      <c r="AV278" s="13" t="s">
        <v>181</v>
      </c>
      <c r="AW278" s="13" t="s">
        <v>35</v>
      </c>
      <c r="AX278" s="13" t="s">
        <v>79</v>
      </c>
      <c r="AY278" s="244" t="s">
        <v>173</v>
      </c>
    </row>
    <row r="279" spans="2:65" s="1" customFormat="1" ht="31.5" customHeight="1">
      <c r="B279" s="213"/>
      <c r="C279" s="259" t="s">
        <v>493</v>
      </c>
      <c r="D279" s="259" t="s">
        <v>336</v>
      </c>
      <c r="E279" s="260" t="s">
        <v>494</v>
      </c>
      <c r="F279" s="261" t="s">
        <v>495</v>
      </c>
      <c r="G279" s="262" t="s">
        <v>260</v>
      </c>
      <c r="H279" s="263">
        <v>75</v>
      </c>
      <c r="I279" s="264"/>
      <c r="J279" s="265">
        <f>ROUND(I279*H279,2)</f>
        <v>0</v>
      </c>
      <c r="K279" s="261" t="s">
        <v>5</v>
      </c>
      <c r="L279" s="266"/>
      <c r="M279" s="267" t="s">
        <v>5</v>
      </c>
      <c r="N279" s="268" t="s">
        <v>43</v>
      </c>
      <c r="O279" s="49"/>
      <c r="P279" s="223">
        <f>O279*H279</f>
        <v>0</v>
      </c>
      <c r="Q279" s="223">
        <v>0.00028</v>
      </c>
      <c r="R279" s="223">
        <f>Q279*H279</f>
        <v>0</v>
      </c>
      <c r="S279" s="223">
        <v>0</v>
      </c>
      <c r="T279" s="224">
        <f>S279*H279</f>
        <v>0</v>
      </c>
      <c r="AR279" s="26" t="s">
        <v>340</v>
      </c>
      <c r="AT279" s="26" t="s">
        <v>336</v>
      </c>
      <c r="AU279" s="26" t="s">
        <v>81</v>
      </c>
      <c r="AY279" s="26" t="s">
        <v>173</v>
      </c>
      <c r="BE279" s="225">
        <f>IF(N279="základní",J279,0)</f>
        <v>0</v>
      </c>
      <c r="BF279" s="225">
        <f>IF(N279="snížená",J279,0)</f>
        <v>0</v>
      </c>
      <c r="BG279" s="225">
        <f>IF(N279="zákl. přenesená",J279,0)</f>
        <v>0</v>
      </c>
      <c r="BH279" s="225">
        <f>IF(N279="sníž. přenesená",J279,0)</f>
        <v>0</v>
      </c>
      <c r="BI279" s="225">
        <f>IF(N279="nulová",J279,0)</f>
        <v>0</v>
      </c>
      <c r="BJ279" s="26" t="s">
        <v>79</v>
      </c>
      <c r="BK279" s="225">
        <f>ROUND(I279*H279,2)</f>
        <v>0</v>
      </c>
      <c r="BL279" s="26" t="s">
        <v>263</v>
      </c>
      <c r="BM279" s="26" t="s">
        <v>496</v>
      </c>
    </row>
    <row r="280" spans="2:51" s="12" customFormat="1" ht="13.5">
      <c r="B280" s="226"/>
      <c r="D280" s="227" t="s">
        <v>183</v>
      </c>
      <c r="E280" s="228" t="s">
        <v>5</v>
      </c>
      <c r="F280" s="229" t="s">
        <v>497</v>
      </c>
      <c r="H280" s="230">
        <v>75.011</v>
      </c>
      <c r="I280" s="231"/>
      <c r="L280" s="226"/>
      <c r="M280" s="232"/>
      <c r="N280" s="233"/>
      <c r="O280" s="233"/>
      <c r="P280" s="233"/>
      <c r="Q280" s="233"/>
      <c r="R280" s="233"/>
      <c r="S280" s="233"/>
      <c r="T280" s="234"/>
      <c r="AT280" s="228" t="s">
        <v>183</v>
      </c>
      <c r="AU280" s="228" t="s">
        <v>81</v>
      </c>
      <c r="AV280" s="12" t="s">
        <v>81</v>
      </c>
      <c r="AW280" s="12" t="s">
        <v>35</v>
      </c>
      <c r="AX280" s="12" t="s">
        <v>72</v>
      </c>
      <c r="AY280" s="228" t="s">
        <v>173</v>
      </c>
    </row>
    <row r="281" spans="2:51" s="13" customFormat="1" ht="13.5">
      <c r="B281" s="235"/>
      <c r="D281" s="227" t="s">
        <v>183</v>
      </c>
      <c r="E281" s="253" t="s">
        <v>5</v>
      </c>
      <c r="F281" s="254" t="s">
        <v>186</v>
      </c>
      <c r="H281" s="255">
        <v>75.011</v>
      </c>
      <c r="I281" s="240"/>
      <c r="L281" s="235"/>
      <c r="M281" s="241"/>
      <c r="N281" s="242"/>
      <c r="O281" s="242"/>
      <c r="P281" s="242"/>
      <c r="Q281" s="242"/>
      <c r="R281" s="242"/>
      <c r="S281" s="242"/>
      <c r="T281" s="243"/>
      <c r="AT281" s="244" t="s">
        <v>183</v>
      </c>
      <c r="AU281" s="244" t="s">
        <v>81</v>
      </c>
      <c r="AV281" s="13" t="s">
        <v>181</v>
      </c>
      <c r="AW281" s="13" t="s">
        <v>35</v>
      </c>
      <c r="AX281" s="13" t="s">
        <v>72</v>
      </c>
      <c r="AY281" s="244" t="s">
        <v>173</v>
      </c>
    </row>
    <row r="282" spans="2:51" s="12" customFormat="1" ht="13.5">
      <c r="B282" s="226"/>
      <c r="D282" s="236" t="s">
        <v>183</v>
      </c>
      <c r="E282" s="256" t="s">
        <v>5</v>
      </c>
      <c r="F282" s="257" t="s">
        <v>498</v>
      </c>
      <c r="H282" s="258">
        <v>75</v>
      </c>
      <c r="I282" s="231"/>
      <c r="L282" s="226"/>
      <c r="M282" s="232"/>
      <c r="N282" s="233"/>
      <c r="O282" s="233"/>
      <c r="P282" s="233"/>
      <c r="Q282" s="233"/>
      <c r="R282" s="233"/>
      <c r="S282" s="233"/>
      <c r="T282" s="234"/>
      <c r="AT282" s="228" t="s">
        <v>183</v>
      </c>
      <c r="AU282" s="228" t="s">
        <v>81</v>
      </c>
      <c r="AV282" s="12" t="s">
        <v>81</v>
      </c>
      <c r="AW282" s="12" t="s">
        <v>35</v>
      </c>
      <c r="AX282" s="12" t="s">
        <v>79</v>
      </c>
      <c r="AY282" s="228" t="s">
        <v>173</v>
      </c>
    </row>
    <row r="283" spans="2:65" s="1" customFormat="1" ht="22.5" customHeight="1">
      <c r="B283" s="213"/>
      <c r="C283" s="214" t="s">
        <v>499</v>
      </c>
      <c r="D283" s="214" t="s">
        <v>176</v>
      </c>
      <c r="E283" s="215" t="s">
        <v>500</v>
      </c>
      <c r="F283" s="216" t="s">
        <v>501</v>
      </c>
      <c r="G283" s="217" t="s">
        <v>260</v>
      </c>
      <c r="H283" s="218">
        <v>15</v>
      </c>
      <c r="I283" s="219"/>
      <c r="J283" s="220">
        <f>ROUND(I283*H283,2)</f>
        <v>0</v>
      </c>
      <c r="K283" s="216" t="s">
        <v>5</v>
      </c>
      <c r="L283" s="48"/>
      <c r="M283" s="221" t="s">
        <v>5</v>
      </c>
      <c r="N283" s="222" t="s">
        <v>43</v>
      </c>
      <c r="O283" s="49"/>
      <c r="P283" s="223">
        <f>O283*H283</f>
        <v>0</v>
      </c>
      <c r="Q283" s="223">
        <v>0</v>
      </c>
      <c r="R283" s="223">
        <f>Q283*H283</f>
        <v>0</v>
      </c>
      <c r="S283" s="223">
        <v>0</v>
      </c>
      <c r="T283" s="224">
        <f>S283*H283</f>
        <v>0</v>
      </c>
      <c r="AR283" s="26" t="s">
        <v>263</v>
      </c>
      <c r="AT283" s="26" t="s">
        <v>176</v>
      </c>
      <c r="AU283" s="26" t="s">
        <v>81</v>
      </c>
      <c r="AY283" s="26" t="s">
        <v>173</v>
      </c>
      <c r="BE283" s="225">
        <f>IF(N283="základní",J283,0)</f>
        <v>0</v>
      </c>
      <c r="BF283" s="225">
        <f>IF(N283="snížená",J283,0)</f>
        <v>0</v>
      </c>
      <c r="BG283" s="225">
        <f>IF(N283="zákl. přenesená",J283,0)</f>
        <v>0</v>
      </c>
      <c r="BH283" s="225">
        <f>IF(N283="sníž. přenesená",J283,0)</f>
        <v>0</v>
      </c>
      <c r="BI283" s="225">
        <f>IF(N283="nulová",J283,0)</f>
        <v>0</v>
      </c>
      <c r="BJ283" s="26" t="s">
        <v>79</v>
      </c>
      <c r="BK283" s="225">
        <f>ROUND(I283*H283,2)</f>
        <v>0</v>
      </c>
      <c r="BL283" s="26" t="s">
        <v>263</v>
      </c>
      <c r="BM283" s="26" t="s">
        <v>502</v>
      </c>
    </row>
    <row r="284" spans="2:51" s="12" customFormat="1" ht="13.5">
      <c r="B284" s="226"/>
      <c r="D284" s="236" t="s">
        <v>183</v>
      </c>
      <c r="E284" s="256" t="s">
        <v>5</v>
      </c>
      <c r="F284" s="257" t="s">
        <v>11</v>
      </c>
      <c r="H284" s="258">
        <v>15</v>
      </c>
      <c r="I284" s="231"/>
      <c r="L284" s="226"/>
      <c r="M284" s="232"/>
      <c r="N284" s="233"/>
      <c r="O284" s="233"/>
      <c r="P284" s="233"/>
      <c r="Q284" s="233"/>
      <c r="R284" s="233"/>
      <c r="S284" s="233"/>
      <c r="T284" s="234"/>
      <c r="AT284" s="228" t="s">
        <v>183</v>
      </c>
      <c r="AU284" s="228" t="s">
        <v>81</v>
      </c>
      <c r="AV284" s="12" t="s">
        <v>81</v>
      </c>
      <c r="AW284" s="12" t="s">
        <v>35</v>
      </c>
      <c r="AX284" s="12" t="s">
        <v>79</v>
      </c>
      <c r="AY284" s="228" t="s">
        <v>173</v>
      </c>
    </row>
    <row r="285" spans="2:65" s="1" customFormat="1" ht="22.5" customHeight="1">
      <c r="B285" s="213"/>
      <c r="C285" s="214" t="s">
        <v>503</v>
      </c>
      <c r="D285" s="214" t="s">
        <v>176</v>
      </c>
      <c r="E285" s="215" t="s">
        <v>504</v>
      </c>
      <c r="F285" s="216" t="s">
        <v>505</v>
      </c>
      <c r="G285" s="217" t="s">
        <v>260</v>
      </c>
      <c r="H285" s="218">
        <v>15</v>
      </c>
      <c r="I285" s="219"/>
      <c r="J285" s="220">
        <f>ROUND(I285*H285,2)</f>
        <v>0</v>
      </c>
      <c r="K285" s="216" t="s">
        <v>180</v>
      </c>
      <c r="L285" s="48"/>
      <c r="M285" s="221" t="s">
        <v>5</v>
      </c>
      <c r="N285" s="222" t="s">
        <v>43</v>
      </c>
      <c r="O285" s="49"/>
      <c r="P285" s="223">
        <f>O285*H285</f>
        <v>0</v>
      </c>
      <c r="Q285" s="223">
        <v>0</v>
      </c>
      <c r="R285" s="223">
        <f>Q285*H285</f>
        <v>0</v>
      </c>
      <c r="S285" s="223">
        <v>0</v>
      </c>
      <c r="T285" s="224">
        <f>S285*H285</f>
        <v>0</v>
      </c>
      <c r="AR285" s="26" t="s">
        <v>263</v>
      </c>
      <c r="AT285" s="26" t="s">
        <v>176</v>
      </c>
      <c r="AU285" s="26" t="s">
        <v>81</v>
      </c>
      <c r="AY285" s="26" t="s">
        <v>173</v>
      </c>
      <c r="BE285" s="225">
        <f>IF(N285="základní",J285,0)</f>
        <v>0</v>
      </c>
      <c r="BF285" s="225">
        <f>IF(N285="snížená",J285,0)</f>
        <v>0</v>
      </c>
      <c r="BG285" s="225">
        <f>IF(N285="zákl. přenesená",J285,0)</f>
        <v>0</v>
      </c>
      <c r="BH285" s="225">
        <f>IF(N285="sníž. přenesená",J285,0)</f>
        <v>0</v>
      </c>
      <c r="BI285" s="225">
        <f>IF(N285="nulová",J285,0)</f>
        <v>0</v>
      </c>
      <c r="BJ285" s="26" t="s">
        <v>79</v>
      </c>
      <c r="BK285" s="225">
        <f>ROUND(I285*H285,2)</f>
        <v>0</v>
      </c>
      <c r="BL285" s="26" t="s">
        <v>263</v>
      </c>
      <c r="BM285" s="26" t="s">
        <v>506</v>
      </c>
    </row>
    <row r="286" spans="2:51" s="12" customFormat="1" ht="13.5">
      <c r="B286" s="226"/>
      <c r="D286" s="227" t="s">
        <v>183</v>
      </c>
      <c r="E286" s="228" t="s">
        <v>5</v>
      </c>
      <c r="F286" s="229" t="s">
        <v>507</v>
      </c>
      <c r="H286" s="230">
        <v>15</v>
      </c>
      <c r="I286" s="231"/>
      <c r="L286" s="226"/>
      <c r="M286" s="232"/>
      <c r="N286" s="233"/>
      <c r="O286" s="233"/>
      <c r="P286" s="233"/>
      <c r="Q286" s="233"/>
      <c r="R286" s="233"/>
      <c r="S286" s="233"/>
      <c r="T286" s="234"/>
      <c r="AT286" s="228" t="s">
        <v>183</v>
      </c>
      <c r="AU286" s="228" t="s">
        <v>81</v>
      </c>
      <c r="AV286" s="12" t="s">
        <v>81</v>
      </c>
      <c r="AW286" s="12" t="s">
        <v>35</v>
      </c>
      <c r="AX286" s="12" t="s">
        <v>72</v>
      </c>
      <c r="AY286" s="228" t="s">
        <v>173</v>
      </c>
    </row>
    <row r="287" spans="2:51" s="13" customFormat="1" ht="13.5">
      <c r="B287" s="235"/>
      <c r="D287" s="236" t="s">
        <v>183</v>
      </c>
      <c r="E287" s="237" t="s">
        <v>5</v>
      </c>
      <c r="F287" s="238" t="s">
        <v>186</v>
      </c>
      <c r="H287" s="239">
        <v>15</v>
      </c>
      <c r="I287" s="240"/>
      <c r="L287" s="235"/>
      <c r="M287" s="241"/>
      <c r="N287" s="242"/>
      <c r="O287" s="242"/>
      <c r="P287" s="242"/>
      <c r="Q287" s="242"/>
      <c r="R287" s="242"/>
      <c r="S287" s="242"/>
      <c r="T287" s="243"/>
      <c r="AT287" s="244" t="s">
        <v>183</v>
      </c>
      <c r="AU287" s="244" t="s">
        <v>81</v>
      </c>
      <c r="AV287" s="13" t="s">
        <v>181</v>
      </c>
      <c r="AW287" s="13" t="s">
        <v>35</v>
      </c>
      <c r="AX287" s="13" t="s">
        <v>79</v>
      </c>
      <c r="AY287" s="244" t="s">
        <v>173</v>
      </c>
    </row>
    <row r="288" spans="2:65" s="1" customFormat="1" ht="31.5" customHeight="1">
      <c r="B288" s="213"/>
      <c r="C288" s="214" t="s">
        <v>508</v>
      </c>
      <c r="D288" s="214" t="s">
        <v>176</v>
      </c>
      <c r="E288" s="215" t="s">
        <v>509</v>
      </c>
      <c r="F288" s="216" t="s">
        <v>510</v>
      </c>
      <c r="G288" s="217" t="s">
        <v>276</v>
      </c>
      <c r="H288" s="218">
        <v>1.229</v>
      </c>
      <c r="I288" s="219"/>
      <c r="J288" s="220">
        <f>ROUND(I288*H288,2)</f>
        <v>0</v>
      </c>
      <c r="K288" s="216" t="s">
        <v>180</v>
      </c>
      <c r="L288" s="48"/>
      <c r="M288" s="221" t="s">
        <v>5</v>
      </c>
      <c r="N288" s="222" t="s">
        <v>43</v>
      </c>
      <c r="O288" s="49"/>
      <c r="P288" s="223">
        <f>O288*H288</f>
        <v>0</v>
      </c>
      <c r="Q288" s="223">
        <v>0</v>
      </c>
      <c r="R288" s="223">
        <f>Q288*H288</f>
        <v>0</v>
      </c>
      <c r="S288" s="223">
        <v>0</v>
      </c>
      <c r="T288" s="224">
        <f>S288*H288</f>
        <v>0</v>
      </c>
      <c r="AR288" s="26" t="s">
        <v>263</v>
      </c>
      <c r="AT288" s="26" t="s">
        <v>176</v>
      </c>
      <c r="AU288" s="26" t="s">
        <v>81</v>
      </c>
      <c r="AY288" s="26" t="s">
        <v>173</v>
      </c>
      <c r="BE288" s="225">
        <f>IF(N288="základní",J288,0)</f>
        <v>0</v>
      </c>
      <c r="BF288" s="225">
        <f>IF(N288="snížená",J288,0)</f>
        <v>0</v>
      </c>
      <c r="BG288" s="225">
        <f>IF(N288="zákl. přenesená",J288,0)</f>
        <v>0</v>
      </c>
      <c r="BH288" s="225">
        <f>IF(N288="sníž. přenesená",J288,0)</f>
        <v>0</v>
      </c>
      <c r="BI288" s="225">
        <f>IF(N288="nulová",J288,0)</f>
        <v>0</v>
      </c>
      <c r="BJ288" s="26" t="s">
        <v>79</v>
      </c>
      <c r="BK288" s="225">
        <f>ROUND(I288*H288,2)</f>
        <v>0</v>
      </c>
      <c r="BL288" s="26" t="s">
        <v>263</v>
      </c>
      <c r="BM288" s="26" t="s">
        <v>511</v>
      </c>
    </row>
    <row r="289" spans="2:63" s="11" customFormat="1" ht="29.85" customHeight="1">
      <c r="B289" s="199"/>
      <c r="D289" s="210" t="s">
        <v>71</v>
      </c>
      <c r="E289" s="211" t="s">
        <v>512</v>
      </c>
      <c r="F289" s="211" t="s">
        <v>513</v>
      </c>
      <c r="I289" s="202"/>
      <c r="J289" s="212">
        <f>BK289</f>
        <v>0</v>
      </c>
      <c r="L289" s="199"/>
      <c r="M289" s="204"/>
      <c r="N289" s="205"/>
      <c r="O289" s="205"/>
      <c r="P289" s="206">
        <f>SUM(P290:P309)</f>
        <v>0</v>
      </c>
      <c r="Q289" s="205"/>
      <c r="R289" s="206">
        <f>SUM(R290:R309)</f>
        <v>0</v>
      </c>
      <c r="S289" s="205"/>
      <c r="T289" s="207">
        <f>SUM(T290:T309)</f>
        <v>0</v>
      </c>
      <c r="AR289" s="200" t="s">
        <v>81</v>
      </c>
      <c r="AT289" s="208" t="s">
        <v>71</v>
      </c>
      <c r="AU289" s="208" t="s">
        <v>79</v>
      </c>
      <c r="AY289" s="200" t="s">
        <v>173</v>
      </c>
      <c r="BK289" s="209">
        <f>SUM(BK290:BK309)</f>
        <v>0</v>
      </c>
    </row>
    <row r="290" spans="2:65" s="1" customFormat="1" ht="31.5" customHeight="1">
      <c r="B290" s="213"/>
      <c r="C290" s="214" t="s">
        <v>514</v>
      </c>
      <c r="D290" s="214" t="s">
        <v>176</v>
      </c>
      <c r="E290" s="215" t="s">
        <v>515</v>
      </c>
      <c r="F290" s="216" t="s">
        <v>516</v>
      </c>
      <c r="G290" s="217" t="s">
        <v>179</v>
      </c>
      <c r="H290" s="218">
        <v>16.4</v>
      </c>
      <c r="I290" s="219"/>
      <c r="J290" s="220">
        <f>ROUND(I290*H290,2)</f>
        <v>0</v>
      </c>
      <c r="K290" s="216" t="s">
        <v>180</v>
      </c>
      <c r="L290" s="48"/>
      <c r="M290" s="221" t="s">
        <v>5</v>
      </c>
      <c r="N290" s="222" t="s">
        <v>43</v>
      </c>
      <c r="O290" s="49"/>
      <c r="P290" s="223">
        <f>O290*H290</f>
        <v>0</v>
      </c>
      <c r="Q290" s="223">
        <v>0.0032</v>
      </c>
      <c r="R290" s="223">
        <f>Q290*H290</f>
        <v>0</v>
      </c>
      <c r="S290" s="223">
        <v>0</v>
      </c>
      <c r="T290" s="224">
        <f>S290*H290</f>
        <v>0</v>
      </c>
      <c r="AR290" s="26" t="s">
        <v>263</v>
      </c>
      <c r="AT290" s="26" t="s">
        <v>176</v>
      </c>
      <c r="AU290" s="26" t="s">
        <v>81</v>
      </c>
      <c r="AY290" s="26" t="s">
        <v>173</v>
      </c>
      <c r="BE290" s="225">
        <f>IF(N290="základní",J290,0)</f>
        <v>0</v>
      </c>
      <c r="BF290" s="225">
        <f>IF(N290="snížená",J290,0)</f>
        <v>0</v>
      </c>
      <c r="BG290" s="225">
        <f>IF(N290="zákl. přenesená",J290,0)</f>
        <v>0</v>
      </c>
      <c r="BH290" s="225">
        <f>IF(N290="sníž. přenesená",J290,0)</f>
        <v>0</v>
      </c>
      <c r="BI290" s="225">
        <f>IF(N290="nulová",J290,0)</f>
        <v>0</v>
      </c>
      <c r="BJ290" s="26" t="s">
        <v>79</v>
      </c>
      <c r="BK290" s="225">
        <f>ROUND(I290*H290,2)</f>
        <v>0</v>
      </c>
      <c r="BL290" s="26" t="s">
        <v>263</v>
      </c>
      <c r="BM290" s="26" t="s">
        <v>517</v>
      </c>
    </row>
    <row r="291" spans="2:51" s="12" customFormat="1" ht="13.5">
      <c r="B291" s="226"/>
      <c r="D291" s="227" t="s">
        <v>183</v>
      </c>
      <c r="E291" s="228" t="s">
        <v>5</v>
      </c>
      <c r="F291" s="229" t="s">
        <v>518</v>
      </c>
      <c r="H291" s="230">
        <v>16.38</v>
      </c>
      <c r="I291" s="231"/>
      <c r="L291" s="226"/>
      <c r="M291" s="232"/>
      <c r="N291" s="233"/>
      <c r="O291" s="233"/>
      <c r="P291" s="233"/>
      <c r="Q291" s="233"/>
      <c r="R291" s="233"/>
      <c r="S291" s="233"/>
      <c r="T291" s="234"/>
      <c r="AT291" s="228" t="s">
        <v>183</v>
      </c>
      <c r="AU291" s="228" t="s">
        <v>81</v>
      </c>
      <c r="AV291" s="12" t="s">
        <v>81</v>
      </c>
      <c r="AW291" s="12" t="s">
        <v>35</v>
      </c>
      <c r="AX291" s="12" t="s">
        <v>72</v>
      </c>
      <c r="AY291" s="228" t="s">
        <v>173</v>
      </c>
    </row>
    <row r="292" spans="2:51" s="13" customFormat="1" ht="13.5">
      <c r="B292" s="235"/>
      <c r="D292" s="227" t="s">
        <v>183</v>
      </c>
      <c r="E292" s="253" t="s">
        <v>5</v>
      </c>
      <c r="F292" s="254" t="s">
        <v>186</v>
      </c>
      <c r="H292" s="255">
        <v>16.38</v>
      </c>
      <c r="I292" s="240"/>
      <c r="L292" s="235"/>
      <c r="M292" s="241"/>
      <c r="N292" s="242"/>
      <c r="O292" s="242"/>
      <c r="P292" s="242"/>
      <c r="Q292" s="242"/>
      <c r="R292" s="242"/>
      <c r="S292" s="242"/>
      <c r="T292" s="243"/>
      <c r="AT292" s="244" t="s">
        <v>183</v>
      </c>
      <c r="AU292" s="244" t="s">
        <v>81</v>
      </c>
      <c r="AV292" s="13" t="s">
        <v>181</v>
      </c>
      <c r="AW292" s="13" t="s">
        <v>35</v>
      </c>
      <c r="AX292" s="13" t="s">
        <v>72</v>
      </c>
      <c r="AY292" s="244" t="s">
        <v>173</v>
      </c>
    </row>
    <row r="293" spans="2:51" s="12" customFormat="1" ht="13.5">
      <c r="B293" s="226"/>
      <c r="D293" s="236" t="s">
        <v>183</v>
      </c>
      <c r="E293" s="256" t="s">
        <v>5</v>
      </c>
      <c r="F293" s="257" t="s">
        <v>216</v>
      </c>
      <c r="H293" s="258">
        <v>16.4</v>
      </c>
      <c r="I293" s="231"/>
      <c r="L293" s="226"/>
      <c r="M293" s="232"/>
      <c r="N293" s="233"/>
      <c r="O293" s="233"/>
      <c r="P293" s="233"/>
      <c r="Q293" s="233"/>
      <c r="R293" s="233"/>
      <c r="S293" s="233"/>
      <c r="T293" s="234"/>
      <c r="AT293" s="228" t="s">
        <v>183</v>
      </c>
      <c r="AU293" s="228" t="s">
        <v>81</v>
      </c>
      <c r="AV293" s="12" t="s">
        <v>81</v>
      </c>
      <c r="AW293" s="12" t="s">
        <v>35</v>
      </c>
      <c r="AX293" s="12" t="s">
        <v>79</v>
      </c>
      <c r="AY293" s="228" t="s">
        <v>173</v>
      </c>
    </row>
    <row r="294" spans="2:65" s="1" customFormat="1" ht="22.5" customHeight="1">
      <c r="B294" s="213"/>
      <c r="C294" s="259" t="s">
        <v>519</v>
      </c>
      <c r="D294" s="259" t="s">
        <v>336</v>
      </c>
      <c r="E294" s="260" t="s">
        <v>520</v>
      </c>
      <c r="F294" s="261" t="s">
        <v>521</v>
      </c>
      <c r="G294" s="262" t="s">
        <v>179</v>
      </c>
      <c r="H294" s="263">
        <v>18.04</v>
      </c>
      <c r="I294" s="264"/>
      <c r="J294" s="265">
        <f>ROUND(I294*H294,2)</f>
        <v>0</v>
      </c>
      <c r="K294" s="261" t="s">
        <v>5</v>
      </c>
      <c r="L294" s="266"/>
      <c r="M294" s="267" t="s">
        <v>5</v>
      </c>
      <c r="N294" s="268" t="s">
        <v>43</v>
      </c>
      <c r="O294" s="49"/>
      <c r="P294" s="223">
        <f>O294*H294</f>
        <v>0</v>
      </c>
      <c r="Q294" s="223">
        <v>0.0098</v>
      </c>
      <c r="R294" s="223">
        <f>Q294*H294</f>
        <v>0</v>
      </c>
      <c r="S294" s="223">
        <v>0</v>
      </c>
      <c r="T294" s="224">
        <f>S294*H294</f>
        <v>0</v>
      </c>
      <c r="AR294" s="26" t="s">
        <v>340</v>
      </c>
      <c r="AT294" s="26" t="s">
        <v>336</v>
      </c>
      <c r="AU294" s="26" t="s">
        <v>81</v>
      </c>
      <c r="AY294" s="26" t="s">
        <v>173</v>
      </c>
      <c r="BE294" s="225">
        <f>IF(N294="základní",J294,0)</f>
        <v>0</v>
      </c>
      <c r="BF294" s="225">
        <f>IF(N294="snížená",J294,0)</f>
        <v>0</v>
      </c>
      <c r="BG294" s="225">
        <f>IF(N294="zákl. přenesená",J294,0)</f>
        <v>0</v>
      </c>
      <c r="BH294" s="225">
        <f>IF(N294="sníž. přenesená",J294,0)</f>
        <v>0</v>
      </c>
      <c r="BI294" s="225">
        <f>IF(N294="nulová",J294,0)</f>
        <v>0</v>
      </c>
      <c r="BJ294" s="26" t="s">
        <v>79</v>
      </c>
      <c r="BK294" s="225">
        <f>ROUND(I294*H294,2)</f>
        <v>0</v>
      </c>
      <c r="BL294" s="26" t="s">
        <v>263</v>
      </c>
      <c r="BM294" s="26" t="s">
        <v>522</v>
      </c>
    </row>
    <row r="295" spans="2:51" s="12" customFormat="1" ht="13.5">
      <c r="B295" s="226"/>
      <c r="D295" s="227" t="s">
        <v>183</v>
      </c>
      <c r="E295" s="228" t="s">
        <v>5</v>
      </c>
      <c r="F295" s="229" t="s">
        <v>523</v>
      </c>
      <c r="H295" s="230">
        <v>18.04</v>
      </c>
      <c r="I295" s="231"/>
      <c r="L295" s="226"/>
      <c r="M295" s="232"/>
      <c r="N295" s="233"/>
      <c r="O295" s="233"/>
      <c r="P295" s="233"/>
      <c r="Q295" s="233"/>
      <c r="R295" s="233"/>
      <c r="S295" s="233"/>
      <c r="T295" s="234"/>
      <c r="AT295" s="228" t="s">
        <v>183</v>
      </c>
      <c r="AU295" s="228" t="s">
        <v>81</v>
      </c>
      <c r="AV295" s="12" t="s">
        <v>81</v>
      </c>
      <c r="AW295" s="12" t="s">
        <v>35</v>
      </c>
      <c r="AX295" s="12" t="s">
        <v>72</v>
      </c>
      <c r="AY295" s="228" t="s">
        <v>173</v>
      </c>
    </row>
    <row r="296" spans="2:51" s="13" customFormat="1" ht="13.5">
      <c r="B296" s="235"/>
      <c r="D296" s="236" t="s">
        <v>183</v>
      </c>
      <c r="E296" s="237" t="s">
        <v>5</v>
      </c>
      <c r="F296" s="238" t="s">
        <v>186</v>
      </c>
      <c r="H296" s="239">
        <v>18.04</v>
      </c>
      <c r="I296" s="240"/>
      <c r="L296" s="235"/>
      <c r="M296" s="241"/>
      <c r="N296" s="242"/>
      <c r="O296" s="242"/>
      <c r="P296" s="242"/>
      <c r="Q296" s="242"/>
      <c r="R296" s="242"/>
      <c r="S296" s="242"/>
      <c r="T296" s="243"/>
      <c r="AT296" s="244" t="s">
        <v>183</v>
      </c>
      <c r="AU296" s="244" t="s">
        <v>81</v>
      </c>
      <c r="AV296" s="13" t="s">
        <v>181</v>
      </c>
      <c r="AW296" s="13" t="s">
        <v>35</v>
      </c>
      <c r="AX296" s="13" t="s">
        <v>79</v>
      </c>
      <c r="AY296" s="244" t="s">
        <v>173</v>
      </c>
    </row>
    <row r="297" spans="2:65" s="1" customFormat="1" ht="31.5" customHeight="1">
      <c r="B297" s="213"/>
      <c r="C297" s="214" t="s">
        <v>524</v>
      </c>
      <c r="D297" s="214" t="s">
        <v>176</v>
      </c>
      <c r="E297" s="215" t="s">
        <v>525</v>
      </c>
      <c r="F297" s="216" t="s">
        <v>526</v>
      </c>
      <c r="G297" s="217" t="s">
        <v>179</v>
      </c>
      <c r="H297" s="218">
        <v>16.4</v>
      </c>
      <c r="I297" s="219"/>
      <c r="J297" s="220">
        <f>ROUND(I297*H297,2)</f>
        <v>0</v>
      </c>
      <c r="K297" s="216" t="s">
        <v>5</v>
      </c>
      <c r="L297" s="48"/>
      <c r="M297" s="221" t="s">
        <v>5</v>
      </c>
      <c r="N297" s="222" t="s">
        <v>43</v>
      </c>
      <c r="O297" s="49"/>
      <c r="P297" s="223">
        <f>O297*H297</f>
        <v>0</v>
      </c>
      <c r="Q297" s="223">
        <v>0</v>
      </c>
      <c r="R297" s="223">
        <f>Q297*H297</f>
        <v>0</v>
      </c>
      <c r="S297" s="223">
        <v>0</v>
      </c>
      <c r="T297" s="224">
        <f>S297*H297</f>
        <v>0</v>
      </c>
      <c r="AR297" s="26" t="s">
        <v>263</v>
      </c>
      <c r="AT297" s="26" t="s">
        <v>176</v>
      </c>
      <c r="AU297" s="26" t="s">
        <v>81</v>
      </c>
      <c r="AY297" s="26" t="s">
        <v>173</v>
      </c>
      <c r="BE297" s="225">
        <f>IF(N297="základní",J297,0)</f>
        <v>0</v>
      </c>
      <c r="BF297" s="225">
        <f>IF(N297="snížená",J297,0)</f>
        <v>0</v>
      </c>
      <c r="BG297" s="225">
        <f>IF(N297="zákl. přenesená",J297,0)</f>
        <v>0</v>
      </c>
      <c r="BH297" s="225">
        <f>IF(N297="sníž. přenesená",J297,0)</f>
        <v>0</v>
      </c>
      <c r="BI297" s="225">
        <f>IF(N297="nulová",J297,0)</f>
        <v>0</v>
      </c>
      <c r="BJ297" s="26" t="s">
        <v>79</v>
      </c>
      <c r="BK297" s="225">
        <f>ROUND(I297*H297,2)</f>
        <v>0</v>
      </c>
      <c r="BL297" s="26" t="s">
        <v>263</v>
      </c>
      <c r="BM297" s="26" t="s">
        <v>527</v>
      </c>
    </row>
    <row r="298" spans="2:51" s="12" customFormat="1" ht="13.5">
      <c r="B298" s="226"/>
      <c r="D298" s="236" t="s">
        <v>183</v>
      </c>
      <c r="E298" s="256" t="s">
        <v>5</v>
      </c>
      <c r="F298" s="257" t="s">
        <v>216</v>
      </c>
      <c r="H298" s="258">
        <v>16.4</v>
      </c>
      <c r="I298" s="231"/>
      <c r="L298" s="226"/>
      <c r="M298" s="232"/>
      <c r="N298" s="233"/>
      <c r="O298" s="233"/>
      <c r="P298" s="233"/>
      <c r="Q298" s="233"/>
      <c r="R298" s="233"/>
      <c r="S298" s="233"/>
      <c r="T298" s="234"/>
      <c r="AT298" s="228" t="s">
        <v>183</v>
      </c>
      <c r="AU298" s="228" t="s">
        <v>81</v>
      </c>
      <c r="AV298" s="12" t="s">
        <v>81</v>
      </c>
      <c r="AW298" s="12" t="s">
        <v>35</v>
      </c>
      <c r="AX298" s="12" t="s">
        <v>79</v>
      </c>
      <c r="AY298" s="228" t="s">
        <v>173</v>
      </c>
    </row>
    <row r="299" spans="2:65" s="1" customFormat="1" ht="31.5" customHeight="1">
      <c r="B299" s="213"/>
      <c r="C299" s="214" t="s">
        <v>528</v>
      </c>
      <c r="D299" s="214" t="s">
        <v>176</v>
      </c>
      <c r="E299" s="215" t="s">
        <v>529</v>
      </c>
      <c r="F299" s="216" t="s">
        <v>530</v>
      </c>
      <c r="G299" s="217" t="s">
        <v>179</v>
      </c>
      <c r="H299" s="218">
        <v>16.4</v>
      </c>
      <c r="I299" s="219"/>
      <c r="J299" s="220">
        <f>ROUND(I299*H299,2)</f>
        <v>0</v>
      </c>
      <c r="K299" s="216" t="s">
        <v>5</v>
      </c>
      <c r="L299" s="48"/>
      <c r="M299" s="221" t="s">
        <v>5</v>
      </c>
      <c r="N299" s="222" t="s">
        <v>43</v>
      </c>
      <c r="O299" s="49"/>
      <c r="P299" s="223">
        <f>O299*H299</f>
        <v>0</v>
      </c>
      <c r="Q299" s="223">
        <v>9E-05</v>
      </c>
      <c r="R299" s="223">
        <f>Q299*H299</f>
        <v>0</v>
      </c>
      <c r="S299" s="223">
        <v>0</v>
      </c>
      <c r="T299" s="224">
        <f>S299*H299</f>
        <v>0</v>
      </c>
      <c r="AR299" s="26" t="s">
        <v>263</v>
      </c>
      <c r="AT299" s="26" t="s">
        <v>176</v>
      </c>
      <c r="AU299" s="26" t="s">
        <v>81</v>
      </c>
      <c r="AY299" s="26" t="s">
        <v>173</v>
      </c>
      <c r="BE299" s="225">
        <f>IF(N299="základní",J299,0)</f>
        <v>0</v>
      </c>
      <c r="BF299" s="225">
        <f>IF(N299="snížená",J299,0)</f>
        <v>0</v>
      </c>
      <c r="BG299" s="225">
        <f>IF(N299="zákl. přenesená",J299,0)</f>
        <v>0</v>
      </c>
      <c r="BH299" s="225">
        <f>IF(N299="sníž. přenesená",J299,0)</f>
        <v>0</v>
      </c>
      <c r="BI299" s="225">
        <f>IF(N299="nulová",J299,0)</f>
        <v>0</v>
      </c>
      <c r="BJ299" s="26" t="s">
        <v>79</v>
      </c>
      <c r="BK299" s="225">
        <f>ROUND(I299*H299,2)</f>
        <v>0</v>
      </c>
      <c r="BL299" s="26" t="s">
        <v>263</v>
      </c>
      <c r="BM299" s="26" t="s">
        <v>531</v>
      </c>
    </row>
    <row r="300" spans="2:51" s="12" customFormat="1" ht="13.5">
      <c r="B300" s="226"/>
      <c r="D300" s="236" t="s">
        <v>183</v>
      </c>
      <c r="E300" s="256" t="s">
        <v>5</v>
      </c>
      <c r="F300" s="257" t="s">
        <v>216</v>
      </c>
      <c r="H300" s="258">
        <v>16.4</v>
      </c>
      <c r="I300" s="231"/>
      <c r="L300" s="226"/>
      <c r="M300" s="232"/>
      <c r="N300" s="233"/>
      <c r="O300" s="233"/>
      <c r="P300" s="233"/>
      <c r="Q300" s="233"/>
      <c r="R300" s="233"/>
      <c r="S300" s="233"/>
      <c r="T300" s="234"/>
      <c r="AT300" s="228" t="s">
        <v>183</v>
      </c>
      <c r="AU300" s="228" t="s">
        <v>81</v>
      </c>
      <c r="AV300" s="12" t="s">
        <v>81</v>
      </c>
      <c r="AW300" s="12" t="s">
        <v>35</v>
      </c>
      <c r="AX300" s="12" t="s">
        <v>79</v>
      </c>
      <c r="AY300" s="228" t="s">
        <v>173</v>
      </c>
    </row>
    <row r="301" spans="2:65" s="1" customFormat="1" ht="22.5" customHeight="1">
      <c r="B301" s="213"/>
      <c r="C301" s="214" t="s">
        <v>532</v>
      </c>
      <c r="D301" s="214" t="s">
        <v>176</v>
      </c>
      <c r="E301" s="215" t="s">
        <v>533</v>
      </c>
      <c r="F301" s="216" t="s">
        <v>534</v>
      </c>
      <c r="G301" s="217" t="s">
        <v>260</v>
      </c>
      <c r="H301" s="218">
        <v>3</v>
      </c>
      <c r="I301" s="219"/>
      <c r="J301" s="220">
        <f>ROUND(I301*H301,2)</f>
        <v>0</v>
      </c>
      <c r="K301" s="216" t="s">
        <v>180</v>
      </c>
      <c r="L301" s="48"/>
      <c r="M301" s="221" t="s">
        <v>5</v>
      </c>
      <c r="N301" s="222" t="s">
        <v>43</v>
      </c>
      <c r="O301" s="49"/>
      <c r="P301" s="223">
        <f>O301*H301</f>
        <v>0</v>
      </c>
      <c r="Q301" s="223">
        <v>0.00031</v>
      </c>
      <c r="R301" s="223">
        <f>Q301*H301</f>
        <v>0</v>
      </c>
      <c r="S301" s="223">
        <v>0</v>
      </c>
      <c r="T301" s="224">
        <f>S301*H301</f>
        <v>0</v>
      </c>
      <c r="AR301" s="26" t="s">
        <v>263</v>
      </c>
      <c r="AT301" s="26" t="s">
        <v>176</v>
      </c>
      <c r="AU301" s="26" t="s">
        <v>81</v>
      </c>
      <c r="AY301" s="26" t="s">
        <v>173</v>
      </c>
      <c r="BE301" s="225">
        <f>IF(N301="základní",J301,0)</f>
        <v>0</v>
      </c>
      <c r="BF301" s="225">
        <f>IF(N301="snížená",J301,0)</f>
        <v>0</v>
      </c>
      <c r="BG301" s="225">
        <f>IF(N301="zákl. přenesená",J301,0)</f>
        <v>0</v>
      </c>
      <c r="BH301" s="225">
        <f>IF(N301="sníž. přenesená",J301,0)</f>
        <v>0</v>
      </c>
      <c r="BI301" s="225">
        <f>IF(N301="nulová",J301,0)</f>
        <v>0</v>
      </c>
      <c r="BJ301" s="26" t="s">
        <v>79</v>
      </c>
      <c r="BK301" s="225">
        <f>ROUND(I301*H301,2)</f>
        <v>0</v>
      </c>
      <c r="BL301" s="26" t="s">
        <v>263</v>
      </c>
      <c r="BM301" s="26" t="s">
        <v>535</v>
      </c>
    </row>
    <row r="302" spans="2:51" s="12" customFormat="1" ht="13.5">
      <c r="B302" s="226"/>
      <c r="D302" s="227" t="s">
        <v>183</v>
      </c>
      <c r="E302" s="228" t="s">
        <v>5</v>
      </c>
      <c r="F302" s="229" t="s">
        <v>536</v>
      </c>
      <c r="H302" s="230">
        <v>2.94</v>
      </c>
      <c r="I302" s="231"/>
      <c r="L302" s="226"/>
      <c r="M302" s="232"/>
      <c r="N302" s="233"/>
      <c r="O302" s="233"/>
      <c r="P302" s="233"/>
      <c r="Q302" s="233"/>
      <c r="R302" s="233"/>
      <c r="S302" s="233"/>
      <c r="T302" s="234"/>
      <c r="AT302" s="228" t="s">
        <v>183</v>
      </c>
      <c r="AU302" s="228" t="s">
        <v>81</v>
      </c>
      <c r="AV302" s="12" t="s">
        <v>81</v>
      </c>
      <c r="AW302" s="12" t="s">
        <v>35</v>
      </c>
      <c r="AX302" s="12" t="s">
        <v>72</v>
      </c>
      <c r="AY302" s="228" t="s">
        <v>173</v>
      </c>
    </row>
    <row r="303" spans="2:51" s="13" customFormat="1" ht="13.5">
      <c r="B303" s="235"/>
      <c r="D303" s="227" t="s">
        <v>183</v>
      </c>
      <c r="E303" s="253" t="s">
        <v>5</v>
      </c>
      <c r="F303" s="254" t="s">
        <v>186</v>
      </c>
      <c r="H303" s="255">
        <v>2.94</v>
      </c>
      <c r="I303" s="240"/>
      <c r="L303" s="235"/>
      <c r="M303" s="241"/>
      <c r="N303" s="242"/>
      <c r="O303" s="242"/>
      <c r="P303" s="242"/>
      <c r="Q303" s="242"/>
      <c r="R303" s="242"/>
      <c r="S303" s="242"/>
      <c r="T303" s="243"/>
      <c r="AT303" s="244" t="s">
        <v>183</v>
      </c>
      <c r="AU303" s="244" t="s">
        <v>81</v>
      </c>
      <c r="AV303" s="13" t="s">
        <v>181</v>
      </c>
      <c r="AW303" s="13" t="s">
        <v>35</v>
      </c>
      <c r="AX303" s="13" t="s">
        <v>72</v>
      </c>
      <c r="AY303" s="244" t="s">
        <v>173</v>
      </c>
    </row>
    <row r="304" spans="2:51" s="12" customFormat="1" ht="13.5">
      <c r="B304" s="226"/>
      <c r="D304" s="236" t="s">
        <v>183</v>
      </c>
      <c r="E304" s="256" t="s">
        <v>5</v>
      </c>
      <c r="F304" s="257" t="s">
        <v>4</v>
      </c>
      <c r="H304" s="258">
        <v>3</v>
      </c>
      <c r="I304" s="231"/>
      <c r="L304" s="226"/>
      <c r="M304" s="232"/>
      <c r="N304" s="233"/>
      <c r="O304" s="233"/>
      <c r="P304" s="233"/>
      <c r="Q304" s="233"/>
      <c r="R304" s="233"/>
      <c r="S304" s="233"/>
      <c r="T304" s="234"/>
      <c r="AT304" s="228" t="s">
        <v>183</v>
      </c>
      <c r="AU304" s="228" t="s">
        <v>81</v>
      </c>
      <c r="AV304" s="12" t="s">
        <v>81</v>
      </c>
      <c r="AW304" s="12" t="s">
        <v>35</v>
      </c>
      <c r="AX304" s="12" t="s">
        <v>79</v>
      </c>
      <c r="AY304" s="228" t="s">
        <v>173</v>
      </c>
    </row>
    <row r="305" spans="2:65" s="1" customFormat="1" ht="31.5" customHeight="1">
      <c r="B305" s="213"/>
      <c r="C305" s="214" t="s">
        <v>537</v>
      </c>
      <c r="D305" s="214" t="s">
        <v>176</v>
      </c>
      <c r="E305" s="215" t="s">
        <v>538</v>
      </c>
      <c r="F305" s="216" t="s">
        <v>539</v>
      </c>
      <c r="G305" s="217" t="s">
        <v>260</v>
      </c>
      <c r="H305" s="218">
        <v>24.1</v>
      </c>
      <c r="I305" s="219"/>
      <c r="J305" s="220">
        <f>ROUND(I305*H305,2)</f>
        <v>0</v>
      </c>
      <c r="K305" s="216" t="s">
        <v>180</v>
      </c>
      <c r="L305" s="48"/>
      <c r="M305" s="221" t="s">
        <v>5</v>
      </c>
      <c r="N305" s="222" t="s">
        <v>43</v>
      </c>
      <c r="O305" s="49"/>
      <c r="P305" s="223">
        <f>O305*H305</f>
        <v>0</v>
      </c>
      <c r="Q305" s="223">
        <v>0.00026</v>
      </c>
      <c r="R305" s="223">
        <f>Q305*H305</f>
        <v>0</v>
      </c>
      <c r="S305" s="223">
        <v>0</v>
      </c>
      <c r="T305" s="224">
        <f>S305*H305</f>
        <v>0</v>
      </c>
      <c r="AR305" s="26" t="s">
        <v>263</v>
      </c>
      <c r="AT305" s="26" t="s">
        <v>176</v>
      </c>
      <c r="AU305" s="26" t="s">
        <v>81</v>
      </c>
      <c r="AY305" s="26" t="s">
        <v>173</v>
      </c>
      <c r="BE305" s="225">
        <f>IF(N305="základní",J305,0)</f>
        <v>0</v>
      </c>
      <c r="BF305" s="225">
        <f>IF(N305="snížená",J305,0)</f>
        <v>0</v>
      </c>
      <c r="BG305" s="225">
        <f>IF(N305="zákl. přenesená",J305,0)</f>
        <v>0</v>
      </c>
      <c r="BH305" s="225">
        <f>IF(N305="sníž. přenesená",J305,0)</f>
        <v>0</v>
      </c>
      <c r="BI305" s="225">
        <f>IF(N305="nulová",J305,0)</f>
        <v>0</v>
      </c>
      <c r="BJ305" s="26" t="s">
        <v>79</v>
      </c>
      <c r="BK305" s="225">
        <f>ROUND(I305*H305,2)</f>
        <v>0</v>
      </c>
      <c r="BL305" s="26" t="s">
        <v>263</v>
      </c>
      <c r="BM305" s="26" t="s">
        <v>540</v>
      </c>
    </row>
    <row r="306" spans="2:51" s="12" customFormat="1" ht="13.5">
      <c r="B306" s="226"/>
      <c r="D306" s="227" t="s">
        <v>183</v>
      </c>
      <c r="E306" s="228" t="s">
        <v>5</v>
      </c>
      <c r="F306" s="229" t="s">
        <v>541</v>
      </c>
      <c r="H306" s="230">
        <v>24.045</v>
      </c>
      <c r="I306" s="231"/>
      <c r="L306" s="226"/>
      <c r="M306" s="232"/>
      <c r="N306" s="233"/>
      <c r="O306" s="233"/>
      <c r="P306" s="233"/>
      <c r="Q306" s="233"/>
      <c r="R306" s="233"/>
      <c r="S306" s="233"/>
      <c r="T306" s="234"/>
      <c r="AT306" s="228" t="s">
        <v>183</v>
      </c>
      <c r="AU306" s="228" t="s">
        <v>81</v>
      </c>
      <c r="AV306" s="12" t="s">
        <v>81</v>
      </c>
      <c r="AW306" s="12" t="s">
        <v>35</v>
      </c>
      <c r="AX306" s="12" t="s">
        <v>72</v>
      </c>
      <c r="AY306" s="228" t="s">
        <v>173</v>
      </c>
    </row>
    <row r="307" spans="2:51" s="13" customFormat="1" ht="13.5">
      <c r="B307" s="235"/>
      <c r="D307" s="227" t="s">
        <v>183</v>
      </c>
      <c r="E307" s="253" t="s">
        <v>5</v>
      </c>
      <c r="F307" s="254" t="s">
        <v>186</v>
      </c>
      <c r="H307" s="255">
        <v>24.045</v>
      </c>
      <c r="I307" s="240"/>
      <c r="L307" s="235"/>
      <c r="M307" s="241"/>
      <c r="N307" s="242"/>
      <c r="O307" s="242"/>
      <c r="P307" s="242"/>
      <c r="Q307" s="242"/>
      <c r="R307" s="242"/>
      <c r="S307" s="242"/>
      <c r="T307" s="243"/>
      <c r="AT307" s="244" t="s">
        <v>183</v>
      </c>
      <c r="AU307" s="244" t="s">
        <v>81</v>
      </c>
      <c r="AV307" s="13" t="s">
        <v>181</v>
      </c>
      <c r="AW307" s="13" t="s">
        <v>35</v>
      </c>
      <c r="AX307" s="13" t="s">
        <v>72</v>
      </c>
      <c r="AY307" s="244" t="s">
        <v>173</v>
      </c>
    </row>
    <row r="308" spans="2:51" s="12" customFormat="1" ht="13.5">
      <c r="B308" s="226"/>
      <c r="D308" s="236" t="s">
        <v>183</v>
      </c>
      <c r="E308" s="256" t="s">
        <v>5</v>
      </c>
      <c r="F308" s="257" t="s">
        <v>542</v>
      </c>
      <c r="H308" s="258">
        <v>24.1</v>
      </c>
      <c r="I308" s="231"/>
      <c r="L308" s="226"/>
      <c r="M308" s="232"/>
      <c r="N308" s="233"/>
      <c r="O308" s="233"/>
      <c r="P308" s="233"/>
      <c r="Q308" s="233"/>
      <c r="R308" s="233"/>
      <c r="S308" s="233"/>
      <c r="T308" s="234"/>
      <c r="AT308" s="228" t="s">
        <v>183</v>
      </c>
      <c r="AU308" s="228" t="s">
        <v>81</v>
      </c>
      <c r="AV308" s="12" t="s">
        <v>81</v>
      </c>
      <c r="AW308" s="12" t="s">
        <v>35</v>
      </c>
      <c r="AX308" s="12" t="s">
        <v>79</v>
      </c>
      <c r="AY308" s="228" t="s">
        <v>173</v>
      </c>
    </row>
    <row r="309" spans="2:65" s="1" customFormat="1" ht="31.5" customHeight="1">
      <c r="B309" s="213"/>
      <c r="C309" s="214" t="s">
        <v>543</v>
      </c>
      <c r="D309" s="214" t="s">
        <v>176</v>
      </c>
      <c r="E309" s="215" t="s">
        <v>544</v>
      </c>
      <c r="F309" s="216" t="s">
        <v>545</v>
      </c>
      <c r="G309" s="217" t="s">
        <v>276</v>
      </c>
      <c r="H309" s="218">
        <v>0.238</v>
      </c>
      <c r="I309" s="219"/>
      <c r="J309" s="220">
        <f>ROUND(I309*H309,2)</f>
        <v>0</v>
      </c>
      <c r="K309" s="216" t="s">
        <v>180</v>
      </c>
      <c r="L309" s="48"/>
      <c r="M309" s="221" t="s">
        <v>5</v>
      </c>
      <c r="N309" s="222" t="s">
        <v>43</v>
      </c>
      <c r="O309" s="49"/>
      <c r="P309" s="223">
        <f>O309*H309</f>
        <v>0</v>
      </c>
      <c r="Q309" s="223">
        <v>0</v>
      </c>
      <c r="R309" s="223">
        <f>Q309*H309</f>
        <v>0</v>
      </c>
      <c r="S309" s="223">
        <v>0</v>
      </c>
      <c r="T309" s="224">
        <f>S309*H309</f>
        <v>0</v>
      </c>
      <c r="AR309" s="26" t="s">
        <v>263</v>
      </c>
      <c r="AT309" s="26" t="s">
        <v>176</v>
      </c>
      <c r="AU309" s="26" t="s">
        <v>81</v>
      </c>
      <c r="AY309" s="26" t="s">
        <v>173</v>
      </c>
      <c r="BE309" s="225">
        <f>IF(N309="základní",J309,0)</f>
        <v>0</v>
      </c>
      <c r="BF309" s="225">
        <f>IF(N309="snížená",J309,0)</f>
        <v>0</v>
      </c>
      <c r="BG309" s="225">
        <f>IF(N309="zákl. přenesená",J309,0)</f>
        <v>0</v>
      </c>
      <c r="BH309" s="225">
        <f>IF(N309="sníž. přenesená",J309,0)</f>
        <v>0</v>
      </c>
      <c r="BI309" s="225">
        <f>IF(N309="nulová",J309,0)</f>
        <v>0</v>
      </c>
      <c r="BJ309" s="26" t="s">
        <v>79</v>
      </c>
      <c r="BK309" s="225">
        <f>ROUND(I309*H309,2)</f>
        <v>0</v>
      </c>
      <c r="BL309" s="26" t="s">
        <v>263</v>
      </c>
      <c r="BM309" s="26" t="s">
        <v>546</v>
      </c>
    </row>
    <row r="310" spans="2:63" s="11" customFormat="1" ht="29.85" customHeight="1">
      <c r="B310" s="199"/>
      <c r="D310" s="210" t="s">
        <v>71</v>
      </c>
      <c r="E310" s="211" t="s">
        <v>547</v>
      </c>
      <c r="F310" s="211" t="s">
        <v>548</v>
      </c>
      <c r="I310" s="202"/>
      <c r="J310" s="212">
        <f>BK310</f>
        <v>0</v>
      </c>
      <c r="L310" s="199"/>
      <c r="M310" s="204"/>
      <c r="N310" s="205"/>
      <c r="O310" s="205"/>
      <c r="P310" s="206">
        <f>SUM(P311:P344)</f>
        <v>0</v>
      </c>
      <c r="Q310" s="205"/>
      <c r="R310" s="206">
        <f>SUM(R311:R344)</f>
        <v>0</v>
      </c>
      <c r="S310" s="205"/>
      <c r="T310" s="207">
        <f>SUM(T311:T344)</f>
        <v>0</v>
      </c>
      <c r="AR310" s="200" t="s">
        <v>81</v>
      </c>
      <c r="AT310" s="208" t="s">
        <v>71</v>
      </c>
      <c r="AU310" s="208" t="s">
        <v>79</v>
      </c>
      <c r="AY310" s="200" t="s">
        <v>173</v>
      </c>
      <c r="BK310" s="209">
        <f>SUM(BK311:BK344)</f>
        <v>0</v>
      </c>
    </row>
    <row r="311" spans="2:65" s="1" customFormat="1" ht="31.5" customHeight="1">
      <c r="B311" s="213"/>
      <c r="C311" s="214" t="s">
        <v>549</v>
      </c>
      <c r="D311" s="214" t="s">
        <v>176</v>
      </c>
      <c r="E311" s="215" t="s">
        <v>550</v>
      </c>
      <c r="F311" s="216" t="s">
        <v>551</v>
      </c>
      <c r="G311" s="217" t="s">
        <v>179</v>
      </c>
      <c r="H311" s="218">
        <v>25.4</v>
      </c>
      <c r="I311" s="219"/>
      <c r="J311" s="220">
        <f>ROUND(I311*H311,2)</f>
        <v>0</v>
      </c>
      <c r="K311" s="216" t="s">
        <v>180</v>
      </c>
      <c r="L311" s="48"/>
      <c r="M311" s="221" t="s">
        <v>5</v>
      </c>
      <c r="N311" s="222" t="s">
        <v>43</v>
      </c>
      <c r="O311" s="49"/>
      <c r="P311" s="223">
        <f>O311*H311</f>
        <v>0</v>
      </c>
      <c r="Q311" s="223">
        <v>0</v>
      </c>
      <c r="R311" s="223">
        <f>Q311*H311</f>
        <v>0</v>
      </c>
      <c r="S311" s="223">
        <v>0</v>
      </c>
      <c r="T311" s="224">
        <f>S311*H311</f>
        <v>0</v>
      </c>
      <c r="AR311" s="26" t="s">
        <v>263</v>
      </c>
      <c r="AT311" s="26" t="s">
        <v>176</v>
      </c>
      <c r="AU311" s="26" t="s">
        <v>81</v>
      </c>
      <c r="AY311" s="26" t="s">
        <v>173</v>
      </c>
      <c r="BE311" s="225">
        <f>IF(N311="základní",J311,0)</f>
        <v>0</v>
      </c>
      <c r="BF311" s="225">
        <f>IF(N311="snížená",J311,0)</f>
        <v>0</v>
      </c>
      <c r="BG311" s="225">
        <f>IF(N311="zákl. přenesená",J311,0)</f>
        <v>0</v>
      </c>
      <c r="BH311" s="225">
        <f>IF(N311="sníž. přenesená",J311,0)</f>
        <v>0</v>
      </c>
      <c r="BI311" s="225">
        <f>IF(N311="nulová",J311,0)</f>
        <v>0</v>
      </c>
      <c r="BJ311" s="26" t="s">
        <v>79</v>
      </c>
      <c r="BK311" s="225">
        <f>ROUND(I311*H311,2)</f>
        <v>0</v>
      </c>
      <c r="BL311" s="26" t="s">
        <v>263</v>
      </c>
      <c r="BM311" s="26" t="s">
        <v>552</v>
      </c>
    </row>
    <row r="312" spans="2:51" s="12" customFormat="1" ht="13.5">
      <c r="B312" s="226"/>
      <c r="D312" s="227" t="s">
        <v>183</v>
      </c>
      <c r="E312" s="228" t="s">
        <v>5</v>
      </c>
      <c r="F312" s="229" t="s">
        <v>553</v>
      </c>
      <c r="H312" s="230">
        <v>10.2</v>
      </c>
      <c r="I312" s="231"/>
      <c r="L312" s="226"/>
      <c r="M312" s="232"/>
      <c r="N312" s="233"/>
      <c r="O312" s="233"/>
      <c r="P312" s="233"/>
      <c r="Q312" s="233"/>
      <c r="R312" s="233"/>
      <c r="S312" s="233"/>
      <c r="T312" s="234"/>
      <c r="AT312" s="228" t="s">
        <v>183</v>
      </c>
      <c r="AU312" s="228" t="s">
        <v>81</v>
      </c>
      <c r="AV312" s="12" t="s">
        <v>81</v>
      </c>
      <c r="AW312" s="12" t="s">
        <v>35</v>
      </c>
      <c r="AX312" s="12" t="s">
        <v>72</v>
      </c>
      <c r="AY312" s="228" t="s">
        <v>173</v>
      </c>
    </row>
    <row r="313" spans="2:51" s="12" customFormat="1" ht="13.5">
      <c r="B313" s="226"/>
      <c r="D313" s="227" t="s">
        <v>183</v>
      </c>
      <c r="E313" s="228" t="s">
        <v>5</v>
      </c>
      <c r="F313" s="229" t="s">
        <v>554</v>
      </c>
      <c r="H313" s="230">
        <v>15.2</v>
      </c>
      <c r="I313" s="231"/>
      <c r="L313" s="226"/>
      <c r="M313" s="232"/>
      <c r="N313" s="233"/>
      <c r="O313" s="233"/>
      <c r="P313" s="233"/>
      <c r="Q313" s="233"/>
      <c r="R313" s="233"/>
      <c r="S313" s="233"/>
      <c r="T313" s="234"/>
      <c r="AT313" s="228" t="s">
        <v>183</v>
      </c>
      <c r="AU313" s="228" t="s">
        <v>81</v>
      </c>
      <c r="AV313" s="12" t="s">
        <v>81</v>
      </c>
      <c r="AW313" s="12" t="s">
        <v>35</v>
      </c>
      <c r="AX313" s="12" t="s">
        <v>72</v>
      </c>
      <c r="AY313" s="228" t="s">
        <v>173</v>
      </c>
    </row>
    <row r="314" spans="2:51" s="13" customFormat="1" ht="13.5">
      <c r="B314" s="235"/>
      <c r="D314" s="236" t="s">
        <v>183</v>
      </c>
      <c r="E314" s="237" t="s">
        <v>5</v>
      </c>
      <c r="F314" s="238" t="s">
        <v>186</v>
      </c>
      <c r="H314" s="239">
        <v>25.4</v>
      </c>
      <c r="I314" s="240"/>
      <c r="L314" s="235"/>
      <c r="M314" s="241"/>
      <c r="N314" s="242"/>
      <c r="O314" s="242"/>
      <c r="P314" s="242"/>
      <c r="Q314" s="242"/>
      <c r="R314" s="242"/>
      <c r="S314" s="242"/>
      <c r="T314" s="243"/>
      <c r="AT314" s="244" t="s">
        <v>183</v>
      </c>
      <c r="AU314" s="244" t="s">
        <v>81</v>
      </c>
      <c r="AV314" s="13" t="s">
        <v>181</v>
      </c>
      <c r="AW314" s="13" t="s">
        <v>35</v>
      </c>
      <c r="AX314" s="13" t="s">
        <v>79</v>
      </c>
      <c r="AY314" s="244" t="s">
        <v>173</v>
      </c>
    </row>
    <row r="315" spans="2:65" s="1" customFormat="1" ht="22.5" customHeight="1">
      <c r="B315" s="213"/>
      <c r="C315" s="214" t="s">
        <v>555</v>
      </c>
      <c r="D315" s="214" t="s">
        <v>176</v>
      </c>
      <c r="E315" s="215" t="s">
        <v>556</v>
      </c>
      <c r="F315" s="216" t="s">
        <v>557</v>
      </c>
      <c r="G315" s="217" t="s">
        <v>179</v>
      </c>
      <c r="H315" s="218">
        <v>25.4</v>
      </c>
      <c r="I315" s="219"/>
      <c r="J315" s="220">
        <f>ROUND(I315*H315,2)</f>
        <v>0</v>
      </c>
      <c r="K315" s="216" t="s">
        <v>180</v>
      </c>
      <c r="L315" s="48"/>
      <c r="M315" s="221" t="s">
        <v>5</v>
      </c>
      <c r="N315" s="222" t="s">
        <v>43</v>
      </c>
      <c r="O315" s="49"/>
      <c r="P315" s="223">
        <f>O315*H315</f>
        <v>0</v>
      </c>
      <c r="Q315" s="223">
        <v>0.00015</v>
      </c>
      <c r="R315" s="223">
        <f>Q315*H315</f>
        <v>0</v>
      </c>
      <c r="S315" s="223">
        <v>0</v>
      </c>
      <c r="T315" s="224">
        <f>S315*H315</f>
        <v>0</v>
      </c>
      <c r="AR315" s="26" t="s">
        <v>263</v>
      </c>
      <c r="AT315" s="26" t="s">
        <v>176</v>
      </c>
      <c r="AU315" s="26" t="s">
        <v>81</v>
      </c>
      <c r="AY315" s="26" t="s">
        <v>173</v>
      </c>
      <c r="BE315" s="225">
        <f>IF(N315="základní",J315,0)</f>
        <v>0</v>
      </c>
      <c r="BF315" s="225">
        <f>IF(N315="snížená",J315,0)</f>
        <v>0</v>
      </c>
      <c r="BG315" s="225">
        <f>IF(N315="zákl. přenesená",J315,0)</f>
        <v>0</v>
      </c>
      <c r="BH315" s="225">
        <f>IF(N315="sníž. přenesená",J315,0)</f>
        <v>0</v>
      </c>
      <c r="BI315" s="225">
        <f>IF(N315="nulová",J315,0)</f>
        <v>0</v>
      </c>
      <c r="BJ315" s="26" t="s">
        <v>79</v>
      </c>
      <c r="BK315" s="225">
        <f>ROUND(I315*H315,2)</f>
        <v>0</v>
      </c>
      <c r="BL315" s="26" t="s">
        <v>263</v>
      </c>
      <c r="BM315" s="26" t="s">
        <v>558</v>
      </c>
    </row>
    <row r="316" spans="2:51" s="12" customFormat="1" ht="13.5">
      <c r="B316" s="226"/>
      <c r="D316" s="236" t="s">
        <v>183</v>
      </c>
      <c r="E316" s="256" t="s">
        <v>5</v>
      </c>
      <c r="F316" s="257" t="s">
        <v>559</v>
      </c>
      <c r="H316" s="258">
        <v>25.4</v>
      </c>
      <c r="I316" s="231"/>
      <c r="L316" s="226"/>
      <c r="M316" s="232"/>
      <c r="N316" s="233"/>
      <c r="O316" s="233"/>
      <c r="P316" s="233"/>
      <c r="Q316" s="233"/>
      <c r="R316" s="233"/>
      <c r="S316" s="233"/>
      <c r="T316" s="234"/>
      <c r="AT316" s="228" t="s">
        <v>183</v>
      </c>
      <c r="AU316" s="228" t="s">
        <v>81</v>
      </c>
      <c r="AV316" s="12" t="s">
        <v>81</v>
      </c>
      <c r="AW316" s="12" t="s">
        <v>35</v>
      </c>
      <c r="AX316" s="12" t="s">
        <v>79</v>
      </c>
      <c r="AY316" s="228" t="s">
        <v>173</v>
      </c>
    </row>
    <row r="317" spans="2:65" s="1" customFormat="1" ht="22.5" customHeight="1">
      <c r="B317" s="213"/>
      <c r="C317" s="214" t="s">
        <v>560</v>
      </c>
      <c r="D317" s="214" t="s">
        <v>176</v>
      </c>
      <c r="E317" s="215" t="s">
        <v>561</v>
      </c>
      <c r="F317" s="216" t="s">
        <v>562</v>
      </c>
      <c r="G317" s="217" t="s">
        <v>179</v>
      </c>
      <c r="H317" s="218">
        <v>50.8</v>
      </c>
      <c r="I317" s="219"/>
      <c r="J317" s="220">
        <f>ROUND(I317*H317,2)</f>
        <v>0</v>
      </c>
      <c r="K317" s="216" t="s">
        <v>180</v>
      </c>
      <c r="L317" s="48"/>
      <c r="M317" s="221" t="s">
        <v>5</v>
      </c>
      <c r="N317" s="222" t="s">
        <v>43</v>
      </c>
      <c r="O317" s="49"/>
      <c r="P317" s="223">
        <f>O317*H317</f>
        <v>0</v>
      </c>
      <c r="Q317" s="223">
        <v>0.00012</v>
      </c>
      <c r="R317" s="223">
        <f>Q317*H317</f>
        <v>0</v>
      </c>
      <c r="S317" s="223">
        <v>0</v>
      </c>
      <c r="T317" s="224">
        <f>S317*H317</f>
        <v>0</v>
      </c>
      <c r="AR317" s="26" t="s">
        <v>263</v>
      </c>
      <c r="AT317" s="26" t="s">
        <v>176</v>
      </c>
      <c r="AU317" s="26" t="s">
        <v>81</v>
      </c>
      <c r="AY317" s="26" t="s">
        <v>173</v>
      </c>
      <c r="BE317" s="225">
        <f>IF(N317="základní",J317,0)</f>
        <v>0</v>
      </c>
      <c r="BF317" s="225">
        <f>IF(N317="snížená",J317,0)</f>
        <v>0</v>
      </c>
      <c r="BG317" s="225">
        <f>IF(N317="zákl. přenesená",J317,0)</f>
        <v>0</v>
      </c>
      <c r="BH317" s="225">
        <f>IF(N317="sníž. přenesená",J317,0)</f>
        <v>0</v>
      </c>
      <c r="BI317" s="225">
        <f>IF(N317="nulová",J317,0)</f>
        <v>0</v>
      </c>
      <c r="BJ317" s="26" t="s">
        <v>79</v>
      </c>
      <c r="BK317" s="225">
        <f>ROUND(I317*H317,2)</f>
        <v>0</v>
      </c>
      <c r="BL317" s="26" t="s">
        <v>263</v>
      </c>
      <c r="BM317" s="26" t="s">
        <v>563</v>
      </c>
    </row>
    <row r="318" spans="2:51" s="12" customFormat="1" ht="13.5">
      <c r="B318" s="226"/>
      <c r="D318" s="227" t="s">
        <v>183</v>
      </c>
      <c r="E318" s="228" t="s">
        <v>5</v>
      </c>
      <c r="F318" s="229" t="s">
        <v>564</v>
      </c>
      <c r="H318" s="230">
        <v>50.8</v>
      </c>
      <c r="I318" s="231"/>
      <c r="L318" s="226"/>
      <c r="M318" s="232"/>
      <c r="N318" s="233"/>
      <c r="O318" s="233"/>
      <c r="P318" s="233"/>
      <c r="Q318" s="233"/>
      <c r="R318" s="233"/>
      <c r="S318" s="233"/>
      <c r="T318" s="234"/>
      <c r="AT318" s="228" t="s">
        <v>183</v>
      </c>
      <c r="AU318" s="228" t="s">
        <v>81</v>
      </c>
      <c r="AV318" s="12" t="s">
        <v>81</v>
      </c>
      <c r="AW318" s="12" t="s">
        <v>35</v>
      </c>
      <c r="AX318" s="12" t="s">
        <v>72</v>
      </c>
      <c r="AY318" s="228" t="s">
        <v>173</v>
      </c>
    </row>
    <row r="319" spans="2:51" s="13" customFormat="1" ht="13.5">
      <c r="B319" s="235"/>
      <c r="D319" s="236" t="s">
        <v>183</v>
      </c>
      <c r="E319" s="237" t="s">
        <v>5</v>
      </c>
      <c r="F319" s="238" t="s">
        <v>186</v>
      </c>
      <c r="H319" s="239">
        <v>50.8</v>
      </c>
      <c r="I319" s="240"/>
      <c r="L319" s="235"/>
      <c r="M319" s="241"/>
      <c r="N319" s="242"/>
      <c r="O319" s="242"/>
      <c r="P319" s="242"/>
      <c r="Q319" s="242"/>
      <c r="R319" s="242"/>
      <c r="S319" s="242"/>
      <c r="T319" s="243"/>
      <c r="AT319" s="244" t="s">
        <v>183</v>
      </c>
      <c r="AU319" s="244" t="s">
        <v>81</v>
      </c>
      <c r="AV319" s="13" t="s">
        <v>181</v>
      </c>
      <c r="AW319" s="13" t="s">
        <v>35</v>
      </c>
      <c r="AX319" s="13" t="s">
        <v>79</v>
      </c>
      <c r="AY319" s="244" t="s">
        <v>173</v>
      </c>
    </row>
    <row r="320" spans="2:65" s="1" customFormat="1" ht="31.5" customHeight="1">
      <c r="B320" s="213"/>
      <c r="C320" s="214" t="s">
        <v>565</v>
      </c>
      <c r="D320" s="214" t="s">
        <v>176</v>
      </c>
      <c r="E320" s="215" t="s">
        <v>566</v>
      </c>
      <c r="F320" s="216" t="s">
        <v>567</v>
      </c>
      <c r="G320" s="217" t="s">
        <v>179</v>
      </c>
      <c r="H320" s="218">
        <v>8.4</v>
      </c>
      <c r="I320" s="219"/>
      <c r="J320" s="220">
        <f>ROUND(I320*H320,2)</f>
        <v>0</v>
      </c>
      <c r="K320" s="216" t="s">
        <v>180</v>
      </c>
      <c r="L320" s="48"/>
      <c r="M320" s="221" t="s">
        <v>5</v>
      </c>
      <c r="N320" s="222" t="s">
        <v>43</v>
      </c>
      <c r="O320" s="49"/>
      <c r="P320" s="223">
        <f>O320*H320</f>
        <v>0</v>
      </c>
      <c r="Q320" s="223">
        <v>8E-05</v>
      </c>
      <c r="R320" s="223">
        <f>Q320*H320</f>
        <v>0</v>
      </c>
      <c r="S320" s="223">
        <v>0</v>
      </c>
      <c r="T320" s="224">
        <f>S320*H320</f>
        <v>0</v>
      </c>
      <c r="AR320" s="26" t="s">
        <v>263</v>
      </c>
      <c r="AT320" s="26" t="s">
        <v>176</v>
      </c>
      <c r="AU320" s="26" t="s">
        <v>81</v>
      </c>
      <c r="AY320" s="26" t="s">
        <v>173</v>
      </c>
      <c r="BE320" s="225">
        <f>IF(N320="základní",J320,0)</f>
        <v>0</v>
      </c>
      <c r="BF320" s="225">
        <f>IF(N320="snížená",J320,0)</f>
        <v>0</v>
      </c>
      <c r="BG320" s="225">
        <f>IF(N320="zákl. přenesená",J320,0)</f>
        <v>0</v>
      </c>
      <c r="BH320" s="225">
        <f>IF(N320="sníž. přenesená",J320,0)</f>
        <v>0</v>
      </c>
      <c r="BI320" s="225">
        <f>IF(N320="nulová",J320,0)</f>
        <v>0</v>
      </c>
      <c r="BJ320" s="26" t="s">
        <v>79</v>
      </c>
      <c r="BK320" s="225">
        <f>ROUND(I320*H320,2)</f>
        <v>0</v>
      </c>
      <c r="BL320" s="26" t="s">
        <v>263</v>
      </c>
      <c r="BM320" s="26" t="s">
        <v>568</v>
      </c>
    </row>
    <row r="321" spans="2:51" s="12" customFormat="1" ht="13.5">
      <c r="B321" s="226"/>
      <c r="D321" s="227" t="s">
        <v>183</v>
      </c>
      <c r="E321" s="228" t="s">
        <v>5</v>
      </c>
      <c r="F321" s="229" t="s">
        <v>569</v>
      </c>
      <c r="H321" s="230">
        <v>3.872</v>
      </c>
      <c r="I321" s="231"/>
      <c r="L321" s="226"/>
      <c r="M321" s="232"/>
      <c r="N321" s="233"/>
      <c r="O321" s="233"/>
      <c r="P321" s="233"/>
      <c r="Q321" s="233"/>
      <c r="R321" s="233"/>
      <c r="S321" s="233"/>
      <c r="T321" s="234"/>
      <c r="AT321" s="228" t="s">
        <v>183</v>
      </c>
      <c r="AU321" s="228" t="s">
        <v>81</v>
      </c>
      <c r="AV321" s="12" t="s">
        <v>81</v>
      </c>
      <c r="AW321" s="12" t="s">
        <v>35</v>
      </c>
      <c r="AX321" s="12" t="s">
        <v>72</v>
      </c>
      <c r="AY321" s="228" t="s">
        <v>173</v>
      </c>
    </row>
    <row r="322" spans="2:51" s="12" customFormat="1" ht="13.5">
      <c r="B322" s="226"/>
      <c r="D322" s="227" t="s">
        <v>183</v>
      </c>
      <c r="E322" s="228" t="s">
        <v>5</v>
      </c>
      <c r="F322" s="229" t="s">
        <v>570</v>
      </c>
      <c r="H322" s="230">
        <v>2.844</v>
      </c>
      <c r="I322" s="231"/>
      <c r="L322" s="226"/>
      <c r="M322" s="232"/>
      <c r="N322" s="233"/>
      <c r="O322" s="233"/>
      <c r="P322" s="233"/>
      <c r="Q322" s="233"/>
      <c r="R322" s="233"/>
      <c r="S322" s="233"/>
      <c r="T322" s="234"/>
      <c r="AT322" s="228" t="s">
        <v>183</v>
      </c>
      <c r="AU322" s="228" t="s">
        <v>81</v>
      </c>
      <c r="AV322" s="12" t="s">
        <v>81</v>
      </c>
      <c r="AW322" s="12" t="s">
        <v>35</v>
      </c>
      <c r="AX322" s="12" t="s">
        <v>72</v>
      </c>
      <c r="AY322" s="228" t="s">
        <v>173</v>
      </c>
    </row>
    <row r="323" spans="2:51" s="14" customFormat="1" ht="13.5">
      <c r="B323" s="245"/>
      <c r="D323" s="227" t="s">
        <v>183</v>
      </c>
      <c r="E323" s="246" t="s">
        <v>5</v>
      </c>
      <c r="F323" s="247" t="s">
        <v>571</v>
      </c>
      <c r="H323" s="248">
        <v>6.716</v>
      </c>
      <c r="I323" s="249"/>
      <c r="L323" s="245"/>
      <c r="M323" s="250"/>
      <c r="N323" s="251"/>
      <c r="O323" s="251"/>
      <c r="P323" s="251"/>
      <c r="Q323" s="251"/>
      <c r="R323" s="251"/>
      <c r="S323" s="251"/>
      <c r="T323" s="252"/>
      <c r="AT323" s="246" t="s">
        <v>183</v>
      </c>
      <c r="AU323" s="246" t="s">
        <v>81</v>
      </c>
      <c r="AV323" s="14" t="s">
        <v>85</v>
      </c>
      <c r="AW323" s="14" t="s">
        <v>35</v>
      </c>
      <c r="AX323" s="14" t="s">
        <v>72</v>
      </c>
      <c r="AY323" s="246" t="s">
        <v>173</v>
      </c>
    </row>
    <row r="324" spans="2:51" s="12" customFormat="1" ht="13.5">
      <c r="B324" s="226"/>
      <c r="D324" s="227" t="s">
        <v>183</v>
      </c>
      <c r="E324" s="228" t="s">
        <v>5</v>
      </c>
      <c r="F324" s="229" t="s">
        <v>572</v>
      </c>
      <c r="H324" s="230">
        <v>1.688</v>
      </c>
      <c r="I324" s="231"/>
      <c r="L324" s="226"/>
      <c r="M324" s="232"/>
      <c r="N324" s="233"/>
      <c r="O324" s="233"/>
      <c r="P324" s="233"/>
      <c r="Q324" s="233"/>
      <c r="R324" s="233"/>
      <c r="S324" s="233"/>
      <c r="T324" s="234"/>
      <c r="AT324" s="228" t="s">
        <v>183</v>
      </c>
      <c r="AU324" s="228" t="s">
        <v>81</v>
      </c>
      <c r="AV324" s="12" t="s">
        <v>81</v>
      </c>
      <c r="AW324" s="12" t="s">
        <v>35</v>
      </c>
      <c r="AX324" s="12" t="s">
        <v>72</v>
      </c>
      <c r="AY324" s="228" t="s">
        <v>173</v>
      </c>
    </row>
    <row r="325" spans="2:51" s="14" customFormat="1" ht="13.5">
      <c r="B325" s="245"/>
      <c r="D325" s="227" t="s">
        <v>183</v>
      </c>
      <c r="E325" s="246" t="s">
        <v>5</v>
      </c>
      <c r="F325" s="247" t="s">
        <v>573</v>
      </c>
      <c r="H325" s="248">
        <v>1.688</v>
      </c>
      <c r="I325" s="249"/>
      <c r="L325" s="245"/>
      <c r="M325" s="250"/>
      <c r="N325" s="251"/>
      <c r="O325" s="251"/>
      <c r="P325" s="251"/>
      <c r="Q325" s="251"/>
      <c r="R325" s="251"/>
      <c r="S325" s="251"/>
      <c r="T325" s="252"/>
      <c r="AT325" s="246" t="s">
        <v>183</v>
      </c>
      <c r="AU325" s="246" t="s">
        <v>81</v>
      </c>
      <c r="AV325" s="14" t="s">
        <v>85</v>
      </c>
      <c r="AW325" s="14" t="s">
        <v>35</v>
      </c>
      <c r="AX325" s="14" t="s">
        <v>72</v>
      </c>
      <c r="AY325" s="246" t="s">
        <v>173</v>
      </c>
    </row>
    <row r="326" spans="2:51" s="13" customFormat="1" ht="13.5">
      <c r="B326" s="235"/>
      <c r="D326" s="227" t="s">
        <v>183</v>
      </c>
      <c r="E326" s="253" t="s">
        <v>5</v>
      </c>
      <c r="F326" s="254" t="s">
        <v>186</v>
      </c>
      <c r="H326" s="255">
        <v>8.404</v>
      </c>
      <c r="I326" s="240"/>
      <c r="L326" s="235"/>
      <c r="M326" s="241"/>
      <c r="N326" s="242"/>
      <c r="O326" s="242"/>
      <c r="P326" s="242"/>
      <c r="Q326" s="242"/>
      <c r="R326" s="242"/>
      <c r="S326" s="242"/>
      <c r="T326" s="243"/>
      <c r="AT326" s="244" t="s">
        <v>183</v>
      </c>
      <c r="AU326" s="244" t="s">
        <v>81</v>
      </c>
      <c r="AV326" s="13" t="s">
        <v>181</v>
      </c>
      <c r="AW326" s="13" t="s">
        <v>35</v>
      </c>
      <c r="AX326" s="13" t="s">
        <v>72</v>
      </c>
      <c r="AY326" s="244" t="s">
        <v>173</v>
      </c>
    </row>
    <row r="327" spans="2:51" s="12" customFormat="1" ht="13.5">
      <c r="B327" s="226"/>
      <c r="D327" s="236" t="s">
        <v>183</v>
      </c>
      <c r="E327" s="256" t="s">
        <v>5</v>
      </c>
      <c r="F327" s="257" t="s">
        <v>574</v>
      </c>
      <c r="H327" s="258">
        <v>8.4</v>
      </c>
      <c r="I327" s="231"/>
      <c r="L327" s="226"/>
      <c r="M327" s="232"/>
      <c r="N327" s="233"/>
      <c r="O327" s="233"/>
      <c r="P327" s="233"/>
      <c r="Q327" s="233"/>
      <c r="R327" s="233"/>
      <c r="S327" s="233"/>
      <c r="T327" s="234"/>
      <c r="AT327" s="228" t="s">
        <v>183</v>
      </c>
      <c r="AU327" s="228" t="s">
        <v>81</v>
      </c>
      <c r="AV327" s="12" t="s">
        <v>81</v>
      </c>
      <c r="AW327" s="12" t="s">
        <v>35</v>
      </c>
      <c r="AX327" s="12" t="s">
        <v>79</v>
      </c>
      <c r="AY327" s="228" t="s">
        <v>173</v>
      </c>
    </row>
    <row r="328" spans="2:65" s="1" customFormat="1" ht="22.5" customHeight="1">
      <c r="B328" s="213"/>
      <c r="C328" s="214" t="s">
        <v>575</v>
      </c>
      <c r="D328" s="214" t="s">
        <v>176</v>
      </c>
      <c r="E328" s="215" t="s">
        <v>576</v>
      </c>
      <c r="F328" s="216" t="s">
        <v>577</v>
      </c>
      <c r="G328" s="217" t="s">
        <v>179</v>
      </c>
      <c r="H328" s="218">
        <v>8.4</v>
      </c>
      <c r="I328" s="219"/>
      <c r="J328" s="220">
        <f>ROUND(I328*H328,2)</f>
        <v>0</v>
      </c>
      <c r="K328" s="216" t="s">
        <v>180</v>
      </c>
      <c r="L328" s="48"/>
      <c r="M328" s="221" t="s">
        <v>5</v>
      </c>
      <c r="N328" s="222" t="s">
        <v>43</v>
      </c>
      <c r="O328" s="49"/>
      <c r="P328" s="223">
        <f>O328*H328</f>
        <v>0</v>
      </c>
      <c r="Q328" s="223">
        <v>0.00017</v>
      </c>
      <c r="R328" s="223">
        <f>Q328*H328</f>
        <v>0</v>
      </c>
      <c r="S328" s="223">
        <v>0</v>
      </c>
      <c r="T328" s="224">
        <f>S328*H328</f>
        <v>0</v>
      </c>
      <c r="AR328" s="26" t="s">
        <v>263</v>
      </c>
      <c r="AT328" s="26" t="s">
        <v>176</v>
      </c>
      <c r="AU328" s="26" t="s">
        <v>81</v>
      </c>
      <c r="AY328" s="26" t="s">
        <v>173</v>
      </c>
      <c r="BE328" s="225">
        <f>IF(N328="základní",J328,0)</f>
        <v>0</v>
      </c>
      <c r="BF328" s="225">
        <f>IF(N328="snížená",J328,0)</f>
        <v>0</v>
      </c>
      <c r="BG328" s="225">
        <f>IF(N328="zákl. přenesená",J328,0)</f>
        <v>0</v>
      </c>
      <c r="BH328" s="225">
        <f>IF(N328="sníž. přenesená",J328,0)</f>
        <v>0</v>
      </c>
      <c r="BI328" s="225">
        <f>IF(N328="nulová",J328,0)</f>
        <v>0</v>
      </c>
      <c r="BJ328" s="26" t="s">
        <v>79</v>
      </c>
      <c r="BK328" s="225">
        <f>ROUND(I328*H328,2)</f>
        <v>0</v>
      </c>
      <c r="BL328" s="26" t="s">
        <v>263</v>
      </c>
      <c r="BM328" s="26" t="s">
        <v>578</v>
      </c>
    </row>
    <row r="329" spans="2:51" s="12" customFormat="1" ht="13.5">
      <c r="B329" s="226"/>
      <c r="D329" s="236" t="s">
        <v>183</v>
      </c>
      <c r="E329" s="256" t="s">
        <v>5</v>
      </c>
      <c r="F329" s="257" t="s">
        <v>574</v>
      </c>
      <c r="H329" s="258">
        <v>8.4</v>
      </c>
      <c r="I329" s="231"/>
      <c r="L329" s="226"/>
      <c r="M329" s="232"/>
      <c r="N329" s="233"/>
      <c r="O329" s="233"/>
      <c r="P329" s="233"/>
      <c r="Q329" s="233"/>
      <c r="R329" s="233"/>
      <c r="S329" s="233"/>
      <c r="T329" s="234"/>
      <c r="AT329" s="228" t="s">
        <v>183</v>
      </c>
      <c r="AU329" s="228" t="s">
        <v>81</v>
      </c>
      <c r="AV329" s="12" t="s">
        <v>81</v>
      </c>
      <c r="AW329" s="12" t="s">
        <v>35</v>
      </c>
      <c r="AX329" s="12" t="s">
        <v>79</v>
      </c>
      <c r="AY329" s="228" t="s">
        <v>173</v>
      </c>
    </row>
    <row r="330" spans="2:65" s="1" customFormat="1" ht="22.5" customHeight="1">
      <c r="B330" s="213"/>
      <c r="C330" s="214" t="s">
        <v>498</v>
      </c>
      <c r="D330" s="214" t="s">
        <v>176</v>
      </c>
      <c r="E330" s="215" t="s">
        <v>579</v>
      </c>
      <c r="F330" s="216" t="s">
        <v>580</v>
      </c>
      <c r="G330" s="217" t="s">
        <v>179</v>
      </c>
      <c r="H330" s="218">
        <v>16.8</v>
      </c>
      <c r="I330" s="219"/>
      <c r="J330" s="220">
        <f>ROUND(I330*H330,2)</f>
        <v>0</v>
      </c>
      <c r="K330" s="216" t="s">
        <v>180</v>
      </c>
      <c r="L330" s="48"/>
      <c r="M330" s="221" t="s">
        <v>5</v>
      </c>
      <c r="N330" s="222" t="s">
        <v>43</v>
      </c>
      <c r="O330" s="49"/>
      <c r="P330" s="223">
        <f>O330*H330</f>
        <v>0</v>
      </c>
      <c r="Q330" s="223">
        <v>0.00012</v>
      </c>
      <c r="R330" s="223">
        <f>Q330*H330</f>
        <v>0</v>
      </c>
      <c r="S330" s="223">
        <v>0</v>
      </c>
      <c r="T330" s="224">
        <f>S330*H330</f>
        <v>0</v>
      </c>
      <c r="AR330" s="26" t="s">
        <v>263</v>
      </c>
      <c r="AT330" s="26" t="s">
        <v>176</v>
      </c>
      <c r="AU330" s="26" t="s">
        <v>81</v>
      </c>
      <c r="AY330" s="26" t="s">
        <v>173</v>
      </c>
      <c r="BE330" s="225">
        <f>IF(N330="základní",J330,0)</f>
        <v>0</v>
      </c>
      <c r="BF330" s="225">
        <f>IF(N330="snížená",J330,0)</f>
        <v>0</v>
      </c>
      <c r="BG330" s="225">
        <f>IF(N330="zákl. přenesená",J330,0)</f>
        <v>0</v>
      </c>
      <c r="BH330" s="225">
        <f>IF(N330="sníž. přenesená",J330,0)</f>
        <v>0</v>
      </c>
      <c r="BI330" s="225">
        <f>IF(N330="nulová",J330,0)</f>
        <v>0</v>
      </c>
      <c r="BJ330" s="26" t="s">
        <v>79</v>
      </c>
      <c r="BK330" s="225">
        <f>ROUND(I330*H330,2)</f>
        <v>0</v>
      </c>
      <c r="BL330" s="26" t="s">
        <v>263</v>
      </c>
      <c r="BM330" s="26" t="s">
        <v>581</v>
      </c>
    </row>
    <row r="331" spans="2:51" s="12" customFormat="1" ht="13.5">
      <c r="B331" s="226"/>
      <c r="D331" s="236" t="s">
        <v>183</v>
      </c>
      <c r="E331" s="256" t="s">
        <v>5</v>
      </c>
      <c r="F331" s="257" t="s">
        <v>582</v>
      </c>
      <c r="H331" s="258">
        <v>16.8</v>
      </c>
      <c r="I331" s="231"/>
      <c r="L331" s="226"/>
      <c r="M331" s="232"/>
      <c r="N331" s="233"/>
      <c r="O331" s="233"/>
      <c r="P331" s="233"/>
      <c r="Q331" s="233"/>
      <c r="R331" s="233"/>
      <c r="S331" s="233"/>
      <c r="T331" s="234"/>
      <c r="AT331" s="228" t="s">
        <v>183</v>
      </c>
      <c r="AU331" s="228" t="s">
        <v>81</v>
      </c>
      <c r="AV331" s="12" t="s">
        <v>81</v>
      </c>
      <c r="AW331" s="12" t="s">
        <v>35</v>
      </c>
      <c r="AX331" s="12" t="s">
        <v>79</v>
      </c>
      <c r="AY331" s="228" t="s">
        <v>173</v>
      </c>
    </row>
    <row r="332" spans="2:65" s="1" customFormat="1" ht="22.5" customHeight="1">
      <c r="B332" s="213"/>
      <c r="C332" s="214" t="s">
        <v>583</v>
      </c>
      <c r="D332" s="214" t="s">
        <v>176</v>
      </c>
      <c r="E332" s="215" t="s">
        <v>584</v>
      </c>
      <c r="F332" s="216" t="s">
        <v>585</v>
      </c>
      <c r="G332" s="217" t="s">
        <v>220</v>
      </c>
      <c r="H332" s="218">
        <v>1</v>
      </c>
      <c r="I332" s="219"/>
      <c r="J332" s="220">
        <f>ROUND(I332*H332,2)</f>
        <v>0</v>
      </c>
      <c r="K332" s="216" t="s">
        <v>5</v>
      </c>
      <c r="L332" s="48"/>
      <c r="M332" s="221" t="s">
        <v>5</v>
      </c>
      <c r="N332" s="222" t="s">
        <v>43</v>
      </c>
      <c r="O332" s="49"/>
      <c r="P332" s="223">
        <f>O332*H332</f>
        <v>0</v>
      </c>
      <c r="Q332" s="223">
        <v>9E-05</v>
      </c>
      <c r="R332" s="223">
        <f>Q332*H332</f>
        <v>0</v>
      </c>
      <c r="S332" s="223">
        <v>0</v>
      </c>
      <c r="T332" s="224">
        <f>S332*H332</f>
        <v>0</v>
      </c>
      <c r="AR332" s="26" t="s">
        <v>263</v>
      </c>
      <c r="AT332" s="26" t="s">
        <v>176</v>
      </c>
      <c r="AU332" s="26" t="s">
        <v>81</v>
      </c>
      <c r="AY332" s="26" t="s">
        <v>173</v>
      </c>
      <c r="BE332" s="225">
        <f>IF(N332="základní",J332,0)</f>
        <v>0</v>
      </c>
      <c r="BF332" s="225">
        <f>IF(N332="snížená",J332,0)</f>
        <v>0</v>
      </c>
      <c r="BG332" s="225">
        <f>IF(N332="zákl. přenesená",J332,0)</f>
        <v>0</v>
      </c>
      <c r="BH332" s="225">
        <f>IF(N332="sníž. přenesená",J332,0)</f>
        <v>0</v>
      </c>
      <c r="BI332" s="225">
        <f>IF(N332="nulová",J332,0)</f>
        <v>0</v>
      </c>
      <c r="BJ332" s="26" t="s">
        <v>79</v>
      </c>
      <c r="BK332" s="225">
        <f>ROUND(I332*H332,2)</f>
        <v>0</v>
      </c>
      <c r="BL332" s="26" t="s">
        <v>263</v>
      </c>
      <c r="BM332" s="26" t="s">
        <v>586</v>
      </c>
    </row>
    <row r="333" spans="2:51" s="12" customFormat="1" ht="13.5">
      <c r="B333" s="226"/>
      <c r="D333" s="236" t="s">
        <v>183</v>
      </c>
      <c r="E333" s="256" t="s">
        <v>5</v>
      </c>
      <c r="F333" s="257" t="s">
        <v>587</v>
      </c>
      <c r="H333" s="258">
        <v>1</v>
      </c>
      <c r="I333" s="231"/>
      <c r="L333" s="226"/>
      <c r="M333" s="232"/>
      <c r="N333" s="233"/>
      <c r="O333" s="233"/>
      <c r="P333" s="233"/>
      <c r="Q333" s="233"/>
      <c r="R333" s="233"/>
      <c r="S333" s="233"/>
      <c r="T333" s="234"/>
      <c r="AT333" s="228" t="s">
        <v>183</v>
      </c>
      <c r="AU333" s="228" t="s">
        <v>81</v>
      </c>
      <c r="AV333" s="12" t="s">
        <v>81</v>
      </c>
      <c r="AW333" s="12" t="s">
        <v>35</v>
      </c>
      <c r="AX333" s="12" t="s">
        <v>79</v>
      </c>
      <c r="AY333" s="228" t="s">
        <v>173</v>
      </c>
    </row>
    <row r="334" spans="2:65" s="1" customFormat="1" ht="31.5" customHeight="1">
      <c r="B334" s="213"/>
      <c r="C334" s="214" t="s">
        <v>588</v>
      </c>
      <c r="D334" s="214" t="s">
        <v>176</v>
      </c>
      <c r="E334" s="215" t="s">
        <v>589</v>
      </c>
      <c r="F334" s="216" t="s">
        <v>590</v>
      </c>
      <c r="G334" s="217" t="s">
        <v>260</v>
      </c>
      <c r="H334" s="218">
        <v>20.8</v>
      </c>
      <c r="I334" s="219"/>
      <c r="J334" s="220">
        <f>ROUND(I334*H334,2)</f>
        <v>0</v>
      </c>
      <c r="K334" s="216" t="s">
        <v>180</v>
      </c>
      <c r="L334" s="48"/>
      <c r="M334" s="221" t="s">
        <v>5</v>
      </c>
      <c r="N334" s="222" t="s">
        <v>43</v>
      </c>
      <c r="O334" s="49"/>
      <c r="P334" s="223">
        <f>O334*H334</f>
        <v>0</v>
      </c>
      <c r="Q334" s="223">
        <v>2E-05</v>
      </c>
      <c r="R334" s="223">
        <f>Q334*H334</f>
        <v>0</v>
      </c>
      <c r="S334" s="223">
        <v>0</v>
      </c>
      <c r="T334" s="224">
        <f>S334*H334</f>
        <v>0</v>
      </c>
      <c r="AR334" s="26" t="s">
        <v>263</v>
      </c>
      <c r="AT334" s="26" t="s">
        <v>176</v>
      </c>
      <c r="AU334" s="26" t="s">
        <v>81</v>
      </c>
      <c r="AY334" s="26" t="s">
        <v>173</v>
      </c>
      <c r="BE334" s="225">
        <f>IF(N334="základní",J334,0)</f>
        <v>0</v>
      </c>
      <c r="BF334" s="225">
        <f>IF(N334="snížená",J334,0)</f>
        <v>0</v>
      </c>
      <c r="BG334" s="225">
        <f>IF(N334="zákl. přenesená",J334,0)</f>
        <v>0</v>
      </c>
      <c r="BH334" s="225">
        <f>IF(N334="sníž. přenesená",J334,0)</f>
        <v>0</v>
      </c>
      <c r="BI334" s="225">
        <f>IF(N334="nulová",J334,0)</f>
        <v>0</v>
      </c>
      <c r="BJ334" s="26" t="s">
        <v>79</v>
      </c>
      <c r="BK334" s="225">
        <f>ROUND(I334*H334,2)</f>
        <v>0</v>
      </c>
      <c r="BL334" s="26" t="s">
        <v>263</v>
      </c>
      <c r="BM334" s="26" t="s">
        <v>591</v>
      </c>
    </row>
    <row r="335" spans="2:51" s="12" customFormat="1" ht="13.5">
      <c r="B335" s="226"/>
      <c r="D335" s="236" t="s">
        <v>183</v>
      </c>
      <c r="E335" s="256" t="s">
        <v>5</v>
      </c>
      <c r="F335" s="257" t="s">
        <v>592</v>
      </c>
      <c r="H335" s="258">
        <v>20.8</v>
      </c>
      <c r="I335" s="231"/>
      <c r="L335" s="226"/>
      <c r="M335" s="232"/>
      <c r="N335" s="233"/>
      <c r="O335" s="233"/>
      <c r="P335" s="233"/>
      <c r="Q335" s="233"/>
      <c r="R335" s="233"/>
      <c r="S335" s="233"/>
      <c r="T335" s="234"/>
      <c r="AT335" s="228" t="s">
        <v>183</v>
      </c>
      <c r="AU335" s="228" t="s">
        <v>81</v>
      </c>
      <c r="AV335" s="12" t="s">
        <v>81</v>
      </c>
      <c r="AW335" s="12" t="s">
        <v>35</v>
      </c>
      <c r="AX335" s="12" t="s">
        <v>79</v>
      </c>
      <c r="AY335" s="228" t="s">
        <v>173</v>
      </c>
    </row>
    <row r="336" spans="2:65" s="1" customFormat="1" ht="31.5" customHeight="1">
      <c r="B336" s="213"/>
      <c r="C336" s="214" t="s">
        <v>593</v>
      </c>
      <c r="D336" s="214" t="s">
        <v>176</v>
      </c>
      <c r="E336" s="215" t="s">
        <v>594</v>
      </c>
      <c r="F336" s="216" t="s">
        <v>595</v>
      </c>
      <c r="G336" s="217" t="s">
        <v>260</v>
      </c>
      <c r="H336" s="218">
        <v>20.8</v>
      </c>
      <c r="I336" s="219"/>
      <c r="J336" s="220">
        <f>ROUND(I336*H336,2)</f>
        <v>0</v>
      </c>
      <c r="K336" s="216" t="s">
        <v>180</v>
      </c>
      <c r="L336" s="48"/>
      <c r="M336" s="221" t="s">
        <v>5</v>
      </c>
      <c r="N336" s="222" t="s">
        <v>43</v>
      </c>
      <c r="O336" s="49"/>
      <c r="P336" s="223">
        <f>O336*H336</f>
        <v>0</v>
      </c>
      <c r="Q336" s="223">
        <v>2E-05</v>
      </c>
      <c r="R336" s="223">
        <f>Q336*H336</f>
        <v>0</v>
      </c>
      <c r="S336" s="223">
        <v>0</v>
      </c>
      <c r="T336" s="224">
        <f>S336*H336</f>
        <v>0</v>
      </c>
      <c r="AR336" s="26" t="s">
        <v>263</v>
      </c>
      <c r="AT336" s="26" t="s">
        <v>176</v>
      </c>
      <c r="AU336" s="26" t="s">
        <v>81</v>
      </c>
      <c r="AY336" s="26" t="s">
        <v>173</v>
      </c>
      <c r="BE336" s="225">
        <f>IF(N336="základní",J336,0)</f>
        <v>0</v>
      </c>
      <c r="BF336" s="225">
        <f>IF(N336="snížená",J336,0)</f>
        <v>0</v>
      </c>
      <c r="BG336" s="225">
        <f>IF(N336="zákl. přenesená",J336,0)</f>
        <v>0</v>
      </c>
      <c r="BH336" s="225">
        <f>IF(N336="sníž. přenesená",J336,0)</f>
        <v>0</v>
      </c>
      <c r="BI336" s="225">
        <f>IF(N336="nulová",J336,0)</f>
        <v>0</v>
      </c>
      <c r="BJ336" s="26" t="s">
        <v>79</v>
      </c>
      <c r="BK336" s="225">
        <f>ROUND(I336*H336,2)</f>
        <v>0</v>
      </c>
      <c r="BL336" s="26" t="s">
        <v>263</v>
      </c>
      <c r="BM336" s="26" t="s">
        <v>596</v>
      </c>
    </row>
    <row r="337" spans="2:51" s="12" customFormat="1" ht="13.5">
      <c r="B337" s="226"/>
      <c r="D337" s="236" t="s">
        <v>183</v>
      </c>
      <c r="E337" s="256" t="s">
        <v>5</v>
      </c>
      <c r="F337" s="257" t="s">
        <v>592</v>
      </c>
      <c r="H337" s="258">
        <v>20.8</v>
      </c>
      <c r="I337" s="231"/>
      <c r="L337" s="226"/>
      <c r="M337" s="232"/>
      <c r="N337" s="233"/>
      <c r="O337" s="233"/>
      <c r="P337" s="233"/>
      <c r="Q337" s="233"/>
      <c r="R337" s="233"/>
      <c r="S337" s="233"/>
      <c r="T337" s="234"/>
      <c r="AT337" s="228" t="s">
        <v>183</v>
      </c>
      <c r="AU337" s="228" t="s">
        <v>81</v>
      </c>
      <c r="AV337" s="12" t="s">
        <v>81</v>
      </c>
      <c r="AW337" s="12" t="s">
        <v>35</v>
      </c>
      <c r="AX337" s="12" t="s">
        <v>79</v>
      </c>
      <c r="AY337" s="228" t="s">
        <v>173</v>
      </c>
    </row>
    <row r="338" spans="2:65" s="1" customFormat="1" ht="31.5" customHeight="1">
      <c r="B338" s="213"/>
      <c r="C338" s="214" t="s">
        <v>597</v>
      </c>
      <c r="D338" s="214" t="s">
        <v>176</v>
      </c>
      <c r="E338" s="215" t="s">
        <v>598</v>
      </c>
      <c r="F338" s="216" t="s">
        <v>599</v>
      </c>
      <c r="G338" s="217" t="s">
        <v>260</v>
      </c>
      <c r="H338" s="218">
        <v>41.6</v>
      </c>
      <c r="I338" s="219"/>
      <c r="J338" s="220">
        <f>ROUND(I338*H338,2)</f>
        <v>0</v>
      </c>
      <c r="K338" s="216" t="s">
        <v>180</v>
      </c>
      <c r="L338" s="48"/>
      <c r="M338" s="221" t="s">
        <v>5</v>
      </c>
      <c r="N338" s="222" t="s">
        <v>43</v>
      </c>
      <c r="O338" s="49"/>
      <c r="P338" s="223">
        <f>O338*H338</f>
        <v>0</v>
      </c>
      <c r="Q338" s="223">
        <v>2E-05</v>
      </c>
      <c r="R338" s="223">
        <f>Q338*H338</f>
        <v>0</v>
      </c>
      <c r="S338" s="223">
        <v>0</v>
      </c>
      <c r="T338" s="224">
        <f>S338*H338</f>
        <v>0</v>
      </c>
      <c r="AR338" s="26" t="s">
        <v>263</v>
      </c>
      <c r="AT338" s="26" t="s">
        <v>176</v>
      </c>
      <c r="AU338" s="26" t="s">
        <v>81</v>
      </c>
      <c r="AY338" s="26" t="s">
        <v>173</v>
      </c>
      <c r="BE338" s="225">
        <f>IF(N338="základní",J338,0)</f>
        <v>0</v>
      </c>
      <c r="BF338" s="225">
        <f>IF(N338="snížená",J338,0)</f>
        <v>0</v>
      </c>
      <c r="BG338" s="225">
        <f>IF(N338="zákl. přenesená",J338,0)</f>
        <v>0</v>
      </c>
      <c r="BH338" s="225">
        <f>IF(N338="sníž. přenesená",J338,0)</f>
        <v>0</v>
      </c>
      <c r="BI338" s="225">
        <f>IF(N338="nulová",J338,0)</f>
        <v>0</v>
      </c>
      <c r="BJ338" s="26" t="s">
        <v>79</v>
      </c>
      <c r="BK338" s="225">
        <f>ROUND(I338*H338,2)</f>
        <v>0</v>
      </c>
      <c r="BL338" s="26" t="s">
        <v>263</v>
      </c>
      <c r="BM338" s="26" t="s">
        <v>600</v>
      </c>
    </row>
    <row r="339" spans="2:51" s="12" customFormat="1" ht="13.5">
      <c r="B339" s="226"/>
      <c r="D339" s="236" t="s">
        <v>183</v>
      </c>
      <c r="E339" s="256" t="s">
        <v>5</v>
      </c>
      <c r="F339" s="257" t="s">
        <v>601</v>
      </c>
      <c r="H339" s="258">
        <v>41.6</v>
      </c>
      <c r="I339" s="231"/>
      <c r="L339" s="226"/>
      <c r="M339" s="232"/>
      <c r="N339" s="233"/>
      <c r="O339" s="233"/>
      <c r="P339" s="233"/>
      <c r="Q339" s="233"/>
      <c r="R339" s="233"/>
      <c r="S339" s="233"/>
      <c r="T339" s="234"/>
      <c r="AT339" s="228" t="s">
        <v>183</v>
      </c>
      <c r="AU339" s="228" t="s">
        <v>81</v>
      </c>
      <c r="AV339" s="12" t="s">
        <v>81</v>
      </c>
      <c r="AW339" s="12" t="s">
        <v>35</v>
      </c>
      <c r="AX339" s="12" t="s">
        <v>79</v>
      </c>
      <c r="AY339" s="228" t="s">
        <v>173</v>
      </c>
    </row>
    <row r="340" spans="2:65" s="1" customFormat="1" ht="22.5" customHeight="1">
      <c r="B340" s="213"/>
      <c r="C340" s="214" t="s">
        <v>602</v>
      </c>
      <c r="D340" s="214" t="s">
        <v>176</v>
      </c>
      <c r="E340" s="215" t="s">
        <v>603</v>
      </c>
      <c r="F340" s="216" t="s">
        <v>604</v>
      </c>
      <c r="G340" s="217" t="s">
        <v>179</v>
      </c>
      <c r="H340" s="218">
        <v>67.13</v>
      </c>
      <c r="I340" s="219"/>
      <c r="J340" s="220">
        <f>ROUND(I340*H340,2)</f>
        <v>0</v>
      </c>
      <c r="K340" s="216" t="s">
        <v>180</v>
      </c>
      <c r="L340" s="48"/>
      <c r="M340" s="221" t="s">
        <v>5</v>
      </c>
      <c r="N340" s="222" t="s">
        <v>43</v>
      </c>
      <c r="O340" s="49"/>
      <c r="P340" s="223">
        <f>O340*H340</f>
        <v>0</v>
      </c>
      <c r="Q340" s="223">
        <v>0</v>
      </c>
      <c r="R340" s="223">
        <f>Q340*H340</f>
        <v>0</v>
      </c>
      <c r="S340" s="223">
        <v>0</v>
      </c>
      <c r="T340" s="224">
        <f>S340*H340</f>
        <v>0</v>
      </c>
      <c r="AR340" s="26" t="s">
        <v>263</v>
      </c>
      <c r="AT340" s="26" t="s">
        <v>176</v>
      </c>
      <c r="AU340" s="26" t="s">
        <v>81</v>
      </c>
      <c r="AY340" s="26" t="s">
        <v>173</v>
      </c>
      <c r="BE340" s="225">
        <f>IF(N340="základní",J340,0)</f>
        <v>0</v>
      </c>
      <c r="BF340" s="225">
        <f>IF(N340="snížená",J340,0)</f>
        <v>0</v>
      </c>
      <c r="BG340" s="225">
        <f>IF(N340="zákl. přenesená",J340,0)</f>
        <v>0</v>
      </c>
      <c r="BH340" s="225">
        <f>IF(N340="sníž. přenesená",J340,0)</f>
        <v>0</v>
      </c>
      <c r="BI340" s="225">
        <f>IF(N340="nulová",J340,0)</f>
        <v>0</v>
      </c>
      <c r="BJ340" s="26" t="s">
        <v>79</v>
      </c>
      <c r="BK340" s="225">
        <f>ROUND(I340*H340,2)</f>
        <v>0</v>
      </c>
      <c r="BL340" s="26" t="s">
        <v>263</v>
      </c>
      <c r="BM340" s="26" t="s">
        <v>605</v>
      </c>
    </row>
    <row r="341" spans="2:51" s="12" customFormat="1" ht="13.5">
      <c r="B341" s="226"/>
      <c r="D341" s="227" t="s">
        <v>183</v>
      </c>
      <c r="E341" s="228" t="s">
        <v>5</v>
      </c>
      <c r="F341" s="229" t="s">
        <v>606</v>
      </c>
      <c r="H341" s="230">
        <v>26.29</v>
      </c>
      <c r="I341" s="231"/>
      <c r="L341" s="226"/>
      <c r="M341" s="232"/>
      <c r="N341" s="233"/>
      <c r="O341" s="233"/>
      <c r="P341" s="233"/>
      <c r="Q341" s="233"/>
      <c r="R341" s="233"/>
      <c r="S341" s="233"/>
      <c r="T341" s="234"/>
      <c r="AT341" s="228" t="s">
        <v>183</v>
      </c>
      <c r="AU341" s="228" t="s">
        <v>81</v>
      </c>
      <c r="AV341" s="12" t="s">
        <v>81</v>
      </c>
      <c r="AW341" s="12" t="s">
        <v>35</v>
      </c>
      <c r="AX341" s="12" t="s">
        <v>72</v>
      </c>
      <c r="AY341" s="228" t="s">
        <v>173</v>
      </c>
    </row>
    <row r="342" spans="2:51" s="12" customFormat="1" ht="13.5">
      <c r="B342" s="226"/>
      <c r="D342" s="227" t="s">
        <v>183</v>
      </c>
      <c r="E342" s="228" t="s">
        <v>5</v>
      </c>
      <c r="F342" s="229" t="s">
        <v>607</v>
      </c>
      <c r="H342" s="230">
        <v>40.839</v>
      </c>
      <c r="I342" s="231"/>
      <c r="L342" s="226"/>
      <c r="M342" s="232"/>
      <c r="N342" s="233"/>
      <c r="O342" s="233"/>
      <c r="P342" s="233"/>
      <c r="Q342" s="233"/>
      <c r="R342" s="233"/>
      <c r="S342" s="233"/>
      <c r="T342" s="234"/>
      <c r="AT342" s="228" t="s">
        <v>183</v>
      </c>
      <c r="AU342" s="228" t="s">
        <v>81</v>
      </c>
      <c r="AV342" s="12" t="s">
        <v>81</v>
      </c>
      <c r="AW342" s="12" t="s">
        <v>35</v>
      </c>
      <c r="AX342" s="12" t="s">
        <v>72</v>
      </c>
      <c r="AY342" s="228" t="s">
        <v>173</v>
      </c>
    </row>
    <row r="343" spans="2:51" s="13" customFormat="1" ht="13.5">
      <c r="B343" s="235"/>
      <c r="D343" s="227" t="s">
        <v>183</v>
      </c>
      <c r="E343" s="253" t="s">
        <v>5</v>
      </c>
      <c r="F343" s="254" t="s">
        <v>186</v>
      </c>
      <c r="H343" s="255">
        <v>67.129</v>
      </c>
      <c r="I343" s="240"/>
      <c r="L343" s="235"/>
      <c r="M343" s="241"/>
      <c r="N343" s="242"/>
      <c r="O343" s="242"/>
      <c r="P343" s="242"/>
      <c r="Q343" s="242"/>
      <c r="R343" s="242"/>
      <c r="S343" s="242"/>
      <c r="T343" s="243"/>
      <c r="AT343" s="244" t="s">
        <v>183</v>
      </c>
      <c r="AU343" s="244" t="s">
        <v>81</v>
      </c>
      <c r="AV343" s="13" t="s">
        <v>181</v>
      </c>
      <c r="AW343" s="13" t="s">
        <v>35</v>
      </c>
      <c r="AX343" s="13" t="s">
        <v>72</v>
      </c>
      <c r="AY343" s="244" t="s">
        <v>173</v>
      </c>
    </row>
    <row r="344" spans="2:51" s="12" customFormat="1" ht="13.5">
      <c r="B344" s="226"/>
      <c r="D344" s="227" t="s">
        <v>183</v>
      </c>
      <c r="E344" s="228" t="s">
        <v>5</v>
      </c>
      <c r="F344" s="229" t="s">
        <v>608</v>
      </c>
      <c r="H344" s="230">
        <v>67.13</v>
      </c>
      <c r="I344" s="231"/>
      <c r="L344" s="226"/>
      <c r="M344" s="232"/>
      <c r="N344" s="233"/>
      <c r="O344" s="233"/>
      <c r="P344" s="233"/>
      <c r="Q344" s="233"/>
      <c r="R344" s="233"/>
      <c r="S344" s="233"/>
      <c r="T344" s="234"/>
      <c r="AT344" s="228" t="s">
        <v>183</v>
      </c>
      <c r="AU344" s="228" t="s">
        <v>81</v>
      </c>
      <c r="AV344" s="12" t="s">
        <v>81</v>
      </c>
      <c r="AW344" s="12" t="s">
        <v>35</v>
      </c>
      <c r="AX344" s="12" t="s">
        <v>79</v>
      </c>
      <c r="AY344" s="228" t="s">
        <v>173</v>
      </c>
    </row>
    <row r="345" spans="2:63" s="11" customFormat="1" ht="29.85" customHeight="1">
      <c r="B345" s="199"/>
      <c r="D345" s="210" t="s">
        <v>71</v>
      </c>
      <c r="E345" s="211" t="s">
        <v>609</v>
      </c>
      <c r="F345" s="211" t="s">
        <v>610</v>
      </c>
      <c r="I345" s="202"/>
      <c r="J345" s="212">
        <f>BK345</f>
        <v>0</v>
      </c>
      <c r="L345" s="199"/>
      <c r="M345" s="204"/>
      <c r="N345" s="205"/>
      <c r="O345" s="205"/>
      <c r="P345" s="206">
        <f>SUM(P346:P382)</f>
        <v>0</v>
      </c>
      <c r="Q345" s="205"/>
      <c r="R345" s="206">
        <f>SUM(R346:R382)</f>
        <v>0</v>
      </c>
      <c r="S345" s="205"/>
      <c r="T345" s="207">
        <f>SUM(T346:T382)</f>
        <v>0</v>
      </c>
      <c r="AR345" s="200" t="s">
        <v>81</v>
      </c>
      <c r="AT345" s="208" t="s">
        <v>71</v>
      </c>
      <c r="AU345" s="208" t="s">
        <v>79</v>
      </c>
      <c r="AY345" s="200" t="s">
        <v>173</v>
      </c>
      <c r="BK345" s="209">
        <f>SUM(BK346:BK382)</f>
        <v>0</v>
      </c>
    </row>
    <row r="346" spans="2:65" s="1" customFormat="1" ht="22.5" customHeight="1">
      <c r="B346" s="213"/>
      <c r="C346" s="214" t="s">
        <v>611</v>
      </c>
      <c r="D346" s="214" t="s">
        <v>176</v>
      </c>
      <c r="E346" s="215" t="s">
        <v>612</v>
      </c>
      <c r="F346" s="216" t="s">
        <v>613</v>
      </c>
      <c r="G346" s="217" t="s">
        <v>179</v>
      </c>
      <c r="H346" s="218">
        <v>546.33</v>
      </c>
      <c r="I346" s="219"/>
      <c r="J346" s="220">
        <f>ROUND(I346*H346,2)</f>
        <v>0</v>
      </c>
      <c r="K346" s="216" t="s">
        <v>180</v>
      </c>
      <c r="L346" s="48"/>
      <c r="M346" s="221" t="s">
        <v>5</v>
      </c>
      <c r="N346" s="222" t="s">
        <v>43</v>
      </c>
      <c r="O346" s="49"/>
      <c r="P346" s="223">
        <f>O346*H346</f>
        <v>0</v>
      </c>
      <c r="Q346" s="223">
        <v>0</v>
      </c>
      <c r="R346" s="223">
        <f>Q346*H346</f>
        <v>0</v>
      </c>
      <c r="S346" s="223">
        <v>0.00015</v>
      </c>
      <c r="T346" s="224">
        <f>S346*H346</f>
        <v>0</v>
      </c>
      <c r="AR346" s="26" t="s">
        <v>263</v>
      </c>
      <c r="AT346" s="26" t="s">
        <v>176</v>
      </c>
      <c r="AU346" s="26" t="s">
        <v>81</v>
      </c>
      <c r="AY346" s="26" t="s">
        <v>173</v>
      </c>
      <c r="BE346" s="225">
        <f>IF(N346="základní",J346,0)</f>
        <v>0</v>
      </c>
      <c r="BF346" s="225">
        <f>IF(N346="snížená",J346,0)</f>
        <v>0</v>
      </c>
      <c r="BG346" s="225">
        <f>IF(N346="zákl. přenesená",J346,0)</f>
        <v>0</v>
      </c>
      <c r="BH346" s="225">
        <f>IF(N346="sníž. přenesená",J346,0)</f>
        <v>0</v>
      </c>
      <c r="BI346" s="225">
        <f>IF(N346="nulová",J346,0)</f>
        <v>0</v>
      </c>
      <c r="BJ346" s="26" t="s">
        <v>79</v>
      </c>
      <c r="BK346" s="225">
        <f>ROUND(I346*H346,2)</f>
        <v>0</v>
      </c>
      <c r="BL346" s="26" t="s">
        <v>263</v>
      </c>
      <c r="BM346" s="26" t="s">
        <v>614</v>
      </c>
    </row>
    <row r="347" spans="2:51" s="12" customFormat="1" ht="13.5">
      <c r="B347" s="226"/>
      <c r="D347" s="227" t="s">
        <v>183</v>
      </c>
      <c r="E347" s="228" t="s">
        <v>5</v>
      </c>
      <c r="F347" s="229" t="s">
        <v>615</v>
      </c>
      <c r="H347" s="230">
        <v>365.1</v>
      </c>
      <c r="I347" s="231"/>
      <c r="L347" s="226"/>
      <c r="M347" s="232"/>
      <c r="N347" s="233"/>
      <c r="O347" s="233"/>
      <c r="P347" s="233"/>
      <c r="Q347" s="233"/>
      <c r="R347" s="233"/>
      <c r="S347" s="233"/>
      <c r="T347" s="234"/>
      <c r="AT347" s="228" t="s">
        <v>183</v>
      </c>
      <c r="AU347" s="228" t="s">
        <v>81</v>
      </c>
      <c r="AV347" s="12" t="s">
        <v>81</v>
      </c>
      <c r="AW347" s="12" t="s">
        <v>35</v>
      </c>
      <c r="AX347" s="12" t="s">
        <v>72</v>
      </c>
      <c r="AY347" s="228" t="s">
        <v>173</v>
      </c>
    </row>
    <row r="348" spans="2:51" s="12" customFormat="1" ht="13.5">
      <c r="B348" s="226"/>
      <c r="D348" s="227" t="s">
        <v>183</v>
      </c>
      <c r="E348" s="228" t="s">
        <v>5</v>
      </c>
      <c r="F348" s="229" t="s">
        <v>616</v>
      </c>
      <c r="H348" s="230">
        <v>181.23</v>
      </c>
      <c r="I348" s="231"/>
      <c r="L348" s="226"/>
      <c r="M348" s="232"/>
      <c r="N348" s="233"/>
      <c r="O348" s="233"/>
      <c r="P348" s="233"/>
      <c r="Q348" s="233"/>
      <c r="R348" s="233"/>
      <c r="S348" s="233"/>
      <c r="T348" s="234"/>
      <c r="AT348" s="228" t="s">
        <v>183</v>
      </c>
      <c r="AU348" s="228" t="s">
        <v>81</v>
      </c>
      <c r="AV348" s="12" t="s">
        <v>81</v>
      </c>
      <c r="AW348" s="12" t="s">
        <v>35</v>
      </c>
      <c r="AX348" s="12" t="s">
        <v>72</v>
      </c>
      <c r="AY348" s="228" t="s">
        <v>173</v>
      </c>
    </row>
    <row r="349" spans="2:51" s="13" customFormat="1" ht="13.5">
      <c r="B349" s="235"/>
      <c r="D349" s="236" t="s">
        <v>183</v>
      </c>
      <c r="E349" s="237" t="s">
        <v>5</v>
      </c>
      <c r="F349" s="238" t="s">
        <v>186</v>
      </c>
      <c r="H349" s="239">
        <v>546.33</v>
      </c>
      <c r="I349" s="240"/>
      <c r="L349" s="235"/>
      <c r="M349" s="241"/>
      <c r="N349" s="242"/>
      <c r="O349" s="242"/>
      <c r="P349" s="242"/>
      <c r="Q349" s="242"/>
      <c r="R349" s="242"/>
      <c r="S349" s="242"/>
      <c r="T349" s="243"/>
      <c r="AT349" s="244" t="s">
        <v>183</v>
      </c>
      <c r="AU349" s="244" t="s">
        <v>81</v>
      </c>
      <c r="AV349" s="13" t="s">
        <v>181</v>
      </c>
      <c r="AW349" s="13" t="s">
        <v>35</v>
      </c>
      <c r="AX349" s="13" t="s">
        <v>79</v>
      </c>
      <c r="AY349" s="244" t="s">
        <v>173</v>
      </c>
    </row>
    <row r="350" spans="2:65" s="1" customFormat="1" ht="22.5" customHeight="1">
      <c r="B350" s="213"/>
      <c r="C350" s="214" t="s">
        <v>617</v>
      </c>
      <c r="D350" s="214" t="s">
        <v>176</v>
      </c>
      <c r="E350" s="215" t="s">
        <v>618</v>
      </c>
      <c r="F350" s="216" t="s">
        <v>619</v>
      </c>
      <c r="G350" s="217" t="s">
        <v>179</v>
      </c>
      <c r="H350" s="218">
        <v>542.38</v>
      </c>
      <c r="I350" s="219"/>
      <c r="J350" s="220">
        <f>ROUND(I350*H350,2)</f>
        <v>0</v>
      </c>
      <c r="K350" s="216" t="s">
        <v>180</v>
      </c>
      <c r="L350" s="48"/>
      <c r="M350" s="221" t="s">
        <v>5</v>
      </c>
      <c r="N350" s="222" t="s">
        <v>43</v>
      </c>
      <c r="O350" s="49"/>
      <c r="P350" s="223">
        <f>O350*H350</f>
        <v>0</v>
      </c>
      <c r="Q350" s="223">
        <v>0.001</v>
      </c>
      <c r="R350" s="223">
        <f>Q350*H350</f>
        <v>0</v>
      </c>
      <c r="S350" s="223">
        <v>0.00031</v>
      </c>
      <c r="T350" s="224">
        <f>S350*H350</f>
        <v>0</v>
      </c>
      <c r="AR350" s="26" t="s">
        <v>263</v>
      </c>
      <c r="AT350" s="26" t="s">
        <v>176</v>
      </c>
      <c r="AU350" s="26" t="s">
        <v>81</v>
      </c>
      <c r="AY350" s="26" t="s">
        <v>173</v>
      </c>
      <c r="BE350" s="225">
        <f>IF(N350="základní",J350,0)</f>
        <v>0</v>
      </c>
      <c r="BF350" s="225">
        <f>IF(N350="snížená",J350,0)</f>
        <v>0</v>
      </c>
      <c r="BG350" s="225">
        <f>IF(N350="zákl. přenesená",J350,0)</f>
        <v>0</v>
      </c>
      <c r="BH350" s="225">
        <f>IF(N350="sníž. přenesená",J350,0)</f>
        <v>0</v>
      </c>
      <c r="BI350" s="225">
        <f>IF(N350="nulová",J350,0)</f>
        <v>0</v>
      </c>
      <c r="BJ350" s="26" t="s">
        <v>79</v>
      </c>
      <c r="BK350" s="225">
        <f>ROUND(I350*H350,2)</f>
        <v>0</v>
      </c>
      <c r="BL350" s="26" t="s">
        <v>263</v>
      </c>
      <c r="BM350" s="26" t="s">
        <v>620</v>
      </c>
    </row>
    <row r="351" spans="2:51" s="12" customFormat="1" ht="13.5">
      <c r="B351" s="226"/>
      <c r="D351" s="227" t="s">
        <v>183</v>
      </c>
      <c r="E351" s="228" t="s">
        <v>5</v>
      </c>
      <c r="F351" s="229" t="s">
        <v>616</v>
      </c>
      <c r="H351" s="230">
        <v>181.23</v>
      </c>
      <c r="I351" s="231"/>
      <c r="L351" s="226"/>
      <c r="M351" s="232"/>
      <c r="N351" s="233"/>
      <c r="O351" s="233"/>
      <c r="P351" s="233"/>
      <c r="Q351" s="233"/>
      <c r="R351" s="233"/>
      <c r="S351" s="233"/>
      <c r="T351" s="234"/>
      <c r="AT351" s="228" t="s">
        <v>183</v>
      </c>
      <c r="AU351" s="228" t="s">
        <v>81</v>
      </c>
      <c r="AV351" s="12" t="s">
        <v>81</v>
      </c>
      <c r="AW351" s="12" t="s">
        <v>35</v>
      </c>
      <c r="AX351" s="12" t="s">
        <v>72</v>
      </c>
      <c r="AY351" s="228" t="s">
        <v>173</v>
      </c>
    </row>
    <row r="352" spans="2:51" s="12" customFormat="1" ht="13.5">
      <c r="B352" s="226"/>
      <c r="D352" s="227" t="s">
        <v>183</v>
      </c>
      <c r="E352" s="228" t="s">
        <v>5</v>
      </c>
      <c r="F352" s="229" t="s">
        <v>621</v>
      </c>
      <c r="H352" s="230">
        <v>63.18</v>
      </c>
      <c r="I352" s="231"/>
      <c r="L352" s="226"/>
      <c r="M352" s="232"/>
      <c r="N352" s="233"/>
      <c r="O352" s="233"/>
      <c r="P352" s="233"/>
      <c r="Q352" s="233"/>
      <c r="R352" s="233"/>
      <c r="S352" s="233"/>
      <c r="T352" s="234"/>
      <c r="AT352" s="228" t="s">
        <v>183</v>
      </c>
      <c r="AU352" s="228" t="s">
        <v>81</v>
      </c>
      <c r="AV352" s="12" t="s">
        <v>81</v>
      </c>
      <c r="AW352" s="12" t="s">
        <v>35</v>
      </c>
      <c r="AX352" s="12" t="s">
        <v>72</v>
      </c>
      <c r="AY352" s="228" t="s">
        <v>173</v>
      </c>
    </row>
    <row r="353" spans="2:51" s="14" customFormat="1" ht="13.5">
      <c r="B353" s="245"/>
      <c r="D353" s="227" t="s">
        <v>183</v>
      </c>
      <c r="E353" s="246" t="s">
        <v>5</v>
      </c>
      <c r="F353" s="247" t="s">
        <v>203</v>
      </c>
      <c r="H353" s="248">
        <v>244.41</v>
      </c>
      <c r="I353" s="249"/>
      <c r="L353" s="245"/>
      <c r="M353" s="250"/>
      <c r="N353" s="251"/>
      <c r="O353" s="251"/>
      <c r="P353" s="251"/>
      <c r="Q353" s="251"/>
      <c r="R353" s="251"/>
      <c r="S353" s="251"/>
      <c r="T353" s="252"/>
      <c r="AT353" s="246" t="s">
        <v>183</v>
      </c>
      <c r="AU353" s="246" t="s">
        <v>81</v>
      </c>
      <c r="AV353" s="14" t="s">
        <v>85</v>
      </c>
      <c r="AW353" s="14" t="s">
        <v>35</v>
      </c>
      <c r="AX353" s="14" t="s">
        <v>72</v>
      </c>
      <c r="AY353" s="246" t="s">
        <v>173</v>
      </c>
    </row>
    <row r="354" spans="2:51" s="12" customFormat="1" ht="13.5">
      <c r="B354" s="226"/>
      <c r="D354" s="227" t="s">
        <v>183</v>
      </c>
      <c r="E354" s="228" t="s">
        <v>5</v>
      </c>
      <c r="F354" s="229" t="s">
        <v>622</v>
      </c>
      <c r="H354" s="230">
        <v>94.341</v>
      </c>
      <c r="I354" s="231"/>
      <c r="L354" s="226"/>
      <c r="M354" s="232"/>
      <c r="N354" s="233"/>
      <c r="O354" s="233"/>
      <c r="P354" s="233"/>
      <c r="Q354" s="233"/>
      <c r="R354" s="233"/>
      <c r="S354" s="233"/>
      <c r="T354" s="234"/>
      <c r="AT354" s="228" t="s">
        <v>183</v>
      </c>
      <c r="AU354" s="228" t="s">
        <v>81</v>
      </c>
      <c r="AV354" s="12" t="s">
        <v>81</v>
      </c>
      <c r="AW354" s="12" t="s">
        <v>35</v>
      </c>
      <c r="AX354" s="12" t="s">
        <v>72</v>
      </c>
      <c r="AY354" s="228" t="s">
        <v>173</v>
      </c>
    </row>
    <row r="355" spans="2:51" s="12" customFormat="1" ht="13.5">
      <c r="B355" s="226"/>
      <c r="D355" s="227" t="s">
        <v>183</v>
      </c>
      <c r="E355" s="228" t="s">
        <v>5</v>
      </c>
      <c r="F355" s="229" t="s">
        <v>623</v>
      </c>
      <c r="H355" s="230">
        <v>82.13</v>
      </c>
      <c r="I355" s="231"/>
      <c r="L355" s="226"/>
      <c r="M355" s="232"/>
      <c r="N355" s="233"/>
      <c r="O355" s="233"/>
      <c r="P355" s="233"/>
      <c r="Q355" s="233"/>
      <c r="R355" s="233"/>
      <c r="S355" s="233"/>
      <c r="T355" s="234"/>
      <c r="AT355" s="228" t="s">
        <v>183</v>
      </c>
      <c r="AU355" s="228" t="s">
        <v>81</v>
      </c>
      <c r="AV355" s="12" t="s">
        <v>81</v>
      </c>
      <c r="AW355" s="12" t="s">
        <v>35</v>
      </c>
      <c r="AX355" s="12" t="s">
        <v>72</v>
      </c>
      <c r="AY355" s="228" t="s">
        <v>173</v>
      </c>
    </row>
    <row r="356" spans="2:51" s="12" customFormat="1" ht="13.5">
      <c r="B356" s="226"/>
      <c r="D356" s="227" t="s">
        <v>183</v>
      </c>
      <c r="E356" s="228" t="s">
        <v>5</v>
      </c>
      <c r="F356" s="229" t="s">
        <v>624</v>
      </c>
      <c r="H356" s="230">
        <v>126.824</v>
      </c>
      <c r="I356" s="231"/>
      <c r="L356" s="226"/>
      <c r="M356" s="232"/>
      <c r="N356" s="233"/>
      <c r="O356" s="233"/>
      <c r="P356" s="233"/>
      <c r="Q356" s="233"/>
      <c r="R356" s="233"/>
      <c r="S356" s="233"/>
      <c r="T356" s="234"/>
      <c r="AT356" s="228" t="s">
        <v>183</v>
      </c>
      <c r="AU356" s="228" t="s">
        <v>81</v>
      </c>
      <c r="AV356" s="12" t="s">
        <v>81</v>
      </c>
      <c r="AW356" s="12" t="s">
        <v>35</v>
      </c>
      <c r="AX356" s="12" t="s">
        <v>72</v>
      </c>
      <c r="AY356" s="228" t="s">
        <v>173</v>
      </c>
    </row>
    <row r="357" spans="2:51" s="12" customFormat="1" ht="13.5">
      <c r="B357" s="226"/>
      <c r="D357" s="227" t="s">
        <v>183</v>
      </c>
      <c r="E357" s="228" t="s">
        <v>5</v>
      </c>
      <c r="F357" s="229" t="s">
        <v>625</v>
      </c>
      <c r="H357" s="230">
        <v>128.161</v>
      </c>
      <c r="I357" s="231"/>
      <c r="L357" s="226"/>
      <c r="M357" s="232"/>
      <c r="N357" s="233"/>
      <c r="O357" s="233"/>
      <c r="P357" s="233"/>
      <c r="Q357" s="233"/>
      <c r="R357" s="233"/>
      <c r="S357" s="233"/>
      <c r="T357" s="234"/>
      <c r="AT357" s="228" t="s">
        <v>183</v>
      </c>
      <c r="AU357" s="228" t="s">
        <v>81</v>
      </c>
      <c r="AV357" s="12" t="s">
        <v>81</v>
      </c>
      <c r="AW357" s="12" t="s">
        <v>35</v>
      </c>
      <c r="AX357" s="12" t="s">
        <v>72</v>
      </c>
      <c r="AY357" s="228" t="s">
        <v>173</v>
      </c>
    </row>
    <row r="358" spans="2:51" s="12" customFormat="1" ht="13.5">
      <c r="B358" s="226"/>
      <c r="D358" s="227" t="s">
        <v>183</v>
      </c>
      <c r="E358" s="228" t="s">
        <v>5</v>
      </c>
      <c r="F358" s="229" t="s">
        <v>202</v>
      </c>
      <c r="H358" s="230">
        <v>-66.36</v>
      </c>
      <c r="I358" s="231"/>
      <c r="L358" s="226"/>
      <c r="M358" s="232"/>
      <c r="N358" s="233"/>
      <c r="O358" s="233"/>
      <c r="P358" s="233"/>
      <c r="Q358" s="233"/>
      <c r="R358" s="233"/>
      <c r="S358" s="233"/>
      <c r="T358" s="234"/>
      <c r="AT358" s="228" t="s">
        <v>183</v>
      </c>
      <c r="AU358" s="228" t="s">
        <v>81</v>
      </c>
      <c r="AV358" s="12" t="s">
        <v>81</v>
      </c>
      <c r="AW358" s="12" t="s">
        <v>35</v>
      </c>
      <c r="AX358" s="12" t="s">
        <v>72</v>
      </c>
      <c r="AY358" s="228" t="s">
        <v>173</v>
      </c>
    </row>
    <row r="359" spans="2:51" s="14" customFormat="1" ht="13.5">
      <c r="B359" s="245"/>
      <c r="D359" s="227" t="s">
        <v>183</v>
      </c>
      <c r="E359" s="246" t="s">
        <v>5</v>
      </c>
      <c r="F359" s="247" t="s">
        <v>203</v>
      </c>
      <c r="H359" s="248">
        <v>365.096</v>
      </c>
      <c r="I359" s="249"/>
      <c r="L359" s="245"/>
      <c r="M359" s="250"/>
      <c r="N359" s="251"/>
      <c r="O359" s="251"/>
      <c r="P359" s="251"/>
      <c r="Q359" s="251"/>
      <c r="R359" s="251"/>
      <c r="S359" s="251"/>
      <c r="T359" s="252"/>
      <c r="AT359" s="246" t="s">
        <v>183</v>
      </c>
      <c r="AU359" s="246" t="s">
        <v>81</v>
      </c>
      <c r="AV359" s="14" t="s">
        <v>85</v>
      </c>
      <c r="AW359" s="14" t="s">
        <v>35</v>
      </c>
      <c r="AX359" s="14" t="s">
        <v>72</v>
      </c>
      <c r="AY359" s="246" t="s">
        <v>173</v>
      </c>
    </row>
    <row r="360" spans="2:51" s="12" customFormat="1" ht="13.5">
      <c r="B360" s="226"/>
      <c r="D360" s="227" t="s">
        <v>183</v>
      </c>
      <c r="E360" s="228" t="s">
        <v>5</v>
      </c>
      <c r="F360" s="229" t="s">
        <v>626</v>
      </c>
      <c r="H360" s="230">
        <v>-67.13</v>
      </c>
      <c r="I360" s="231"/>
      <c r="L360" s="226"/>
      <c r="M360" s="232"/>
      <c r="N360" s="233"/>
      <c r="O360" s="233"/>
      <c r="P360" s="233"/>
      <c r="Q360" s="233"/>
      <c r="R360" s="233"/>
      <c r="S360" s="233"/>
      <c r="T360" s="234"/>
      <c r="AT360" s="228" t="s">
        <v>183</v>
      </c>
      <c r="AU360" s="228" t="s">
        <v>81</v>
      </c>
      <c r="AV360" s="12" t="s">
        <v>81</v>
      </c>
      <c r="AW360" s="12" t="s">
        <v>35</v>
      </c>
      <c r="AX360" s="12" t="s">
        <v>72</v>
      </c>
      <c r="AY360" s="228" t="s">
        <v>173</v>
      </c>
    </row>
    <row r="361" spans="2:51" s="13" customFormat="1" ht="13.5">
      <c r="B361" s="235"/>
      <c r="D361" s="227" t="s">
        <v>183</v>
      </c>
      <c r="E361" s="253" t="s">
        <v>5</v>
      </c>
      <c r="F361" s="254" t="s">
        <v>186</v>
      </c>
      <c r="H361" s="255">
        <v>542.376</v>
      </c>
      <c r="I361" s="240"/>
      <c r="L361" s="235"/>
      <c r="M361" s="241"/>
      <c r="N361" s="242"/>
      <c r="O361" s="242"/>
      <c r="P361" s="242"/>
      <c r="Q361" s="242"/>
      <c r="R361" s="242"/>
      <c r="S361" s="242"/>
      <c r="T361" s="243"/>
      <c r="AT361" s="244" t="s">
        <v>183</v>
      </c>
      <c r="AU361" s="244" t="s">
        <v>81</v>
      </c>
      <c r="AV361" s="13" t="s">
        <v>181</v>
      </c>
      <c r="AW361" s="13" t="s">
        <v>35</v>
      </c>
      <c r="AX361" s="13" t="s">
        <v>72</v>
      </c>
      <c r="AY361" s="244" t="s">
        <v>173</v>
      </c>
    </row>
    <row r="362" spans="2:51" s="12" customFormat="1" ht="13.5">
      <c r="B362" s="226"/>
      <c r="D362" s="236" t="s">
        <v>183</v>
      </c>
      <c r="E362" s="256" t="s">
        <v>5</v>
      </c>
      <c r="F362" s="257" t="s">
        <v>627</v>
      </c>
      <c r="H362" s="258">
        <v>542.38</v>
      </c>
      <c r="I362" s="231"/>
      <c r="L362" s="226"/>
      <c r="M362" s="232"/>
      <c r="N362" s="233"/>
      <c r="O362" s="233"/>
      <c r="P362" s="233"/>
      <c r="Q362" s="233"/>
      <c r="R362" s="233"/>
      <c r="S362" s="233"/>
      <c r="T362" s="234"/>
      <c r="AT362" s="228" t="s">
        <v>183</v>
      </c>
      <c r="AU362" s="228" t="s">
        <v>81</v>
      </c>
      <c r="AV362" s="12" t="s">
        <v>81</v>
      </c>
      <c r="AW362" s="12" t="s">
        <v>35</v>
      </c>
      <c r="AX362" s="12" t="s">
        <v>79</v>
      </c>
      <c r="AY362" s="228" t="s">
        <v>173</v>
      </c>
    </row>
    <row r="363" spans="2:65" s="1" customFormat="1" ht="31.5" customHeight="1">
      <c r="B363" s="213"/>
      <c r="C363" s="214" t="s">
        <v>628</v>
      </c>
      <c r="D363" s="214" t="s">
        <v>176</v>
      </c>
      <c r="E363" s="215" t="s">
        <v>629</v>
      </c>
      <c r="F363" s="216" t="s">
        <v>630</v>
      </c>
      <c r="G363" s="217" t="s">
        <v>179</v>
      </c>
      <c r="H363" s="218">
        <v>475.17</v>
      </c>
      <c r="I363" s="219"/>
      <c r="J363" s="220">
        <f>ROUND(I363*H363,2)</f>
        <v>0</v>
      </c>
      <c r="K363" s="216" t="s">
        <v>180</v>
      </c>
      <c r="L363" s="48"/>
      <c r="M363" s="221" t="s">
        <v>5</v>
      </c>
      <c r="N363" s="222" t="s">
        <v>43</v>
      </c>
      <c r="O363" s="49"/>
      <c r="P363" s="223">
        <f>O363*H363</f>
        <v>0</v>
      </c>
      <c r="Q363" s="223">
        <v>0.00029</v>
      </c>
      <c r="R363" s="223">
        <f>Q363*H363</f>
        <v>0</v>
      </c>
      <c r="S363" s="223">
        <v>0</v>
      </c>
      <c r="T363" s="224">
        <f>S363*H363</f>
        <v>0</v>
      </c>
      <c r="AR363" s="26" t="s">
        <v>263</v>
      </c>
      <c r="AT363" s="26" t="s">
        <v>176</v>
      </c>
      <c r="AU363" s="26" t="s">
        <v>81</v>
      </c>
      <c r="AY363" s="26" t="s">
        <v>173</v>
      </c>
      <c r="BE363" s="225">
        <f>IF(N363="základní",J363,0)</f>
        <v>0</v>
      </c>
      <c r="BF363" s="225">
        <f>IF(N363="snížená",J363,0)</f>
        <v>0</v>
      </c>
      <c r="BG363" s="225">
        <f>IF(N363="zákl. přenesená",J363,0)</f>
        <v>0</v>
      </c>
      <c r="BH363" s="225">
        <f>IF(N363="sníž. přenesená",J363,0)</f>
        <v>0</v>
      </c>
      <c r="BI363" s="225">
        <f>IF(N363="nulová",J363,0)</f>
        <v>0</v>
      </c>
      <c r="BJ363" s="26" t="s">
        <v>79</v>
      </c>
      <c r="BK363" s="225">
        <f>ROUND(I363*H363,2)</f>
        <v>0</v>
      </c>
      <c r="BL363" s="26" t="s">
        <v>263</v>
      </c>
      <c r="BM363" s="26" t="s">
        <v>631</v>
      </c>
    </row>
    <row r="364" spans="2:51" s="12" customFormat="1" ht="13.5">
      <c r="B364" s="226"/>
      <c r="D364" s="227" t="s">
        <v>183</v>
      </c>
      <c r="E364" s="228" t="s">
        <v>5</v>
      </c>
      <c r="F364" s="229" t="s">
        <v>616</v>
      </c>
      <c r="H364" s="230">
        <v>181.23</v>
      </c>
      <c r="I364" s="231"/>
      <c r="L364" s="226"/>
      <c r="M364" s="232"/>
      <c r="N364" s="233"/>
      <c r="O364" s="233"/>
      <c r="P364" s="233"/>
      <c r="Q364" s="233"/>
      <c r="R364" s="233"/>
      <c r="S364" s="233"/>
      <c r="T364" s="234"/>
      <c r="AT364" s="228" t="s">
        <v>183</v>
      </c>
      <c r="AU364" s="228" t="s">
        <v>81</v>
      </c>
      <c r="AV364" s="12" t="s">
        <v>81</v>
      </c>
      <c r="AW364" s="12" t="s">
        <v>35</v>
      </c>
      <c r="AX364" s="12" t="s">
        <v>72</v>
      </c>
      <c r="AY364" s="228" t="s">
        <v>173</v>
      </c>
    </row>
    <row r="365" spans="2:51" s="12" customFormat="1" ht="13.5">
      <c r="B365" s="226"/>
      <c r="D365" s="227" t="s">
        <v>183</v>
      </c>
      <c r="E365" s="228" t="s">
        <v>5</v>
      </c>
      <c r="F365" s="229" t="s">
        <v>632</v>
      </c>
      <c r="H365" s="230">
        <v>63.18</v>
      </c>
      <c r="I365" s="231"/>
      <c r="L365" s="226"/>
      <c r="M365" s="232"/>
      <c r="N365" s="233"/>
      <c r="O365" s="233"/>
      <c r="P365" s="233"/>
      <c r="Q365" s="233"/>
      <c r="R365" s="233"/>
      <c r="S365" s="233"/>
      <c r="T365" s="234"/>
      <c r="AT365" s="228" t="s">
        <v>183</v>
      </c>
      <c r="AU365" s="228" t="s">
        <v>81</v>
      </c>
      <c r="AV365" s="12" t="s">
        <v>81</v>
      </c>
      <c r="AW365" s="12" t="s">
        <v>35</v>
      </c>
      <c r="AX365" s="12" t="s">
        <v>72</v>
      </c>
      <c r="AY365" s="228" t="s">
        <v>173</v>
      </c>
    </row>
    <row r="366" spans="2:51" s="14" customFormat="1" ht="13.5">
      <c r="B366" s="245"/>
      <c r="D366" s="227" t="s">
        <v>183</v>
      </c>
      <c r="E366" s="246" t="s">
        <v>5</v>
      </c>
      <c r="F366" s="247" t="s">
        <v>203</v>
      </c>
      <c r="H366" s="248">
        <v>244.41</v>
      </c>
      <c r="I366" s="249"/>
      <c r="L366" s="245"/>
      <c r="M366" s="250"/>
      <c r="N366" s="251"/>
      <c r="O366" s="251"/>
      <c r="P366" s="251"/>
      <c r="Q366" s="251"/>
      <c r="R366" s="251"/>
      <c r="S366" s="251"/>
      <c r="T366" s="252"/>
      <c r="AT366" s="246" t="s">
        <v>183</v>
      </c>
      <c r="AU366" s="246" t="s">
        <v>81</v>
      </c>
      <c r="AV366" s="14" t="s">
        <v>85</v>
      </c>
      <c r="AW366" s="14" t="s">
        <v>35</v>
      </c>
      <c r="AX366" s="14" t="s">
        <v>72</v>
      </c>
      <c r="AY366" s="246" t="s">
        <v>173</v>
      </c>
    </row>
    <row r="367" spans="2:51" s="12" customFormat="1" ht="13.5">
      <c r="B367" s="226"/>
      <c r="D367" s="227" t="s">
        <v>183</v>
      </c>
      <c r="E367" s="228" t="s">
        <v>5</v>
      </c>
      <c r="F367" s="229" t="s">
        <v>633</v>
      </c>
      <c r="H367" s="230">
        <v>60.475</v>
      </c>
      <c r="I367" s="231"/>
      <c r="L367" s="226"/>
      <c r="M367" s="232"/>
      <c r="N367" s="233"/>
      <c r="O367" s="233"/>
      <c r="P367" s="233"/>
      <c r="Q367" s="233"/>
      <c r="R367" s="233"/>
      <c r="S367" s="233"/>
      <c r="T367" s="234"/>
      <c r="AT367" s="228" t="s">
        <v>183</v>
      </c>
      <c r="AU367" s="228" t="s">
        <v>81</v>
      </c>
      <c r="AV367" s="12" t="s">
        <v>81</v>
      </c>
      <c r="AW367" s="12" t="s">
        <v>35</v>
      </c>
      <c r="AX367" s="12" t="s">
        <v>72</v>
      </c>
      <c r="AY367" s="228" t="s">
        <v>173</v>
      </c>
    </row>
    <row r="368" spans="2:51" s="12" customFormat="1" ht="13.5">
      <c r="B368" s="226"/>
      <c r="D368" s="227" t="s">
        <v>183</v>
      </c>
      <c r="E368" s="228" t="s">
        <v>5</v>
      </c>
      <c r="F368" s="229" t="s">
        <v>634</v>
      </c>
      <c r="H368" s="230">
        <v>52.03</v>
      </c>
      <c r="I368" s="231"/>
      <c r="L368" s="226"/>
      <c r="M368" s="232"/>
      <c r="N368" s="233"/>
      <c r="O368" s="233"/>
      <c r="P368" s="233"/>
      <c r="Q368" s="233"/>
      <c r="R368" s="233"/>
      <c r="S368" s="233"/>
      <c r="T368" s="234"/>
      <c r="AT368" s="228" t="s">
        <v>183</v>
      </c>
      <c r="AU368" s="228" t="s">
        <v>81</v>
      </c>
      <c r="AV368" s="12" t="s">
        <v>81</v>
      </c>
      <c r="AW368" s="12" t="s">
        <v>35</v>
      </c>
      <c r="AX368" s="12" t="s">
        <v>72</v>
      </c>
      <c r="AY368" s="228" t="s">
        <v>173</v>
      </c>
    </row>
    <row r="369" spans="2:51" s="12" customFormat="1" ht="13.5">
      <c r="B369" s="226"/>
      <c r="D369" s="227" t="s">
        <v>183</v>
      </c>
      <c r="E369" s="228" t="s">
        <v>5</v>
      </c>
      <c r="F369" s="229" t="s">
        <v>635</v>
      </c>
      <c r="H369" s="230">
        <v>80.344</v>
      </c>
      <c r="I369" s="231"/>
      <c r="L369" s="226"/>
      <c r="M369" s="232"/>
      <c r="N369" s="233"/>
      <c r="O369" s="233"/>
      <c r="P369" s="233"/>
      <c r="Q369" s="233"/>
      <c r="R369" s="233"/>
      <c r="S369" s="233"/>
      <c r="T369" s="234"/>
      <c r="AT369" s="228" t="s">
        <v>183</v>
      </c>
      <c r="AU369" s="228" t="s">
        <v>81</v>
      </c>
      <c r="AV369" s="12" t="s">
        <v>81</v>
      </c>
      <c r="AW369" s="12" t="s">
        <v>35</v>
      </c>
      <c r="AX369" s="12" t="s">
        <v>72</v>
      </c>
      <c r="AY369" s="228" t="s">
        <v>173</v>
      </c>
    </row>
    <row r="370" spans="2:51" s="12" customFormat="1" ht="13.5">
      <c r="B370" s="226"/>
      <c r="D370" s="227" t="s">
        <v>183</v>
      </c>
      <c r="E370" s="228" t="s">
        <v>5</v>
      </c>
      <c r="F370" s="229" t="s">
        <v>636</v>
      </c>
      <c r="H370" s="230">
        <v>81.191</v>
      </c>
      <c r="I370" s="231"/>
      <c r="L370" s="226"/>
      <c r="M370" s="232"/>
      <c r="N370" s="233"/>
      <c r="O370" s="233"/>
      <c r="P370" s="233"/>
      <c r="Q370" s="233"/>
      <c r="R370" s="233"/>
      <c r="S370" s="233"/>
      <c r="T370" s="234"/>
      <c r="AT370" s="228" t="s">
        <v>183</v>
      </c>
      <c r="AU370" s="228" t="s">
        <v>81</v>
      </c>
      <c r="AV370" s="12" t="s">
        <v>81</v>
      </c>
      <c r="AW370" s="12" t="s">
        <v>35</v>
      </c>
      <c r="AX370" s="12" t="s">
        <v>72</v>
      </c>
      <c r="AY370" s="228" t="s">
        <v>173</v>
      </c>
    </row>
    <row r="371" spans="2:51" s="12" customFormat="1" ht="13.5">
      <c r="B371" s="226"/>
      <c r="D371" s="227" t="s">
        <v>183</v>
      </c>
      <c r="E371" s="228" t="s">
        <v>5</v>
      </c>
      <c r="F371" s="229" t="s">
        <v>637</v>
      </c>
      <c r="H371" s="230">
        <v>-57.117</v>
      </c>
      <c r="I371" s="231"/>
      <c r="L371" s="226"/>
      <c r="M371" s="232"/>
      <c r="N371" s="233"/>
      <c r="O371" s="233"/>
      <c r="P371" s="233"/>
      <c r="Q371" s="233"/>
      <c r="R371" s="233"/>
      <c r="S371" s="233"/>
      <c r="T371" s="234"/>
      <c r="AT371" s="228" t="s">
        <v>183</v>
      </c>
      <c r="AU371" s="228" t="s">
        <v>81</v>
      </c>
      <c r="AV371" s="12" t="s">
        <v>81</v>
      </c>
      <c r="AW371" s="12" t="s">
        <v>35</v>
      </c>
      <c r="AX371" s="12" t="s">
        <v>72</v>
      </c>
      <c r="AY371" s="228" t="s">
        <v>173</v>
      </c>
    </row>
    <row r="372" spans="2:51" s="14" customFormat="1" ht="13.5">
      <c r="B372" s="245"/>
      <c r="D372" s="227" t="s">
        <v>183</v>
      </c>
      <c r="E372" s="246" t="s">
        <v>5</v>
      </c>
      <c r="F372" s="247" t="s">
        <v>203</v>
      </c>
      <c r="H372" s="248">
        <v>216.923</v>
      </c>
      <c r="I372" s="249"/>
      <c r="L372" s="245"/>
      <c r="M372" s="250"/>
      <c r="N372" s="251"/>
      <c r="O372" s="251"/>
      <c r="P372" s="251"/>
      <c r="Q372" s="251"/>
      <c r="R372" s="251"/>
      <c r="S372" s="251"/>
      <c r="T372" s="252"/>
      <c r="AT372" s="246" t="s">
        <v>183</v>
      </c>
      <c r="AU372" s="246" t="s">
        <v>81</v>
      </c>
      <c r="AV372" s="14" t="s">
        <v>85</v>
      </c>
      <c r="AW372" s="14" t="s">
        <v>35</v>
      </c>
      <c r="AX372" s="14" t="s">
        <v>72</v>
      </c>
      <c r="AY372" s="246" t="s">
        <v>173</v>
      </c>
    </row>
    <row r="373" spans="2:51" s="13" customFormat="1" ht="13.5">
      <c r="B373" s="235"/>
      <c r="D373" s="227" t="s">
        <v>183</v>
      </c>
      <c r="E373" s="253" t="s">
        <v>5</v>
      </c>
      <c r="F373" s="254" t="s">
        <v>186</v>
      </c>
      <c r="H373" s="255">
        <v>461.333</v>
      </c>
      <c r="I373" s="240"/>
      <c r="L373" s="235"/>
      <c r="M373" s="241"/>
      <c r="N373" s="242"/>
      <c r="O373" s="242"/>
      <c r="P373" s="242"/>
      <c r="Q373" s="242"/>
      <c r="R373" s="242"/>
      <c r="S373" s="242"/>
      <c r="T373" s="243"/>
      <c r="AT373" s="244" t="s">
        <v>183</v>
      </c>
      <c r="AU373" s="244" t="s">
        <v>81</v>
      </c>
      <c r="AV373" s="13" t="s">
        <v>181</v>
      </c>
      <c r="AW373" s="13" t="s">
        <v>35</v>
      </c>
      <c r="AX373" s="13" t="s">
        <v>72</v>
      </c>
      <c r="AY373" s="244" t="s">
        <v>173</v>
      </c>
    </row>
    <row r="374" spans="2:51" s="12" customFormat="1" ht="13.5">
      <c r="B374" s="226"/>
      <c r="D374" s="236" t="s">
        <v>183</v>
      </c>
      <c r="E374" s="256" t="s">
        <v>5</v>
      </c>
      <c r="F374" s="257" t="s">
        <v>638</v>
      </c>
      <c r="H374" s="258">
        <v>475.17</v>
      </c>
      <c r="I374" s="231"/>
      <c r="L374" s="226"/>
      <c r="M374" s="232"/>
      <c r="N374" s="233"/>
      <c r="O374" s="233"/>
      <c r="P374" s="233"/>
      <c r="Q374" s="233"/>
      <c r="R374" s="233"/>
      <c r="S374" s="233"/>
      <c r="T374" s="234"/>
      <c r="AT374" s="228" t="s">
        <v>183</v>
      </c>
      <c r="AU374" s="228" t="s">
        <v>81</v>
      </c>
      <c r="AV374" s="12" t="s">
        <v>81</v>
      </c>
      <c r="AW374" s="12" t="s">
        <v>35</v>
      </c>
      <c r="AX374" s="12" t="s">
        <v>79</v>
      </c>
      <c r="AY374" s="228" t="s">
        <v>173</v>
      </c>
    </row>
    <row r="375" spans="2:65" s="1" customFormat="1" ht="31.5" customHeight="1">
      <c r="B375" s="213"/>
      <c r="C375" s="214" t="s">
        <v>639</v>
      </c>
      <c r="D375" s="214" t="s">
        <v>176</v>
      </c>
      <c r="E375" s="215" t="s">
        <v>640</v>
      </c>
      <c r="F375" s="216" t="s">
        <v>641</v>
      </c>
      <c r="G375" s="217" t="s">
        <v>179</v>
      </c>
      <c r="H375" s="218">
        <v>135.72</v>
      </c>
      <c r="I375" s="219"/>
      <c r="J375" s="220">
        <f>ROUND(I375*H375,2)</f>
        <v>0</v>
      </c>
      <c r="K375" s="216" t="s">
        <v>5</v>
      </c>
      <c r="L375" s="48"/>
      <c r="M375" s="221" t="s">
        <v>5</v>
      </c>
      <c r="N375" s="222" t="s">
        <v>43</v>
      </c>
      <c r="O375" s="49"/>
      <c r="P375" s="223">
        <f>O375*H375</f>
        <v>0</v>
      </c>
      <c r="Q375" s="223">
        <v>0.00029</v>
      </c>
      <c r="R375" s="223">
        <f>Q375*H375</f>
        <v>0</v>
      </c>
      <c r="S375" s="223">
        <v>0</v>
      </c>
      <c r="T375" s="224">
        <f>S375*H375</f>
        <v>0</v>
      </c>
      <c r="AR375" s="26" t="s">
        <v>263</v>
      </c>
      <c r="AT375" s="26" t="s">
        <v>176</v>
      </c>
      <c r="AU375" s="26" t="s">
        <v>81</v>
      </c>
      <c r="AY375" s="26" t="s">
        <v>173</v>
      </c>
      <c r="BE375" s="225">
        <f>IF(N375="základní",J375,0)</f>
        <v>0</v>
      </c>
      <c r="BF375" s="225">
        <f>IF(N375="snížená",J375,0)</f>
        <v>0</v>
      </c>
      <c r="BG375" s="225">
        <f>IF(N375="zákl. přenesená",J375,0)</f>
        <v>0</v>
      </c>
      <c r="BH375" s="225">
        <f>IF(N375="sníž. přenesená",J375,0)</f>
        <v>0</v>
      </c>
      <c r="BI375" s="225">
        <f>IF(N375="nulová",J375,0)</f>
        <v>0</v>
      </c>
      <c r="BJ375" s="26" t="s">
        <v>79</v>
      </c>
      <c r="BK375" s="225">
        <f>ROUND(I375*H375,2)</f>
        <v>0</v>
      </c>
      <c r="BL375" s="26" t="s">
        <v>263</v>
      </c>
      <c r="BM375" s="26" t="s">
        <v>642</v>
      </c>
    </row>
    <row r="376" spans="2:51" s="12" customFormat="1" ht="13.5">
      <c r="B376" s="226"/>
      <c r="D376" s="227" t="s">
        <v>183</v>
      </c>
      <c r="E376" s="228" t="s">
        <v>5</v>
      </c>
      <c r="F376" s="229" t="s">
        <v>643</v>
      </c>
      <c r="H376" s="230">
        <v>157.416</v>
      </c>
      <c r="I376" s="231"/>
      <c r="L376" s="226"/>
      <c r="M376" s="232"/>
      <c r="N376" s="233"/>
      <c r="O376" s="233"/>
      <c r="P376" s="233"/>
      <c r="Q376" s="233"/>
      <c r="R376" s="233"/>
      <c r="S376" s="233"/>
      <c r="T376" s="234"/>
      <c r="AT376" s="228" t="s">
        <v>183</v>
      </c>
      <c r="AU376" s="228" t="s">
        <v>81</v>
      </c>
      <c r="AV376" s="12" t="s">
        <v>81</v>
      </c>
      <c r="AW376" s="12" t="s">
        <v>35</v>
      </c>
      <c r="AX376" s="12" t="s">
        <v>72</v>
      </c>
      <c r="AY376" s="228" t="s">
        <v>173</v>
      </c>
    </row>
    <row r="377" spans="2:51" s="12" customFormat="1" ht="13.5">
      <c r="B377" s="226"/>
      <c r="D377" s="227" t="s">
        <v>183</v>
      </c>
      <c r="E377" s="228" t="s">
        <v>5</v>
      </c>
      <c r="F377" s="229" t="s">
        <v>644</v>
      </c>
      <c r="H377" s="230">
        <v>-9.243</v>
      </c>
      <c r="I377" s="231"/>
      <c r="L377" s="226"/>
      <c r="M377" s="232"/>
      <c r="N377" s="233"/>
      <c r="O377" s="233"/>
      <c r="P377" s="233"/>
      <c r="Q377" s="233"/>
      <c r="R377" s="233"/>
      <c r="S377" s="233"/>
      <c r="T377" s="234"/>
      <c r="AT377" s="228" t="s">
        <v>183</v>
      </c>
      <c r="AU377" s="228" t="s">
        <v>81</v>
      </c>
      <c r="AV377" s="12" t="s">
        <v>81</v>
      </c>
      <c r="AW377" s="12" t="s">
        <v>35</v>
      </c>
      <c r="AX377" s="12" t="s">
        <v>72</v>
      </c>
      <c r="AY377" s="228" t="s">
        <v>173</v>
      </c>
    </row>
    <row r="378" spans="2:51" s="14" customFormat="1" ht="13.5">
      <c r="B378" s="245"/>
      <c r="D378" s="227" t="s">
        <v>183</v>
      </c>
      <c r="E378" s="246" t="s">
        <v>5</v>
      </c>
      <c r="F378" s="247" t="s">
        <v>203</v>
      </c>
      <c r="H378" s="248">
        <v>148.173</v>
      </c>
      <c r="I378" s="249"/>
      <c r="L378" s="245"/>
      <c r="M378" s="250"/>
      <c r="N378" s="251"/>
      <c r="O378" s="251"/>
      <c r="P378" s="251"/>
      <c r="Q378" s="251"/>
      <c r="R378" s="251"/>
      <c r="S378" s="251"/>
      <c r="T378" s="252"/>
      <c r="AT378" s="246" t="s">
        <v>183</v>
      </c>
      <c r="AU378" s="246" t="s">
        <v>81</v>
      </c>
      <c r="AV378" s="14" t="s">
        <v>85</v>
      </c>
      <c r="AW378" s="14" t="s">
        <v>35</v>
      </c>
      <c r="AX378" s="14" t="s">
        <v>72</v>
      </c>
      <c r="AY378" s="246" t="s">
        <v>173</v>
      </c>
    </row>
    <row r="379" spans="2:51" s="12" customFormat="1" ht="13.5">
      <c r="B379" s="226"/>
      <c r="D379" s="227" t="s">
        <v>183</v>
      </c>
      <c r="E379" s="228" t="s">
        <v>5</v>
      </c>
      <c r="F379" s="229" t="s">
        <v>645</v>
      </c>
      <c r="H379" s="230">
        <v>-16.4</v>
      </c>
      <c r="I379" s="231"/>
      <c r="L379" s="226"/>
      <c r="M379" s="232"/>
      <c r="N379" s="233"/>
      <c r="O379" s="233"/>
      <c r="P379" s="233"/>
      <c r="Q379" s="233"/>
      <c r="R379" s="233"/>
      <c r="S379" s="233"/>
      <c r="T379" s="234"/>
      <c r="AT379" s="228" t="s">
        <v>183</v>
      </c>
      <c r="AU379" s="228" t="s">
        <v>81</v>
      </c>
      <c r="AV379" s="12" t="s">
        <v>81</v>
      </c>
      <c r="AW379" s="12" t="s">
        <v>35</v>
      </c>
      <c r="AX379" s="12" t="s">
        <v>72</v>
      </c>
      <c r="AY379" s="228" t="s">
        <v>173</v>
      </c>
    </row>
    <row r="380" spans="2:51" s="13" customFormat="1" ht="13.5">
      <c r="B380" s="235"/>
      <c r="D380" s="227" t="s">
        <v>183</v>
      </c>
      <c r="E380" s="253" t="s">
        <v>5</v>
      </c>
      <c r="F380" s="254" t="s">
        <v>186</v>
      </c>
      <c r="H380" s="255">
        <v>131.773</v>
      </c>
      <c r="I380" s="240"/>
      <c r="L380" s="235"/>
      <c r="M380" s="241"/>
      <c r="N380" s="242"/>
      <c r="O380" s="242"/>
      <c r="P380" s="242"/>
      <c r="Q380" s="242"/>
      <c r="R380" s="242"/>
      <c r="S380" s="242"/>
      <c r="T380" s="243"/>
      <c r="AT380" s="244" t="s">
        <v>183</v>
      </c>
      <c r="AU380" s="244" t="s">
        <v>81</v>
      </c>
      <c r="AV380" s="13" t="s">
        <v>181</v>
      </c>
      <c r="AW380" s="13" t="s">
        <v>35</v>
      </c>
      <c r="AX380" s="13" t="s">
        <v>72</v>
      </c>
      <c r="AY380" s="244" t="s">
        <v>173</v>
      </c>
    </row>
    <row r="381" spans="2:51" s="12" customFormat="1" ht="13.5">
      <c r="B381" s="226"/>
      <c r="D381" s="227" t="s">
        <v>183</v>
      </c>
      <c r="E381" s="228" t="s">
        <v>5</v>
      </c>
      <c r="F381" s="229" t="s">
        <v>646</v>
      </c>
      <c r="H381" s="230">
        <v>135.723</v>
      </c>
      <c r="I381" s="231"/>
      <c r="L381" s="226"/>
      <c r="M381" s="232"/>
      <c r="N381" s="233"/>
      <c r="O381" s="233"/>
      <c r="P381" s="233"/>
      <c r="Q381" s="233"/>
      <c r="R381" s="233"/>
      <c r="S381" s="233"/>
      <c r="T381" s="234"/>
      <c r="AT381" s="228" t="s">
        <v>183</v>
      </c>
      <c r="AU381" s="228" t="s">
        <v>81</v>
      </c>
      <c r="AV381" s="12" t="s">
        <v>81</v>
      </c>
      <c r="AW381" s="12" t="s">
        <v>35</v>
      </c>
      <c r="AX381" s="12" t="s">
        <v>72</v>
      </c>
      <c r="AY381" s="228" t="s">
        <v>173</v>
      </c>
    </row>
    <row r="382" spans="2:51" s="12" customFormat="1" ht="13.5">
      <c r="B382" s="226"/>
      <c r="D382" s="227" t="s">
        <v>183</v>
      </c>
      <c r="E382" s="228" t="s">
        <v>5</v>
      </c>
      <c r="F382" s="229" t="s">
        <v>647</v>
      </c>
      <c r="H382" s="230">
        <v>135.72</v>
      </c>
      <c r="I382" s="231"/>
      <c r="L382" s="226"/>
      <c r="M382" s="269"/>
      <c r="N382" s="270"/>
      <c r="O382" s="270"/>
      <c r="P382" s="270"/>
      <c r="Q382" s="270"/>
      <c r="R382" s="270"/>
      <c r="S382" s="270"/>
      <c r="T382" s="271"/>
      <c r="AT382" s="228" t="s">
        <v>183</v>
      </c>
      <c r="AU382" s="228" t="s">
        <v>81</v>
      </c>
      <c r="AV382" s="12" t="s">
        <v>81</v>
      </c>
      <c r="AW382" s="12" t="s">
        <v>35</v>
      </c>
      <c r="AX382" s="12" t="s">
        <v>79</v>
      </c>
      <c r="AY382" s="228" t="s">
        <v>173</v>
      </c>
    </row>
    <row r="383" spans="2:12" s="1" customFormat="1" ht="6.95" customHeight="1">
      <c r="B383" s="69"/>
      <c r="C383" s="70"/>
      <c r="D383" s="70"/>
      <c r="E383" s="70"/>
      <c r="F383" s="70"/>
      <c r="G383" s="70"/>
      <c r="H383" s="70"/>
      <c r="I383" s="165"/>
      <c r="J383" s="70"/>
      <c r="K383" s="70"/>
      <c r="L383" s="48"/>
    </row>
  </sheetData>
  <autoFilter ref="C95:K382"/>
  <mergeCells count="12">
    <mergeCell ref="E7:H7"/>
    <mergeCell ref="E9:H9"/>
    <mergeCell ref="E11:H11"/>
    <mergeCell ref="E26:H26"/>
    <mergeCell ref="E47:H47"/>
    <mergeCell ref="E49:H49"/>
    <mergeCell ref="E51:H51"/>
    <mergeCell ref="E84:H84"/>
    <mergeCell ref="E86:H86"/>
    <mergeCell ref="E88:H88"/>
    <mergeCell ref="G1:H1"/>
    <mergeCell ref="L2:V2"/>
  </mergeCells>
  <hyperlinks>
    <hyperlink ref="F1:G1" location="C2" display="1) Krycí list soupisu"/>
    <hyperlink ref="G1:H1" location="C58"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7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89</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ht="22.5" customHeight="1">
      <c r="B9" s="30"/>
      <c r="C9" s="31"/>
      <c r="D9" s="31"/>
      <c r="E9" s="142" t="s">
        <v>135</v>
      </c>
      <c r="F9" s="31"/>
      <c r="G9" s="31"/>
      <c r="H9" s="31"/>
      <c r="I9" s="141"/>
      <c r="J9" s="31"/>
      <c r="K9" s="33"/>
    </row>
    <row r="10" spans="2:11" ht="13.5">
      <c r="B10" s="30"/>
      <c r="C10" s="31"/>
      <c r="D10" s="42" t="s">
        <v>136</v>
      </c>
      <c r="E10" s="31"/>
      <c r="F10" s="31"/>
      <c r="G10" s="31"/>
      <c r="H10" s="31"/>
      <c r="I10" s="141"/>
      <c r="J10" s="31"/>
      <c r="K10" s="33"/>
    </row>
    <row r="11" spans="2:11" s="1" customFormat="1" ht="22.5" customHeight="1">
      <c r="B11" s="48"/>
      <c r="C11" s="49"/>
      <c r="D11" s="49"/>
      <c r="E11" s="57" t="s">
        <v>137</v>
      </c>
      <c r="F11" s="49"/>
      <c r="G11" s="49"/>
      <c r="H11" s="49"/>
      <c r="I11" s="143"/>
      <c r="J11" s="49"/>
      <c r="K11" s="53"/>
    </row>
    <row r="12" spans="2:11" s="1" customFormat="1" ht="13.5">
      <c r="B12" s="48"/>
      <c r="C12" s="49"/>
      <c r="D12" s="42" t="s">
        <v>648</v>
      </c>
      <c r="E12" s="49"/>
      <c r="F12" s="49"/>
      <c r="G12" s="49"/>
      <c r="H12" s="49"/>
      <c r="I12" s="143"/>
      <c r="J12" s="49"/>
      <c r="K12" s="53"/>
    </row>
    <row r="13" spans="2:11" s="1" customFormat="1" ht="36.95" customHeight="1">
      <c r="B13" s="48"/>
      <c r="C13" s="49"/>
      <c r="D13" s="49"/>
      <c r="E13" s="144" t="s">
        <v>649</v>
      </c>
      <c r="F13" s="49"/>
      <c r="G13" s="49"/>
      <c r="H13" s="49"/>
      <c r="I13" s="143"/>
      <c r="J13" s="49"/>
      <c r="K13" s="53"/>
    </row>
    <row r="14" spans="2:11" s="1" customFormat="1" ht="13.5">
      <c r="B14" s="48"/>
      <c r="C14" s="49"/>
      <c r="D14" s="49"/>
      <c r="E14" s="49"/>
      <c r="F14" s="49"/>
      <c r="G14" s="49"/>
      <c r="H14" s="49"/>
      <c r="I14" s="143"/>
      <c r="J14" s="49"/>
      <c r="K14" s="53"/>
    </row>
    <row r="15" spans="2:11" s="1" customFormat="1" ht="14.4" customHeight="1">
      <c r="B15" s="48"/>
      <c r="C15" s="49"/>
      <c r="D15" s="42" t="s">
        <v>21</v>
      </c>
      <c r="E15" s="49"/>
      <c r="F15" s="37" t="s">
        <v>5</v>
      </c>
      <c r="G15" s="49"/>
      <c r="H15" s="49"/>
      <c r="I15" s="145" t="s">
        <v>22</v>
      </c>
      <c r="J15" s="37" t="s">
        <v>5</v>
      </c>
      <c r="K15" s="53"/>
    </row>
    <row r="16" spans="2:11" s="1" customFormat="1" ht="14.4" customHeight="1">
      <c r="B16" s="48"/>
      <c r="C16" s="49"/>
      <c r="D16" s="42" t="s">
        <v>23</v>
      </c>
      <c r="E16" s="49"/>
      <c r="F16" s="37" t="s">
        <v>24</v>
      </c>
      <c r="G16" s="49"/>
      <c r="H16" s="49"/>
      <c r="I16" s="145" t="s">
        <v>25</v>
      </c>
      <c r="J16" s="146">
        <f>'Rekapitulace stavby'!AN8</f>
        <v>0</v>
      </c>
      <c r="K16" s="53"/>
    </row>
    <row r="17" spans="2:11" s="1" customFormat="1" ht="10.8" customHeight="1">
      <c r="B17" s="48"/>
      <c r="C17" s="49"/>
      <c r="D17" s="49"/>
      <c r="E17" s="49"/>
      <c r="F17" s="49"/>
      <c r="G17" s="49"/>
      <c r="H17" s="49"/>
      <c r="I17" s="143"/>
      <c r="J17" s="49"/>
      <c r="K17" s="53"/>
    </row>
    <row r="18" spans="2:11" s="1" customFormat="1" ht="14.4" customHeight="1">
      <c r="B18" s="48"/>
      <c r="C18" s="49"/>
      <c r="D18" s="42" t="s">
        <v>27</v>
      </c>
      <c r="E18" s="49"/>
      <c r="F18" s="49"/>
      <c r="G18" s="49"/>
      <c r="H18" s="49"/>
      <c r="I18" s="145" t="s">
        <v>28</v>
      </c>
      <c r="J18" s="37" t="s">
        <v>5</v>
      </c>
      <c r="K18" s="53"/>
    </row>
    <row r="19" spans="2:11" s="1" customFormat="1" ht="18" customHeight="1">
      <c r="B19" s="48"/>
      <c r="C19" s="49"/>
      <c r="D19" s="49"/>
      <c r="E19" s="37" t="s">
        <v>29</v>
      </c>
      <c r="F19" s="49"/>
      <c r="G19" s="49"/>
      <c r="H19" s="49"/>
      <c r="I19" s="145" t="s">
        <v>30</v>
      </c>
      <c r="J19" s="37" t="s">
        <v>5</v>
      </c>
      <c r="K19" s="53"/>
    </row>
    <row r="20" spans="2:11" s="1" customFormat="1" ht="6.95" customHeight="1">
      <c r="B20" s="48"/>
      <c r="C20" s="49"/>
      <c r="D20" s="49"/>
      <c r="E20" s="49"/>
      <c r="F20" s="49"/>
      <c r="G20" s="49"/>
      <c r="H20" s="49"/>
      <c r="I20" s="143"/>
      <c r="J20" s="49"/>
      <c r="K20" s="53"/>
    </row>
    <row r="21" spans="2:11" s="1" customFormat="1" ht="14.4" customHeight="1">
      <c r="B21" s="48"/>
      <c r="C21" s="49"/>
      <c r="D21" s="42" t="s">
        <v>31</v>
      </c>
      <c r="E21" s="49"/>
      <c r="F21" s="49"/>
      <c r="G21" s="49"/>
      <c r="H21" s="49"/>
      <c r="I21" s="145" t="s">
        <v>28</v>
      </c>
      <c r="J21" s="37">
        <f>IF('Rekapitulace stavby'!AN13="Vyplň údaj","",IF('Rekapitulace stavby'!AN13="","",'Rekapitulace stavby'!AN13))</f>
        <v>0</v>
      </c>
      <c r="K21" s="53"/>
    </row>
    <row r="22" spans="2:11" s="1" customFormat="1" ht="18" customHeight="1">
      <c r="B22" s="48"/>
      <c r="C22" s="49"/>
      <c r="D22" s="49"/>
      <c r="E22" s="37">
        <f>IF('Rekapitulace stavby'!E14="Vyplň údaj","",IF('Rekapitulace stavby'!E14="","",'Rekapitulace stavby'!E14))</f>
        <v>0</v>
      </c>
      <c r="F22" s="49"/>
      <c r="G22" s="49"/>
      <c r="H22" s="49"/>
      <c r="I22" s="145" t="s">
        <v>30</v>
      </c>
      <c r="J22" s="37">
        <f>IF('Rekapitulace stavby'!AN14="Vyplň údaj","",IF('Rekapitulace stavby'!AN14="","",'Rekapitulace stavby'!AN14))</f>
        <v>0</v>
      </c>
      <c r="K22" s="53"/>
    </row>
    <row r="23" spans="2:11" s="1" customFormat="1" ht="6.95" customHeight="1">
      <c r="B23" s="48"/>
      <c r="C23" s="49"/>
      <c r="D23" s="49"/>
      <c r="E23" s="49"/>
      <c r="F23" s="49"/>
      <c r="G23" s="49"/>
      <c r="H23" s="49"/>
      <c r="I23" s="143"/>
      <c r="J23" s="49"/>
      <c r="K23" s="53"/>
    </row>
    <row r="24" spans="2:11" s="1" customFormat="1" ht="14.4" customHeight="1">
      <c r="B24" s="48"/>
      <c r="C24" s="49"/>
      <c r="D24" s="42" t="s">
        <v>33</v>
      </c>
      <c r="E24" s="49"/>
      <c r="F24" s="49"/>
      <c r="G24" s="49"/>
      <c r="H24" s="49"/>
      <c r="I24" s="145" t="s">
        <v>28</v>
      </c>
      <c r="J24" s="37" t="s">
        <v>5</v>
      </c>
      <c r="K24" s="53"/>
    </row>
    <row r="25" spans="2:11" s="1" customFormat="1" ht="18" customHeight="1">
      <c r="B25" s="48"/>
      <c r="C25" s="49"/>
      <c r="D25" s="49"/>
      <c r="E25" s="37" t="s">
        <v>34</v>
      </c>
      <c r="F25" s="49"/>
      <c r="G25" s="49"/>
      <c r="H25" s="49"/>
      <c r="I25" s="145" t="s">
        <v>30</v>
      </c>
      <c r="J25" s="37" t="s">
        <v>5</v>
      </c>
      <c r="K25" s="53"/>
    </row>
    <row r="26" spans="2:11" s="1" customFormat="1" ht="6.95" customHeight="1">
      <c r="B26" s="48"/>
      <c r="C26" s="49"/>
      <c r="D26" s="49"/>
      <c r="E26" s="49"/>
      <c r="F26" s="49"/>
      <c r="G26" s="49"/>
      <c r="H26" s="49"/>
      <c r="I26" s="143"/>
      <c r="J26" s="49"/>
      <c r="K26" s="53"/>
    </row>
    <row r="27" spans="2:11" s="1" customFormat="1" ht="14.4" customHeight="1">
      <c r="B27" s="48"/>
      <c r="C27" s="49"/>
      <c r="D27" s="42" t="s">
        <v>36</v>
      </c>
      <c r="E27" s="49"/>
      <c r="F27" s="49"/>
      <c r="G27" s="49"/>
      <c r="H27" s="49"/>
      <c r="I27" s="143"/>
      <c r="J27" s="49"/>
      <c r="K27" s="53"/>
    </row>
    <row r="28" spans="2:11" s="7" customFormat="1" ht="22.5" customHeight="1">
      <c r="B28" s="147"/>
      <c r="C28" s="148"/>
      <c r="D28" s="148"/>
      <c r="E28" s="46" t="s">
        <v>5</v>
      </c>
      <c r="F28" s="46"/>
      <c r="G28" s="46"/>
      <c r="H28" s="46"/>
      <c r="I28" s="149"/>
      <c r="J28" s="148"/>
      <c r="K28" s="150"/>
    </row>
    <row r="29" spans="2:11" s="1" customFormat="1" ht="6.95" customHeight="1">
      <c r="B29" s="48"/>
      <c r="C29" s="49"/>
      <c r="D29" s="49"/>
      <c r="E29" s="49"/>
      <c r="F29" s="49"/>
      <c r="G29" s="49"/>
      <c r="H29" s="49"/>
      <c r="I29" s="143"/>
      <c r="J29" s="49"/>
      <c r="K29" s="53"/>
    </row>
    <row r="30" spans="2:11" s="1" customFormat="1" ht="6.95" customHeight="1">
      <c r="B30" s="48"/>
      <c r="C30" s="49"/>
      <c r="D30" s="84"/>
      <c r="E30" s="84"/>
      <c r="F30" s="84"/>
      <c r="G30" s="84"/>
      <c r="H30" s="84"/>
      <c r="I30" s="151"/>
      <c r="J30" s="84"/>
      <c r="K30" s="152"/>
    </row>
    <row r="31" spans="2:11" s="1" customFormat="1" ht="25.4" customHeight="1">
      <c r="B31" s="48"/>
      <c r="C31" s="49"/>
      <c r="D31" s="153" t="s">
        <v>38</v>
      </c>
      <c r="E31" s="49"/>
      <c r="F31" s="49"/>
      <c r="G31" s="49"/>
      <c r="H31" s="49"/>
      <c r="I31" s="143"/>
      <c r="J31" s="154">
        <f>ROUND(J96,2)</f>
        <v>0</v>
      </c>
      <c r="K31" s="53"/>
    </row>
    <row r="32" spans="2:11" s="1" customFormat="1" ht="6.95" customHeight="1">
      <c r="B32" s="48"/>
      <c r="C32" s="49"/>
      <c r="D32" s="84"/>
      <c r="E32" s="84"/>
      <c r="F32" s="84"/>
      <c r="G32" s="84"/>
      <c r="H32" s="84"/>
      <c r="I32" s="151"/>
      <c r="J32" s="84"/>
      <c r="K32" s="152"/>
    </row>
    <row r="33" spans="2:11" s="1" customFormat="1" ht="14.4" customHeight="1">
      <c r="B33" s="48"/>
      <c r="C33" s="49"/>
      <c r="D33" s="49"/>
      <c r="E33" s="49"/>
      <c r="F33" s="54" t="s">
        <v>40</v>
      </c>
      <c r="G33" s="49"/>
      <c r="H33" s="49"/>
      <c r="I33" s="155" t="s">
        <v>39</v>
      </c>
      <c r="J33" s="54" t="s">
        <v>41</v>
      </c>
      <c r="K33" s="53"/>
    </row>
    <row r="34" spans="2:11" s="1" customFormat="1" ht="14.4" customHeight="1">
      <c r="B34" s="48"/>
      <c r="C34" s="49"/>
      <c r="D34" s="57" t="s">
        <v>42</v>
      </c>
      <c r="E34" s="57" t="s">
        <v>43</v>
      </c>
      <c r="F34" s="156">
        <f>ROUND(SUM(BE96:BE172),2)</f>
        <v>0</v>
      </c>
      <c r="G34" s="49"/>
      <c r="H34" s="49"/>
      <c r="I34" s="157">
        <v>0.21</v>
      </c>
      <c r="J34" s="156">
        <f>ROUND(ROUND((SUM(BE96:BE172)),2)*I34,2)</f>
        <v>0</v>
      </c>
      <c r="K34" s="53"/>
    </row>
    <row r="35" spans="2:11" s="1" customFormat="1" ht="14.4" customHeight="1">
      <c r="B35" s="48"/>
      <c r="C35" s="49"/>
      <c r="D35" s="49"/>
      <c r="E35" s="57" t="s">
        <v>44</v>
      </c>
      <c r="F35" s="156">
        <f>ROUND(SUM(BF96:BF172),2)</f>
        <v>0</v>
      </c>
      <c r="G35" s="49"/>
      <c r="H35" s="49"/>
      <c r="I35" s="157">
        <v>0.15</v>
      </c>
      <c r="J35" s="156">
        <f>ROUND(ROUND((SUM(BF96:BF172)),2)*I35,2)</f>
        <v>0</v>
      </c>
      <c r="K35" s="53"/>
    </row>
    <row r="36" spans="2:11" s="1" customFormat="1" ht="14.4" customHeight="1" hidden="1">
      <c r="B36" s="48"/>
      <c r="C36" s="49"/>
      <c r="D36" s="49"/>
      <c r="E36" s="57" t="s">
        <v>45</v>
      </c>
      <c r="F36" s="156">
        <f>ROUND(SUM(BG96:BG172),2)</f>
        <v>0</v>
      </c>
      <c r="G36" s="49"/>
      <c r="H36" s="49"/>
      <c r="I36" s="157">
        <v>0.21</v>
      </c>
      <c r="J36" s="156">
        <v>0</v>
      </c>
      <c r="K36" s="53"/>
    </row>
    <row r="37" spans="2:11" s="1" customFormat="1" ht="14.4" customHeight="1" hidden="1">
      <c r="B37" s="48"/>
      <c r="C37" s="49"/>
      <c r="D37" s="49"/>
      <c r="E37" s="57" t="s">
        <v>46</v>
      </c>
      <c r="F37" s="156">
        <f>ROUND(SUM(BH96:BH172),2)</f>
        <v>0</v>
      </c>
      <c r="G37" s="49"/>
      <c r="H37" s="49"/>
      <c r="I37" s="157">
        <v>0.15</v>
      </c>
      <c r="J37" s="156">
        <v>0</v>
      </c>
      <c r="K37" s="53"/>
    </row>
    <row r="38" spans="2:11" s="1" customFormat="1" ht="14.4" customHeight="1" hidden="1">
      <c r="B38" s="48"/>
      <c r="C38" s="49"/>
      <c r="D38" s="49"/>
      <c r="E38" s="57" t="s">
        <v>47</v>
      </c>
      <c r="F38" s="156">
        <f>ROUND(SUM(BI96:BI172),2)</f>
        <v>0</v>
      </c>
      <c r="G38" s="49"/>
      <c r="H38" s="49"/>
      <c r="I38" s="157">
        <v>0</v>
      </c>
      <c r="J38" s="156">
        <v>0</v>
      </c>
      <c r="K38" s="53"/>
    </row>
    <row r="39" spans="2:11" s="1" customFormat="1" ht="6.95" customHeight="1">
      <c r="B39" s="48"/>
      <c r="C39" s="49"/>
      <c r="D39" s="49"/>
      <c r="E39" s="49"/>
      <c r="F39" s="49"/>
      <c r="G39" s="49"/>
      <c r="H39" s="49"/>
      <c r="I39" s="143"/>
      <c r="J39" s="49"/>
      <c r="K39" s="53"/>
    </row>
    <row r="40" spans="2:11" s="1" customFormat="1" ht="25.4" customHeight="1">
      <c r="B40" s="48"/>
      <c r="C40" s="158"/>
      <c r="D40" s="159" t="s">
        <v>48</v>
      </c>
      <c r="E40" s="90"/>
      <c r="F40" s="90"/>
      <c r="G40" s="160" t="s">
        <v>49</v>
      </c>
      <c r="H40" s="161" t="s">
        <v>50</v>
      </c>
      <c r="I40" s="162"/>
      <c r="J40" s="163">
        <f>SUM(J31:J38)</f>
        <v>0</v>
      </c>
      <c r="K40" s="164"/>
    </row>
    <row r="41" spans="2:11" s="1" customFormat="1" ht="14.4" customHeight="1">
      <c r="B41" s="69"/>
      <c r="C41" s="70"/>
      <c r="D41" s="70"/>
      <c r="E41" s="70"/>
      <c r="F41" s="70"/>
      <c r="G41" s="70"/>
      <c r="H41" s="70"/>
      <c r="I41" s="165"/>
      <c r="J41" s="70"/>
      <c r="K41" s="71"/>
    </row>
    <row r="45" spans="2:11" s="1" customFormat="1" ht="6.95" customHeight="1">
      <c r="B45" s="72"/>
      <c r="C45" s="73"/>
      <c r="D45" s="73"/>
      <c r="E45" s="73"/>
      <c r="F45" s="73"/>
      <c r="G45" s="73"/>
      <c r="H45" s="73"/>
      <c r="I45" s="166"/>
      <c r="J45" s="73"/>
      <c r="K45" s="167"/>
    </row>
    <row r="46" spans="2:11" s="1" customFormat="1" ht="36.95" customHeight="1">
      <c r="B46" s="48"/>
      <c r="C46" s="32" t="s">
        <v>138</v>
      </c>
      <c r="D46" s="49"/>
      <c r="E46" s="49"/>
      <c r="F46" s="49"/>
      <c r="G46" s="49"/>
      <c r="H46" s="49"/>
      <c r="I46" s="143"/>
      <c r="J46" s="49"/>
      <c r="K46" s="53"/>
    </row>
    <row r="47" spans="2:11" s="1" customFormat="1" ht="6.95" customHeight="1">
      <c r="B47" s="48"/>
      <c r="C47" s="49"/>
      <c r="D47" s="49"/>
      <c r="E47" s="49"/>
      <c r="F47" s="49"/>
      <c r="G47" s="49"/>
      <c r="H47" s="49"/>
      <c r="I47" s="143"/>
      <c r="J47" s="49"/>
      <c r="K47" s="53"/>
    </row>
    <row r="48" spans="2:11" s="1" customFormat="1" ht="14.4" customHeight="1">
      <c r="B48" s="48"/>
      <c r="C48" s="42" t="s">
        <v>19</v>
      </c>
      <c r="D48" s="49"/>
      <c r="E48" s="49"/>
      <c r="F48" s="49"/>
      <c r="G48" s="49"/>
      <c r="H48" s="49"/>
      <c r="I48" s="143"/>
      <c r="J48" s="49"/>
      <c r="K48" s="53"/>
    </row>
    <row r="49" spans="2:11" s="1" customFormat="1" ht="22.5" customHeight="1">
      <c r="B49" s="48"/>
      <c r="C49" s="49"/>
      <c r="D49" s="49"/>
      <c r="E49" s="142">
        <f>E7</f>
        <v>0</v>
      </c>
      <c r="F49" s="42"/>
      <c r="G49" s="42"/>
      <c r="H49" s="42"/>
      <c r="I49" s="143"/>
      <c r="J49" s="49"/>
      <c r="K49" s="53"/>
    </row>
    <row r="50" spans="2:11" ht="13.5">
      <c r="B50" s="30"/>
      <c r="C50" s="42" t="s">
        <v>134</v>
      </c>
      <c r="D50" s="31"/>
      <c r="E50" s="31"/>
      <c r="F50" s="31"/>
      <c r="G50" s="31"/>
      <c r="H50" s="31"/>
      <c r="I50" s="141"/>
      <c r="J50" s="31"/>
      <c r="K50" s="33"/>
    </row>
    <row r="51" spans="2:11" ht="22.5" customHeight="1">
      <c r="B51" s="30"/>
      <c r="C51" s="31"/>
      <c r="D51" s="31"/>
      <c r="E51" s="142" t="s">
        <v>135</v>
      </c>
      <c r="F51" s="31"/>
      <c r="G51" s="31"/>
      <c r="H51" s="31"/>
      <c r="I51" s="141"/>
      <c r="J51" s="31"/>
      <c r="K51" s="33"/>
    </row>
    <row r="52" spans="2:11" ht="13.5">
      <c r="B52" s="30"/>
      <c r="C52" s="42" t="s">
        <v>136</v>
      </c>
      <c r="D52" s="31"/>
      <c r="E52" s="31"/>
      <c r="F52" s="31"/>
      <c r="G52" s="31"/>
      <c r="H52" s="31"/>
      <c r="I52" s="141"/>
      <c r="J52" s="31"/>
      <c r="K52" s="33"/>
    </row>
    <row r="53" spans="2:11" s="1" customFormat="1" ht="22.5" customHeight="1">
      <c r="B53" s="48"/>
      <c r="C53" s="49"/>
      <c r="D53" s="49"/>
      <c r="E53" s="57" t="s">
        <v>137</v>
      </c>
      <c r="F53" s="49"/>
      <c r="G53" s="49"/>
      <c r="H53" s="49"/>
      <c r="I53" s="143"/>
      <c r="J53" s="49"/>
      <c r="K53" s="53"/>
    </row>
    <row r="54" spans="2:11" s="1" customFormat="1" ht="14.4" customHeight="1">
      <c r="B54" s="48"/>
      <c r="C54" s="42" t="s">
        <v>648</v>
      </c>
      <c r="D54" s="49"/>
      <c r="E54" s="49"/>
      <c r="F54" s="49"/>
      <c r="G54" s="49"/>
      <c r="H54" s="49"/>
      <c r="I54" s="143"/>
      <c r="J54" s="49"/>
      <c r="K54" s="53"/>
    </row>
    <row r="55" spans="2:11" s="1" customFormat="1" ht="23.25" customHeight="1">
      <c r="B55" s="48"/>
      <c r="C55" s="49"/>
      <c r="D55" s="49"/>
      <c r="E55" s="144">
        <f>E13</f>
        <v>0</v>
      </c>
      <c r="F55" s="49"/>
      <c r="G55" s="49"/>
      <c r="H55" s="49"/>
      <c r="I55" s="143"/>
      <c r="J55" s="49"/>
      <c r="K55" s="53"/>
    </row>
    <row r="56" spans="2:11" s="1" customFormat="1" ht="6.95" customHeight="1">
      <c r="B56" s="48"/>
      <c r="C56" s="49"/>
      <c r="D56" s="49"/>
      <c r="E56" s="49"/>
      <c r="F56" s="49"/>
      <c r="G56" s="49"/>
      <c r="H56" s="49"/>
      <c r="I56" s="143"/>
      <c r="J56" s="49"/>
      <c r="K56" s="53"/>
    </row>
    <row r="57" spans="2:11" s="1" customFormat="1" ht="18" customHeight="1">
      <c r="B57" s="48"/>
      <c r="C57" s="42" t="s">
        <v>23</v>
      </c>
      <c r="D57" s="49"/>
      <c r="E57" s="49"/>
      <c r="F57" s="37">
        <f>F16</f>
        <v>0</v>
      </c>
      <c r="G57" s="49"/>
      <c r="H57" s="49"/>
      <c r="I57" s="145" t="s">
        <v>25</v>
      </c>
      <c r="J57" s="146">
        <f>IF(J16="","",J16)</f>
        <v>0</v>
      </c>
      <c r="K57" s="53"/>
    </row>
    <row r="58" spans="2:11" s="1" customFormat="1" ht="6.95" customHeight="1">
      <c r="B58" s="48"/>
      <c r="C58" s="49"/>
      <c r="D58" s="49"/>
      <c r="E58" s="49"/>
      <c r="F58" s="49"/>
      <c r="G58" s="49"/>
      <c r="H58" s="49"/>
      <c r="I58" s="143"/>
      <c r="J58" s="49"/>
      <c r="K58" s="53"/>
    </row>
    <row r="59" spans="2:11" s="1" customFormat="1" ht="13.5">
      <c r="B59" s="48"/>
      <c r="C59" s="42" t="s">
        <v>27</v>
      </c>
      <c r="D59" s="49"/>
      <c r="E59" s="49"/>
      <c r="F59" s="37">
        <f>E19</f>
        <v>0</v>
      </c>
      <c r="G59" s="49"/>
      <c r="H59" s="49"/>
      <c r="I59" s="145" t="s">
        <v>33</v>
      </c>
      <c r="J59" s="37">
        <f>E25</f>
        <v>0</v>
      </c>
      <c r="K59" s="53"/>
    </row>
    <row r="60" spans="2:11" s="1" customFormat="1" ht="14.4" customHeight="1">
      <c r="B60" s="48"/>
      <c r="C60" s="42" t="s">
        <v>31</v>
      </c>
      <c r="D60" s="49"/>
      <c r="E60" s="49"/>
      <c r="F60" s="37">
        <f>IF(E22="","",E22)</f>
        <v>0</v>
      </c>
      <c r="G60" s="49"/>
      <c r="H60" s="49"/>
      <c r="I60" s="143"/>
      <c r="J60" s="49"/>
      <c r="K60" s="53"/>
    </row>
    <row r="61" spans="2:11" s="1" customFormat="1" ht="10.3" customHeight="1">
      <c r="B61" s="48"/>
      <c r="C61" s="49"/>
      <c r="D61" s="49"/>
      <c r="E61" s="49"/>
      <c r="F61" s="49"/>
      <c r="G61" s="49"/>
      <c r="H61" s="49"/>
      <c r="I61" s="143"/>
      <c r="J61" s="49"/>
      <c r="K61" s="53"/>
    </row>
    <row r="62" spans="2:11" s="1" customFormat="1" ht="29.25" customHeight="1">
      <c r="B62" s="48"/>
      <c r="C62" s="168" t="s">
        <v>139</v>
      </c>
      <c r="D62" s="158"/>
      <c r="E62" s="158"/>
      <c r="F62" s="158"/>
      <c r="G62" s="158"/>
      <c r="H62" s="158"/>
      <c r="I62" s="169"/>
      <c r="J62" s="170" t="s">
        <v>140</v>
      </c>
      <c r="K62" s="171"/>
    </row>
    <row r="63" spans="2:11" s="1" customFormat="1" ht="10.3" customHeight="1">
      <c r="B63" s="48"/>
      <c r="C63" s="49"/>
      <c r="D63" s="49"/>
      <c r="E63" s="49"/>
      <c r="F63" s="49"/>
      <c r="G63" s="49"/>
      <c r="H63" s="49"/>
      <c r="I63" s="143"/>
      <c r="J63" s="49"/>
      <c r="K63" s="53"/>
    </row>
    <row r="64" spans="2:47" s="1" customFormat="1" ht="29.25" customHeight="1">
      <c r="B64" s="48"/>
      <c r="C64" s="172" t="s">
        <v>141</v>
      </c>
      <c r="D64" s="49"/>
      <c r="E64" s="49"/>
      <c r="F64" s="49"/>
      <c r="G64" s="49"/>
      <c r="H64" s="49"/>
      <c r="I64" s="143"/>
      <c r="J64" s="154">
        <f>J96</f>
        <v>0</v>
      </c>
      <c r="K64" s="53"/>
      <c r="AU64" s="26" t="s">
        <v>142</v>
      </c>
    </row>
    <row r="65" spans="2:11" s="8" customFormat="1" ht="24.95" customHeight="1">
      <c r="B65" s="173"/>
      <c r="C65" s="174"/>
      <c r="D65" s="175" t="s">
        <v>143</v>
      </c>
      <c r="E65" s="176"/>
      <c r="F65" s="176"/>
      <c r="G65" s="176"/>
      <c r="H65" s="176"/>
      <c r="I65" s="177"/>
      <c r="J65" s="178">
        <f>J97</f>
        <v>0</v>
      </c>
      <c r="K65" s="179"/>
    </row>
    <row r="66" spans="2:11" s="9" customFormat="1" ht="19.9" customHeight="1">
      <c r="B66" s="180"/>
      <c r="C66" s="181"/>
      <c r="D66" s="182" t="s">
        <v>650</v>
      </c>
      <c r="E66" s="183"/>
      <c r="F66" s="183"/>
      <c r="G66" s="183"/>
      <c r="H66" s="183"/>
      <c r="I66" s="184"/>
      <c r="J66" s="185">
        <f>J98</f>
        <v>0</v>
      </c>
      <c r="K66" s="186"/>
    </row>
    <row r="67" spans="2:11" s="9" customFormat="1" ht="19.9" customHeight="1">
      <c r="B67" s="180"/>
      <c r="C67" s="181"/>
      <c r="D67" s="182" t="s">
        <v>651</v>
      </c>
      <c r="E67" s="183"/>
      <c r="F67" s="183"/>
      <c r="G67" s="183"/>
      <c r="H67" s="183"/>
      <c r="I67" s="184"/>
      <c r="J67" s="185">
        <f>J100</f>
        <v>0</v>
      </c>
      <c r="K67" s="186"/>
    </row>
    <row r="68" spans="2:11" s="8" customFormat="1" ht="24.95" customHeight="1">
      <c r="B68" s="173"/>
      <c r="C68" s="174"/>
      <c r="D68" s="175" t="s">
        <v>147</v>
      </c>
      <c r="E68" s="176"/>
      <c r="F68" s="176"/>
      <c r="G68" s="176"/>
      <c r="H68" s="176"/>
      <c r="I68" s="177"/>
      <c r="J68" s="178">
        <f>J105</f>
        <v>0</v>
      </c>
      <c r="K68" s="179"/>
    </row>
    <row r="69" spans="2:11" s="9" customFormat="1" ht="19.9" customHeight="1">
      <c r="B69" s="180"/>
      <c r="C69" s="181"/>
      <c r="D69" s="182" t="s">
        <v>652</v>
      </c>
      <c r="E69" s="183"/>
      <c r="F69" s="183"/>
      <c r="G69" s="183"/>
      <c r="H69" s="183"/>
      <c r="I69" s="184"/>
      <c r="J69" s="185">
        <f>J106</f>
        <v>0</v>
      </c>
      <c r="K69" s="186"/>
    </row>
    <row r="70" spans="2:11" s="9" customFormat="1" ht="19.9" customHeight="1">
      <c r="B70" s="180"/>
      <c r="C70" s="181"/>
      <c r="D70" s="182" t="s">
        <v>653</v>
      </c>
      <c r="E70" s="183"/>
      <c r="F70" s="183"/>
      <c r="G70" s="183"/>
      <c r="H70" s="183"/>
      <c r="I70" s="184"/>
      <c r="J70" s="185">
        <f>J123</f>
        <v>0</v>
      </c>
      <c r="K70" s="186"/>
    </row>
    <row r="71" spans="2:11" s="9" customFormat="1" ht="19.9" customHeight="1">
      <c r="B71" s="180"/>
      <c r="C71" s="181"/>
      <c r="D71" s="182" t="s">
        <v>148</v>
      </c>
      <c r="E71" s="183"/>
      <c r="F71" s="183"/>
      <c r="G71" s="183"/>
      <c r="H71" s="183"/>
      <c r="I71" s="184"/>
      <c r="J71" s="185">
        <f>J147</f>
        <v>0</v>
      </c>
      <c r="K71" s="186"/>
    </row>
    <row r="72" spans="2:11" s="9" customFormat="1" ht="19.9" customHeight="1">
      <c r="B72" s="180"/>
      <c r="C72" s="181"/>
      <c r="D72" s="182" t="s">
        <v>654</v>
      </c>
      <c r="E72" s="183"/>
      <c r="F72" s="183"/>
      <c r="G72" s="183"/>
      <c r="H72" s="183"/>
      <c r="I72" s="184"/>
      <c r="J72" s="185">
        <f>J164</f>
        <v>0</v>
      </c>
      <c r="K72" s="186"/>
    </row>
    <row r="73" spans="2:11" s="1" customFormat="1" ht="21.8" customHeight="1">
      <c r="B73" s="48"/>
      <c r="C73" s="49"/>
      <c r="D73" s="49"/>
      <c r="E73" s="49"/>
      <c r="F73" s="49"/>
      <c r="G73" s="49"/>
      <c r="H73" s="49"/>
      <c r="I73" s="143"/>
      <c r="J73" s="49"/>
      <c r="K73" s="53"/>
    </row>
    <row r="74" spans="2:11" s="1" customFormat="1" ht="6.95" customHeight="1">
      <c r="B74" s="69"/>
      <c r="C74" s="70"/>
      <c r="D74" s="70"/>
      <c r="E74" s="70"/>
      <c r="F74" s="70"/>
      <c r="G74" s="70"/>
      <c r="H74" s="70"/>
      <c r="I74" s="165"/>
      <c r="J74" s="70"/>
      <c r="K74" s="71"/>
    </row>
    <row r="78" spans="2:12" s="1" customFormat="1" ht="6.95" customHeight="1">
      <c r="B78" s="72"/>
      <c r="C78" s="73"/>
      <c r="D78" s="73"/>
      <c r="E78" s="73"/>
      <c r="F78" s="73"/>
      <c r="G78" s="73"/>
      <c r="H78" s="73"/>
      <c r="I78" s="166"/>
      <c r="J78" s="73"/>
      <c r="K78" s="73"/>
      <c r="L78" s="48"/>
    </row>
    <row r="79" spans="2:12" s="1" customFormat="1" ht="36.95" customHeight="1">
      <c r="B79" s="48"/>
      <c r="C79" s="74" t="s">
        <v>157</v>
      </c>
      <c r="L79" s="48"/>
    </row>
    <row r="80" spans="2:12" s="1" customFormat="1" ht="6.95" customHeight="1">
      <c r="B80" s="48"/>
      <c r="L80" s="48"/>
    </row>
    <row r="81" spans="2:12" s="1" customFormat="1" ht="14.4" customHeight="1">
      <c r="B81" s="48"/>
      <c r="C81" s="76" t="s">
        <v>19</v>
      </c>
      <c r="L81" s="48"/>
    </row>
    <row r="82" spans="2:12" s="1" customFormat="1" ht="22.5" customHeight="1">
      <c r="B82" s="48"/>
      <c r="E82" s="187">
        <f>E7</f>
        <v>0</v>
      </c>
      <c r="F82" s="76"/>
      <c r="G82" s="76"/>
      <c r="H82" s="76"/>
      <c r="L82" s="48"/>
    </row>
    <row r="83" spans="2:12" ht="13.5">
      <c r="B83" s="30"/>
      <c r="C83" s="76" t="s">
        <v>134</v>
      </c>
      <c r="L83" s="30"/>
    </row>
    <row r="84" spans="2:12" ht="22.5" customHeight="1">
      <c r="B84" s="30"/>
      <c r="E84" s="187" t="s">
        <v>135</v>
      </c>
      <c r="L84" s="30"/>
    </row>
    <row r="85" spans="2:12" ht="13.5">
      <c r="B85" s="30"/>
      <c r="C85" s="76" t="s">
        <v>136</v>
      </c>
      <c r="L85" s="30"/>
    </row>
    <row r="86" spans="2:12" s="1" customFormat="1" ht="22.5" customHeight="1">
      <c r="B86" s="48"/>
      <c r="E86" s="272" t="s">
        <v>137</v>
      </c>
      <c r="F86" s="1"/>
      <c r="G86" s="1"/>
      <c r="H86" s="1"/>
      <c r="L86" s="48"/>
    </row>
    <row r="87" spans="2:12" s="1" customFormat="1" ht="14.4" customHeight="1">
      <c r="B87" s="48"/>
      <c r="C87" s="76" t="s">
        <v>648</v>
      </c>
      <c r="L87" s="48"/>
    </row>
    <row r="88" spans="2:12" s="1" customFormat="1" ht="23.25" customHeight="1">
      <c r="B88" s="48"/>
      <c r="E88" s="79">
        <f>E13</f>
        <v>0</v>
      </c>
      <c r="F88" s="1"/>
      <c r="G88" s="1"/>
      <c r="H88" s="1"/>
      <c r="L88" s="48"/>
    </row>
    <row r="89" spans="2:12" s="1" customFormat="1" ht="6.95" customHeight="1">
      <c r="B89" s="48"/>
      <c r="L89" s="48"/>
    </row>
    <row r="90" spans="2:12" s="1" customFormat="1" ht="18" customHeight="1">
      <c r="B90" s="48"/>
      <c r="C90" s="76" t="s">
        <v>23</v>
      </c>
      <c r="F90" s="188">
        <f>F16</f>
        <v>0</v>
      </c>
      <c r="I90" s="189" t="s">
        <v>25</v>
      </c>
      <c r="J90" s="81">
        <f>IF(J16="","",J16)</f>
        <v>0</v>
      </c>
      <c r="L90" s="48"/>
    </row>
    <row r="91" spans="2:12" s="1" customFormat="1" ht="6.95" customHeight="1">
      <c r="B91" s="48"/>
      <c r="L91" s="48"/>
    </row>
    <row r="92" spans="2:12" s="1" customFormat="1" ht="13.5">
      <c r="B92" s="48"/>
      <c r="C92" s="76" t="s">
        <v>27</v>
      </c>
      <c r="F92" s="188">
        <f>E19</f>
        <v>0</v>
      </c>
      <c r="I92" s="189" t="s">
        <v>33</v>
      </c>
      <c r="J92" s="188">
        <f>E25</f>
        <v>0</v>
      </c>
      <c r="L92" s="48"/>
    </row>
    <row r="93" spans="2:12" s="1" customFormat="1" ht="14.4" customHeight="1">
      <c r="B93" s="48"/>
      <c r="C93" s="76" t="s">
        <v>31</v>
      </c>
      <c r="F93" s="188">
        <f>IF(E22="","",E22)</f>
        <v>0</v>
      </c>
      <c r="L93" s="48"/>
    </row>
    <row r="94" spans="2:12" s="1" customFormat="1" ht="10.3" customHeight="1">
      <c r="B94" s="48"/>
      <c r="L94" s="48"/>
    </row>
    <row r="95" spans="2:20" s="10" customFormat="1" ht="29.25" customHeight="1">
      <c r="B95" s="190"/>
      <c r="C95" s="191" t="s">
        <v>158</v>
      </c>
      <c r="D95" s="192" t="s">
        <v>57</v>
      </c>
      <c r="E95" s="192" t="s">
        <v>53</v>
      </c>
      <c r="F95" s="192" t="s">
        <v>159</v>
      </c>
      <c r="G95" s="192" t="s">
        <v>160</v>
      </c>
      <c r="H95" s="192" t="s">
        <v>161</v>
      </c>
      <c r="I95" s="193" t="s">
        <v>162</v>
      </c>
      <c r="J95" s="192" t="s">
        <v>140</v>
      </c>
      <c r="K95" s="194" t="s">
        <v>163</v>
      </c>
      <c r="L95" s="190"/>
      <c r="M95" s="94" t="s">
        <v>164</v>
      </c>
      <c r="N95" s="95" t="s">
        <v>42</v>
      </c>
      <c r="O95" s="95" t="s">
        <v>165</v>
      </c>
      <c r="P95" s="95" t="s">
        <v>166</v>
      </c>
      <c r="Q95" s="95" t="s">
        <v>167</v>
      </c>
      <c r="R95" s="95" t="s">
        <v>168</v>
      </c>
      <c r="S95" s="95" t="s">
        <v>169</v>
      </c>
      <c r="T95" s="96" t="s">
        <v>170</v>
      </c>
    </row>
    <row r="96" spans="2:63" s="1" customFormat="1" ht="29.25" customHeight="1">
      <c r="B96" s="48"/>
      <c r="C96" s="98" t="s">
        <v>141</v>
      </c>
      <c r="J96" s="195">
        <f>BK96</f>
        <v>0</v>
      </c>
      <c r="L96" s="48"/>
      <c r="M96" s="97"/>
      <c r="N96" s="84"/>
      <c r="O96" s="84"/>
      <c r="P96" s="196">
        <f>P97+P105</f>
        <v>0</v>
      </c>
      <c r="Q96" s="84"/>
      <c r="R96" s="196">
        <f>R97+R105</f>
        <v>0</v>
      </c>
      <c r="S96" s="84"/>
      <c r="T96" s="197">
        <f>T97+T105</f>
        <v>0</v>
      </c>
      <c r="AT96" s="26" t="s">
        <v>71</v>
      </c>
      <c r="AU96" s="26" t="s">
        <v>142</v>
      </c>
      <c r="BK96" s="198">
        <f>BK97+BK105</f>
        <v>0</v>
      </c>
    </row>
    <row r="97" spans="2:63" s="11" customFormat="1" ht="37.4" customHeight="1">
      <c r="B97" s="199"/>
      <c r="D97" s="200" t="s">
        <v>71</v>
      </c>
      <c r="E97" s="201" t="s">
        <v>171</v>
      </c>
      <c r="F97" s="201" t="s">
        <v>172</v>
      </c>
      <c r="I97" s="202"/>
      <c r="J97" s="203">
        <f>BK97</f>
        <v>0</v>
      </c>
      <c r="L97" s="199"/>
      <c r="M97" s="204"/>
      <c r="N97" s="205"/>
      <c r="O97" s="205"/>
      <c r="P97" s="206">
        <f>P98+P100</f>
        <v>0</v>
      </c>
      <c r="Q97" s="205"/>
      <c r="R97" s="206">
        <f>R98+R100</f>
        <v>0</v>
      </c>
      <c r="S97" s="205"/>
      <c r="T97" s="207">
        <f>T98+T100</f>
        <v>0</v>
      </c>
      <c r="AR97" s="200" t="s">
        <v>79</v>
      </c>
      <c r="AT97" s="208" t="s">
        <v>71</v>
      </c>
      <c r="AU97" s="208" t="s">
        <v>72</v>
      </c>
      <c r="AY97" s="200" t="s">
        <v>173</v>
      </c>
      <c r="BK97" s="209">
        <f>BK98+BK100</f>
        <v>0</v>
      </c>
    </row>
    <row r="98" spans="2:63" s="11" customFormat="1" ht="19.9" customHeight="1">
      <c r="B98" s="199"/>
      <c r="D98" s="210" t="s">
        <v>71</v>
      </c>
      <c r="E98" s="211" t="s">
        <v>230</v>
      </c>
      <c r="F98" s="211" t="s">
        <v>655</v>
      </c>
      <c r="I98" s="202"/>
      <c r="J98" s="212">
        <f>BK98</f>
        <v>0</v>
      </c>
      <c r="L98" s="199"/>
      <c r="M98" s="204"/>
      <c r="N98" s="205"/>
      <c r="O98" s="205"/>
      <c r="P98" s="206">
        <f>P99</f>
        <v>0</v>
      </c>
      <c r="Q98" s="205"/>
      <c r="R98" s="206">
        <f>R99</f>
        <v>0</v>
      </c>
      <c r="S98" s="205"/>
      <c r="T98" s="207">
        <f>T99</f>
        <v>0</v>
      </c>
      <c r="AR98" s="200" t="s">
        <v>79</v>
      </c>
      <c r="AT98" s="208" t="s">
        <v>71</v>
      </c>
      <c r="AU98" s="208" t="s">
        <v>79</v>
      </c>
      <c r="AY98" s="200" t="s">
        <v>173</v>
      </c>
      <c r="BK98" s="209">
        <f>BK99</f>
        <v>0</v>
      </c>
    </row>
    <row r="99" spans="2:65" s="1" customFormat="1" ht="31.5" customHeight="1">
      <c r="B99" s="213"/>
      <c r="C99" s="214" t="s">
        <v>79</v>
      </c>
      <c r="D99" s="214" t="s">
        <v>176</v>
      </c>
      <c r="E99" s="215" t="s">
        <v>656</v>
      </c>
      <c r="F99" s="216" t="s">
        <v>657</v>
      </c>
      <c r="G99" s="217" t="s">
        <v>220</v>
      </c>
      <c r="H99" s="218">
        <v>1</v>
      </c>
      <c r="I99" s="219"/>
      <c r="J99" s="220">
        <f>ROUND(I99*H99,2)</f>
        <v>0</v>
      </c>
      <c r="K99" s="216" t="s">
        <v>5</v>
      </c>
      <c r="L99" s="48"/>
      <c r="M99" s="221" t="s">
        <v>5</v>
      </c>
      <c r="N99" s="222" t="s">
        <v>43</v>
      </c>
      <c r="O99" s="49"/>
      <c r="P99" s="223">
        <f>O99*H99</f>
        <v>0</v>
      </c>
      <c r="Q99" s="223">
        <v>0</v>
      </c>
      <c r="R99" s="223">
        <f>Q99*H99</f>
        <v>0</v>
      </c>
      <c r="S99" s="223">
        <v>0.3</v>
      </c>
      <c r="T99" s="224">
        <f>S99*H99</f>
        <v>0</v>
      </c>
      <c r="AR99" s="26" t="s">
        <v>181</v>
      </c>
      <c r="AT99" s="26" t="s">
        <v>176</v>
      </c>
      <c r="AU99" s="26" t="s">
        <v>81</v>
      </c>
      <c r="AY99" s="26" t="s">
        <v>173</v>
      </c>
      <c r="BE99" s="225">
        <f>IF(N99="základní",J99,0)</f>
        <v>0</v>
      </c>
      <c r="BF99" s="225">
        <f>IF(N99="snížená",J99,0)</f>
        <v>0</v>
      </c>
      <c r="BG99" s="225">
        <f>IF(N99="zákl. přenesená",J99,0)</f>
        <v>0</v>
      </c>
      <c r="BH99" s="225">
        <f>IF(N99="sníž. přenesená",J99,0)</f>
        <v>0</v>
      </c>
      <c r="BI99" s="225">
        <f>IF(N99="nulová",J99,0)</f>
        <v>0</v>
      </c>
      <c r="BJ99" s="26" t="s">
        <v>79</v>
      </c>
      <c r="BK99" s="225">
        <f>ROUND(I99*H99,2)</f>
        <v>0</v>
      </c>
      <c r="BL99" s="26" t="s">
        <v>181</v>
      </c>
      <c r="BM99" s="26" t="s">
        <v>658</v>
      </c>
    </row>
    <row r="100" spans="2:63" s="11" customFormat="1" ht="29.85" customHeight="1">
      <c r="B100" s="199"/>
      <c r="D100" s="210" t="s">
        <v>71</v>
      </c>
      <c r="E100" s="211" t="s">
        <v>659</v>
      </c>
      <c r="F100" s="211" t="s">
        <v>660</v>
      </c>
      <c r="I100" s="202"/>
      <c r="J100" s="212">
        <f>BK100</f>
        <v>0</v>
      </c>
      <c r="L100" s="199"/>
      <c r="M100" s="204"/>
      <c r="N100" s="205"/>
      <c r="O100" s="205"/>
      <c r="P100" s="206">
        <f>SUM(P101:P104)</f>
        <v>0</v>
      </c>
      <c r="Q100" s="205"/>
      <c r="R100" s="206">
        <f>SUM(R101:R104)</f>
        <v>0</v>
      </c>
      <c r="S100" s="205"/>
      <c r="T100" s="207">
        <f>SUM(T101:T104)</f>
        <v>0</v>
      </c>
      <c r="AR100" s="200" t="s">
        <v>79</v>
      </c>
      <c r="AT100" s="208" t="s">
        <v>71</v>
      </c>
      <c r="AU100" s="208" t="s">
        <v>79</v>
      </c>
      <c r="AY100" s="200" t="s">
        <v>173</v>
      </c>
      <c r="BK100" s="209">
        <f>SUM(BK101:BK104)</f>
        <v>0</v>
      </c>
    </row>
    <row r="101" spans="2:65" s="1" customFormat="1" ht="31.5" customHeight="1">
      <c r="B101" s="213"/>
      <c r="C101" s="214" t="s">
        <v>81</v>
      </c>
      <c r="D101" s="214" t="s">
        <v>176</v>
      </c>
      <c r="E101" s="215" t="s">
        <v>279</v>
      </c>
      <c r="F101" s="216" t="s">
        <v>280</v>
      </c>
      <c r="G101" s="217" t="s">
        <v>276</v>
      </c>
      <c r="H101" s="218">
        <v>0.561</v>
      </c>
      <c r="I101" s="219"/>
      <c r="J101" s="220">
        <f>ROUND(I101*H101,2)</f>
        <v>0</v>
      </c>
      <c r="K101" s="216" t="s">
        <v>180</v>
      </c>
      <c r="L101" s="48"/>
      <c r="M101" s="221" t="s">
        <v>5</v>
      </c>
      <c r="N101" s="222" t="s">
        <v>43</v>
      </c>
      <c r="O101" s="49"/>
      <c r="P101" s="223">
        <f>O101*H101</f>
        <v>0</v>
      </c>
      <c r="Q101" s="223">
        <v>0</v>
      </c>
      <c r="R101" s="223">
        <f>Q101*H101</f>
        <v>0</v>
      </c>
      <c r="S101" s="223">
        <v>0</v>
      </c>
      <c r="T101" s="224">
        <f>S101*H101</f>
        <v>0</v>
      </c>
      <c r="AR101" s="26" t="s">
        <v>181</v>
      </c>
      <c r="AT101" s="26" t="s">
        <v>176</v>
      </c>
      <c r="AU101" s="26" t="s">
        <v>81</v>
      </c>
      <c r="AY101" s="26" t="s">
        <v>173</v>
      </c>
      <c r="BE101" s="225">
        <f>IF(N101="základní",J101,0)</f>
        <v>0</v>
      </c>
      <c r="BF101" s="225">
        <f>IF(N101="snížená",J101,0)</f>
        <v>0</v>
      </c>
      <c r="BG101" s="225">
        <f>IF(N101="zákl. přenesená",J101,0)</f>
        <v>0</v>
      </c>
      <c r="BH101" s="225">
        <f>IF(N101="sníž. přenesená",J101,0)</f>
        <v>0</v>
      </c>
      <c r="BI101" s="225">
        <f>IF(N101="nulová",J101,0)</f>
        <v>0</v>
      </c>
      <c r="BJ101" s="26" t="s">
        <v>79</v>
      </c>
      <c r="BK101" s="225">
        <f>ROUND(I101*H101,2)</f>
        <v>0</v>
      </c>
      <c r="BL101" s="26" t="s">
        <v>181</v>
      </c>
      <c r="BM101" s="26" t="s">
        <v>661</v>
      </c>
    </row>
    <row r="102" spans="2:65" s="1" customFormat="1" ht="31.5" customHeight="1">
      <c r="B102" s="213"/>
      <c r="C102" s="214" t="s">
        <v>85</v>
      </c>
      <c r="D102" s="214" t="s">
        <v>176</v>
      </c>
      <c r="E102" s="215" t="s">
        <v>283</v>
      </c>
      <c r="F102" s="216" t="s">
        <v>284</v>
      </c>
      <c r="G102" s="217" t="s">
        <v>276</v>
      </c>
      <c r="H102" s="218">
        <v>7.854</v>
      </c>
      <c r="I102" s="219"/>
      <c r="J102" s="220">
        <f>ROUND(I102*H102,2)</f>
        <v>0</v>
      </c>
      <c r="K102" s="216" t="s">
        <v>180</v>
      </c>
      <c r="L102" s="48"/>
      <c r="M102" s="221" t="s">
        <v>5</v>
      </c>
      <c r="N102" s="222" t="s">
        <v>43</v>
      </c>
      <c r="O102" s="49"/>
      <c r="P102" s="223">
        <f>O102*H102</f>
        <v>0</v>
      </c>
      <c r="Q102" s="223">
        <v>0</v>
      </c>
      <c r="R102" s="223">
        <f>Q102*H102</f>
        <v>0</v>
      </c>
      <c r="S102" s="223">
        <v>0</v>
      </c>
      <c r="T102" s="224">
        <f>S102*H102</f>
        <v>0</v>
      </c>
      <c r="AR102" s="26" t="s">
        <v>181</v>
      </c>
      <c r="AT102" s="26" t="s">
        <v>176</v>
      </c>
      <c r="AU102" s="26" t="s">
        <v>81</v>
      </c>
      <c r="AY102" s="26" t="s">
        <v>173</v>
      </c>
      <c r="BE102" s="225">
        <f>IF(N102="základní",J102,0)</f>
        <v>0</v>
      </c>
      <c r="BF102" s="225">
        <f>IF(N102="snížená",J102,0)</f>
        <v>0</v>
      </c>
      <c r="BG102" s="225">
        <f>IF(N102="zákl. přenesená",J102,0)</f>
        <v>0</v>
      </c>
      <c r="BH102" s="225">
        <f>IF(N102="sníž. přenesená",J102,0)</f>
        <v>0</v>
      </c>
      <c r="BI102" s="225">
        <f>IF(N102="nulová",J102,0)</f>
        <v>0</v>
      </c>
      <c r="BJ102" s="26" t="s">
        <v>79</v>
      </c>
      <c r="BK102" s="225">
        <f>ROUND(I102*H102,2)</f>
        <v>0</v>
      </c>
      <c r="BL102" s="26" t="s">
        <v>181</v>
      </c>
      <c r="BM102" s="26" t="s">
        <v>662</v>
      </c>
    </row>
    <row r="103" spans="2:51" s="12" customFormat="1" ht="13.5">
      <c r="B103" s="226"/>
      <c r="D103" s="236" t="s">
        <v>183</v>
      </c>
      <c r="E103" s="256" t="s">
        <v>5</v>
      </c>
      <c r="F103" s="257" t="s">
        <v>663</v>
      </c>
      <c r="H103" s="258">
        <v>7.854</v>
      </c>
      <c r="I103" s="231"/>
      <c r="L103" s="226"/>
      <c r="M103" s="232"/>
      <c r="N103" s="233"/>
      <c r="O103" s="233"/>
      <c r="P103" s="233"/>
      <c r="Q103" s="233"/>
      <c r="R103" s="233"/>
      <c r="S103" s="233"/>
      <c r="T103" s="234"/>
      <c r="AT103" s="228" t="s">
        <v>183</v>
      </c>
      <c r="AU103" s="228" t="s">
        <v>81</v>
      </c>
      <c r="AV103" s="12" t="s">
        <v>81</v>
      </c>
      <c r="AW103" s="12" t="s">
        <v>35</v>
      </c>
      <c r="AX103" s="12" t="s">
        <v>79</v>
      </c>
      <c r="AY103" s="228" t="s">
        <v>173</v>
      </c>
    </row>
    <row r="104" spans="2:65" s="1" customFormat="1" ht="22.5" customHeight="1">
      <c r="B104" s="213"/>
      <c r="C104" s="214" t="s">
        <v>181</v>
      </c>
      <c r="D104" s="214" t="s">
        <v>176</v>
      </c>
      <c r="E104" s="215" t="s">
        <v>287</v>
      </c>
      <c r="F104" s="216" t="s">
        <v>288</v>
      </c>
      <c r="G104" s="217" t="s">
        <v>276</v>
      </c>
      <c r="H104" s="218">
        <v>0.561</v>
      </c>
      <c r="I104" s="219"/>
      <c r="J104" s="220">
        <f>ROUND(I104*H104,2)</f>
        <v>0</v>
      </c>
      <c r="K104" s="216" t="s">
        <v>180</v>
      </c>
      <c r="L104" s="48"/>
      <c r="M104" s="221" t="s">
        <v>5</v>
      </c>
      <c r="N104" s="222" t="s">
        <v>43</v>
      </c>
      <c r="O104" s="49"/>
      <c r="P104" s="223">
        <f>O104*H104</f>
        <v>0</v>
      </c>
      <c r="Q104" s="223">
        <v>0</v>
      </c>
      <c r="R104" s="223">
        <f>Q104*H104</f>
        <v>0</v>
      </c>
      <c r="S104" s="223">
        <v>0</v>
      </c>
      <c r="T104" s="224">
        <f>S104*H104</f>
        <v>0</v>
      </c>
      <c r="AR104" s="26" t="s">
        <v>181</v>
      </c>
      <c r="AT104" s="26" t="s">
        <v>176</v>
      </c>
      <c r="AU104" s="26" t="s">
        <v>81</v>
      </c>
      <c r="AY104" s="26" t="s">
        <v>173</v>
      </c>
      <c r="BE104" s="225">
        <f>IF(N104="základní",J104,0)</f>
        <v>0</v>
      </c>
      <c r="BF104" s="225">
        <f>IF(N104="snížená",J104,0)</f>
        <v>0</v>
      </c>
      <c r="BG104" s="225">
        <f>IF(N104="zákl. přenesená",J104,0)</f>
        <v>0</v>
      </c>
      <c r="BH104" s="225">
        <f>IF(N104="sníž. přenesená",J104,0)</f>
        <v>0</v>
      </c>
      <c r="BI104" s="225">
        <f>IF(N104="nulová",J104,0)</f>
        <v>0</v>
      </c>
      <c r="BJ104" s="26" t="s">
        <v>79</v>
      </c>
      <c r="BK104" s="225">
        <f>ROUND(I104*H104,2)</f>
        <v>0</v>
      </c>
      <c r="BL104" s="26" t="s">
        <v>181</v>
      </c>
      <c r="BM104" s="26" t="s">
        <v>664</v>
      </c>
    </row>
    <row r="105" spans="2:63" s="11" customFormat="1" ht="37.4" customHeight="1">
      <c r="B105" s="199"/>
      <c r="D105" s="200" t="s">
        <v>71</v>
      </c>
      <c r="E105" s="201" t="s">
        <v>302</v>
      </c>
      <c r="F105" s="201" t="s">
        <v>303</v>
      </c>
      <c r="I105" s="202"/>
      <c r="J105" s="203">
        <f>BK105</f>
        <v>0</v>
      </c>
      <c r="L105" s="199"/>
      <c r="M105" s="204"/>
      <c r="N105" s="205"/>
      <c r="O105" s="205"/>
      <c r="P105" s="206">
        <f>P106+P123+P147+P164</f>
        <v>0</v>
      </c>
      <c r="Q105" s="205"/>
      <c r="R105" s="206">
        <f>R106+R123+R147+R164</f>
        <v>0</v>
      </c>
      <c r="S105" s="205"/>
      <c r="T105" s="207">
        <f>T106+T123+T147+T164</f>
        <v>0</v>
      </c>
      <c r="AR105" s="200" t="s">
        <v>81</v>
      </c>
      <c r="AT105" s="208" t="s">
        <v>71</v>
      </c>
      <c r="AU105" s="208" t="s">
        <v>72</v>
      </c>
      <c r="AY105" s="200" t="s">
        <v>173</v>
      </c>
      <c r="BK105" s="209">
        <f>BK106+BK123+BK147+BK164</f>
        <v>0</v>
      </c>
    </row>
    <row r="106" spans="2:63" s="11" customFormat="1" ht="19.9" customHeight="1">
      <c r="B106" s="199"/>
      <c r="D106" s="210" t="s">
        <v>71</v>
      </c>
      <c r="E106" s="211" t="s">
        <v>665</v>
      </c>
      <c r="F106" s="211" t="s">
        <v>666</v>
      </c>
      <c r="I106" s="202"/>
      <c r="J106" s="212">
        <f>BK106</f>
        <v>0</v>
      </c>
      <c r="L106" s="199"/>
      <c r="M106" s="204"/>
      <c r="N106" s="205"/>
      <c r="O106" s="205"/>
      <c r="P106" s="206">
        <f>SUM(P107:P122)</f>
        <v>0</v>
      </c>
      <c r="Q106" s="205"/>
      <c r="R106" s="206">
        <f>SUM(R107:R122)</f>
        <v>0</v>
      </c>
      <c r="S106" s="205"/>
      <c r="T106" s="207">
        <f>SUM(T107:T122)</f>
        <v>0</v>
      </c>
      <c r="AR106" s="200" t="s">
        <v>81</v>
      </c>
      <c r="AT106" s="208" t="s">
        <v>71</v>
      </c>
      <c r="AU106" s="208" t="s">
        <v>79</v>
      </c>
      <c r="AY106" s="200" t="s">
        <v>173</v>
      </c>
      <c r="BK106" s="209">
        <f>SUM(BK107:BK122)</f>
        <v>0</v>
      </c>
    </row>
    <row r="107" spans="2:65" s="1" customFormat="1" ht="22.5" customHeight="1">
      <c r="B107" s="213"/>
      <c r="C107" s="214" t="s">
        <v>207</v>
      </c>
      <c r="D107" s="214" t="s">
        <v>176</v>
      </c>
      <c r="E107" s="215" t="s">
        <v>667</v>
      </c>
      <c r="F107" s="216" t="s">
        <v>668</v>
      </c>
      <c r="G107" s="217" t="s">
        <v>260</v>
      </c>
      <c r="H107" s="218">
        <v>6</v>
      </c>
      <c r="I107" s="219"/>
      <c r="J107" s="220">
        <f>ROUND(I107*H107,2)</f>
        <v>0</v>
      </c>
      <c r="K107" s="216" t="s">
        <v>180</v>
      </c>
      <c r="L107" s="48"/>
      <c r="M107" s="221" t="s">
        <v>5</v>
      </c>
      <c r="N107" s="222" t="s">
        <v>43</v>
      </c>
      <c r="O107" s="49"/>
      <c r="P107" s="223">
        <f>O107*H107</f>
        <v>0</v>
      </c>
      <c r="Q107" s="223">
        <v>0</v>
      </c>
      <c r="R107" s="223">
        <f>Q107*H107</f>
        <v>0</v>
      </c>
      <c r="S107" s="223">
        <v>0.01492</v>
      </c>
      <c r="T107" s="224">
        <f>S107*H107</f>
        <v>0</v>
      </c>
      <c r="AR107" s="26" t="s">
        <v>263</v>
      </c>
      <c r="AT107" s="26" t="s">
        <v>176</v>
      </c>
      <c r="AU107" s="26" t="s">
        <v>81</v>
      </c>
      <c r="AY107" s="26" t="s">
        <v>173</v>
      </c>
      <c r="BE107" s="225">
        <f>IF(N107="základní",J107,0)</f>
        <v>0</v>
      </c>
      <c r="BF107" s="225">
        <f>IF(N107="snížená",J107,0)</f>
        <v>0</v>
      </c>
      <c r="BG107" s="225">
        <f>IF(N107="zákl. přenesená",J107,0)</f>
        <v>0</v>
      </c>
      <c r="BH107" s="225">
        <f>IF(N107="sníž. přenesená",J107,0)</f>
        <v>0</v>
      </c>
      <c r="BI107" s="225">
        <f>IF(N107="nulová",J107,0)</f>
        <v>0</v>
      </c>
      <c r="BJ107" s="26" t="s">
        <v>79</v>
      </c>
      <c r="BK107" s="225">
        <f>ROUND(I107*H107,2)</f>
        <v>0</v>
      </c>
      <c r="BL107" s="26" t="s">
        <v>263</v>
      </c>
      <c r="BM107" s="26" t="s">
        <v>669</v>
      </c>
    </row>
    <row r="108" spans="2:65" s="1" customFormat="1" ht="22.5" customHeight="1">
      <c r="B108" s="213"/>
      <c r="C108" s="214" t="s">
        <v>174</v>
      </c>
      <c r="D108" s="214" t="s">
        <v>176</v>
      </c>
      <c r="E108" s="215" t="s">
        <v>670</v>
      </c>
      <c r="F108" s="216" t="s">
        <v>671</v>
      </c>
      <c r="G108" s="217" t="s">
        <v>245</v>
      </c>
      <c r="H108" s="218">
        <v>1</v>
      </c>
      <c r="I108" s="219"/>
      <c r="J108" s="220">
        <f>ROUND(I108*H108,2)</f>
        <v>0</v>
      </c>
      <c r="K108" s="216" t="s">
        <v>180</v>
      </c>
      <c r="L108" s="48"/>
      <c r="M108" s="221" t="s">
        <v>5</v>
      </c>
      <c r="N108" s="222" t="s">
        <v>43</v>
      </c>
      <c r="O108" s="49"/>
      <c r="P108" s="223">
        <f>O108*H108</f>
        <v>0</v>
      </c>
      <c r="Q108" s="223">
        <v>0.01064</v>
      </c>
      <c r="R108" s="223">
        <f>Q108*H108</f>
        <v>0</v>
      </c>
      <c r="S108" s="223">
        <v>0</v>
      </c>
      <c r="T108" s="224">
        <f>S108*H108</f>
        <v>0</v>
      </c>
      <c r="AR108" s="26" t="s">
        <v>263</v>
      </c>
      <c r="AT108" s="26" t="s">
        <v>176</v>
      </c>
      <c r="AU108" s="26" t="s">
        <v>81</v>
      </c>
      <c r="AY108" s="26" t="s">
        <v>173</v>
      </c>
      <c r="BE108" s="225">
        <f>IF(N108="základní",J108,0)</f>
        <v>0</v>
      </c>
      <c r="BF108" s="225">
        <f>IF(N108="snížená",J108,0)</f>
        <v>0</v>
      </c>
      <c r="BG108" s="225">
        <f>IF(N108="zákl. přenesená",J108,0)</f>
        <v>0</v>
      </c>
      <c r="BH108" s="225">
        <f>IF(N108="sníž. přenesená",J108,0)</f>
        <v>0</v>
      </c>
      <c r="BI108" s="225">
        <f>IF(N108="nulová",J108,0)</f>
        <v>0</v>
      </c>
      <c r="BJ108" s="26" t="s">
        <v>79</v>
      </c>
      <c r="BK108" s="225">
        <f>ROUND(I108*H108,2)</f>
        <v>0</v>
      </c>
      <c r="BL108" s="26" t="s">
        <v>263</v>
      </c>
      <c r="BM108" s="26" t="s">
        <v>672</v>
      </c>
    </row>
    <row r="109" spans="2:65" s="1" customFormat="1" ht="22.5" customHeight="1">
      <c r="B109" s="213"/>
      <c r="C109" s="214" t="s">
        <v>217</v>
      </c>
      <c r="D109" s="214" t="s">
        <v>176</v>
      </c>
      <c r="E109" s="215" t="s">
        <v>673</v>
      </c>
      <c r="F109" s="216" t="s">
        <v>674</v>
      </c>
      <c r="G109" s="217" t="s">
        <v>245</v>
      </c>
      <c r="H109" s="218">
        <v>2</v>
      </c>
      <c r="I109" s="219"/>
      <c r="J109" s="220">
        <f>ROUND(I109*H109,2)</f>
        <v>0</v>
      </c>
      <c r="K109" s="216" t="s">
        <v>180</v>
      </c>
      <c r="L109" s="48"/>
      <c r="M109" s="221" t="s">
        <v>5</v>
      </c>
      <c r="N109" s="222" t="s">
        <v>43</v>
      </c>
      <c r="O109" s="49"/>
      <c r="P109" s="223">
        <f>O109*H109</f>
        <v>0</v>
      </c>
      <c r="Q109" s="223">
        <v>0.00127</v>
      </c>
      <c r="R109" s="223">
        <f>Q109*H109</f>
        <v>0</v>
      </c>
      <c r="S109" s="223">
        <v>0</v>
      </c>
      <c r="T109" s="224">
        <f>S109*H109</f>
        <v>0</v>
      </c>
      <c r="AR109" s="26" t="s">
        <v>263</v>
      </c>
      <c r="AT109" s="26" t="s">
        <v>176</v>
      </c>
      <c r="AU109" s="26" t="s">
        <v>81</v>
      </c>
      <c r="AY109" s="26" t="s">
        <v>173</v>
      </c>
      <c r="BE109" s="225">
        <f>IF(N109="základní",J109,0)</f>
        <v>0</v>
      </c>
      <c r="BF109" s="225">
        <f>IF(N109="snížená",J109,0)</f>
        <v>0</v>
      </c>
      <c r="BG109" s="225">
        <f>IF(N109="zákl. přenesená",J109,0)</f>
        <v>0</v>
      </c>
      <c r="BH109" s="225">
        <f>IF(N109="sníž. přenesená",J109,0)</f>
        <v>0</v>
      </c>
      <c r="BI109" s="225">
        <f>IF(N109="nulová",J109,0)</f>
        <v>0</v>
      </c>
      <c r="BJ109" s="26" t="s">
        <v>79</v>
      </c>
      <c r="BK109" s="225">
        <f>ROUND(I109*H109,2)</f>
        <v>0</v>
      </c>
      <c r="BL109" s="26" t="s">
        <v>263</v>
      </c>
      <c r="BM109" s="26" t="s">
        <v>675</v>
      </c>
    </row>
    <row r="110" spans="2:65" s="1" customFormat="1" ht="22.5" customHeight="1">
      <c r="B110" s="213"/>
      <c r="C110" s="214" t="s">
        <v>222</v>
      </c>
      <c r="D110" s="214" t="s">
        <v>176</v>
      </c>
      <c r="E110" s="215" t="s">
        <v>676</v>
      </c>
      <c r="F110" s="216" t="s">
        <v>677</v>
      </c>
      <c r="G110" s="217" t="s">
        <v>245</v>
      </c>
      <c r="H110" s="218">
        <v>2</v>
      </c>
      <c r="I110" s="219"/>
      <c r="J110" s="220">
        <f>ROUND(I110*H110,2)</f>
        <v>0</v>
      </c>
      <c r="K110" s="216" t="s">
        <v>180</v>
      </c>
      <c r="L110" s="48"/>
      <c r="M110" s="221" t="s">
        <v>5</v>
      </c>
      <c r="N110" s="222" t="s">
        <v>43</v>
      </c>
      <c r="O110" s="49"/>
      <c r="P110" s="223">
        <f>O110*H110</f>
        <v>0</v>
      </c>
      <c r="Q110" s="223">
        <v>0.00157</v>
      </c>
      <c r="R110" s="223">
        <f>Q110*H110</f>
        <v>0</v>
      </c>
      <c r="S110" s="223">
        <v>0</v>
      </c>
      <c r="T110" s="224">
        <f>S110*H110</f>
        <v>0</v>
      </c>
      <c r="AR110" s="26" t="s">
        <v>263</v>
      </c>
      <c r="AT110" s="26" t="s">
        <v>176</v>
      </c>
      <c r="AU110" s="26" t="s">
        <v>81</v>
      </c>
      <c r="AY110" s="26" t="s">
        <v>173</v>
      </c>
      <c r="BE110" s="225">
        <f>IF(N110="základní",J110,0)</f>
        <v>0</v>
      </c>
      <c r="BF110" s="225">
        <f>IF(N110="snížená",J110,0)</f>
        <v>0</v>
      </c>
      <c r="BG110" s="225">
        <f>IF(N110="zákl. přenesená",J110,0)</f>
        <v>0</v>
      </c>
      <c r="BH110" s="225">
        <f>IF(N110="sníž. přenesená",J110,0)</f>
        <v>0</v>
      </c>
      <c r="BI110" s="225">
        <f>IF(N110="nulová",J110,0)</f>
        <v>0</v>
      </c>
      <c r="BJ110" s="26" t="s">
        <v>79</v>
      </c>
      <c r="BK110" s="225">
        <f>ROUND(I110*H110,2)</f>
        <v>0</v>
      </c>
      <c r="BL110" s="26" t="s">
        <v>263</v>
      </c>
      <c r="BM110" s="26" t="s">
        <v>678</v>
      </c>
    </row>
    <row r="111" spans="2:65" s="1" customFormat="1" ht="22.5" customHeight="1">
      <c r="B111" s="213"/>
      <c r="C111" s="214" t="s">
        <v>230</v>
      </c>
      <c r="D111" s="214" t="s">
        <v>176</v>
      </c>
      <c r="E111" s="215" t="s">
        <v>679</v>
      </c>
      <c r="F111" s="216" t="s">
        <v>680</v>
      </c>
      <c r="G111" s="217" t="s">
        <v>260</v>
      </c>
      <c r="H111" s="218">
        <v>5</v>
      </c>
      <c r="I111" s="219"/>
      <c r="J111" s="220">
        <f>ROUND(I111*H111,2)</f>
        <v>0</v>
      </c>
      <c r="K111" s="216" t="s">
        <v>180</v>
      </c>
      <c r="L111" s="48"/>
      <c r="M111" s="221" t="s">
        <v>5</v>
      </c>
      <c r="N111" s="222" t="s">
        <v>43</v>
      </c>
      <c r="O111" s="49"/>
      <c r="P111" s="223">
        <f>O111*H111</f>
        <v>0</v>
      </c>
      <c r="Q111" s="223">
        <v>0</v>
      </c>
      <c r="R111" s="223">
        <f>Q111*H111</f>
        <v>0</v>
      </c>
      <c r="S111" s="223">
        <v>0.0021</v>
      </c>
      <c r="T111" s="224">
        <f>S111*H111</f>
        <v>0</v>
      </c>
      <c r="AR111" s="26" t="s">
        <v>263</v>
      </c>
      <c r="AT111" s="26" t="s">
        <v>176</v>
      </c>
      <c r="AU111" s="26" t="s">
        <v>81</v>
      </c>
      <c r="AY111" s="26" t="s">
        <v>173</v>
      </c>
      <c r="BE111" s="225">
        <f>IF(N111="základní",J111,0)</f>
        <v>0</v>
      </c>
      <c r="BF111" s="225">
        <f>IF(N111="snížená",J111,0)</f>
        <v>0</v>
      </c>
      <c r="BG111" s="225">
        <f>IF(N111="zákl. přenesená",J111,0)</f>
        <v>0</v>
      </c>
      <c r="BH111" s="225">
        <f>IF(N111="sníž. přenesená",J111,0)</f>
        <v>0</v>
      </c>
      <c r="BI111" s="225">
        <f>IF(N111="nulová",J111,0)</f>
        <v>0</v>
      </c>
      <c r="BJ111" s="26" t="s">
        <v>79</v>
      </c>
      <c r="BK111" s="225">
        <f>ROUND(I111*H111,2)</f>
        <v>0</v>
      </c>
      <c r="BL111" s="26" t="s">
        <v>263</v>
      </c>
      <c r="BM111" s="26" t="s">
        <v>681</v>
      </c>
    </row>
    <row r="112" spans="2:65" s="1" customFormat="1" ht="22.5" customHeight="1">
      <c r="B112" s="213"/>
      <c r="C112" s="214" t="s">
        <v>237</v>
      </c>
      <c r="D112" s="214" t="s">
        <v>176</v>
      </c>
      <c r="E112" s="215" t="s">
        <v>682</v>
      </c>
      <c r="F112" s="216" t="s">
        <v>683</v>
      </c>
      <c r="G112" s="217" t="s">
        <v>260</v>
      </c>
      <c r="H112" s="218">
        <v>7</v>
      </c>
      <c r="I112" s="219"/>
      <c r="J112" s="220">
        <f>ROUND(I112*H112,2)</f>
        <v>0</v>
      </c>
      <c r="K112" s="216" t="s">
        <v>180</v>
      </c>
      <c r="L112" s="48"/>
      <c r="M112" s="221" t="s">
        <v>5</v>
      </c>
      <c r="N112" s="222" t="s">
        <v>43</v>
      </c>
      <c r="O112" s="49"/>
      <c r="P112" s="223">
        <f>O112*H112</f>
        <v>0</v>
      </c>
      <c r="Q112" s="223">
        <v>0.00056</v>
      </c>
      <c r="R112" s="223">
        <f>Q112*H112</f>
        <v>0</v>
      </c>
      <c r="S112" s="223">
        <v>0</v>
      </c>
      <c r="T112" s="224">
        <f>S112*H112</f>
        <v>0</v>
      </c>
      <c r="AR112" s="26" t="s">
        <v>263</v>
      </c>
      <c r="AT112" s="26" t="s">
        <v>176</v>
      </c>
      <c r="AU112" s="26" t="s">
        <v>81</v>
      </c>
      <c r="AY112" s="26" t="s">
        <v>173</v>
      </c>
      <c r="BE112" s="225">
        <f>IF(N112="základní",J112,0)</f>
        <v>0</v>
      </c>
      <c r="BF112" s="225">
        <f>IF(N112="snížená",J112,0)</f>
        <v>0</v>
      </c>
      <c r="BG112" s="225">
        <f>IF(N112="zákl. přenesená",J112,0)</f>
        <v>0</v>
      </c>
      <c r="BH112" s="225">
        <f>IF(N112="sníž. přenesená",J112,0)</f>
        <v>0</v>
      </c>
      <c r="BI112" s="225">
        <f>IF(N112="nulová",J112,0)</f>
        <v>0</v>
      </c>
      <c r="BJ112" s="26" t="s">
        <v>79</v>
      </c>
      <c r="BK112" s="225">
        <f>ROUND(I112*H112,2)</f>
        <v>0</v>
      </c>
      <c r="BL112" s="26" t="s">
        <v>263</v>
      </c>
      <c r="BM112" s="26" t="s">
        <v>684</v>
      </c>
    </row>
    <row r="113" spans="2:65" s="1" customFormat="1" ht="22.5" customHeight="1">
      <c r="B113" s="213"/>
      <c r="C113" s="214" t="s">
        <v>242</v>
      </c>
      <c r="D113" s="214" t="s">
        <v>176</v>
      </c>
      <c r="E113" s="215" t="s">
        <v>685</v>
      </c>
      <c r="F113" s="216" t="s">
        <v>686</v>
      </c>
      <c r="G113" s="217" t="s">
        <v>260</v>
      </c>
      <c r="H113" s="218">
        <v>6</v>
      </c>
      <c r="I113" s="219"/>
      <c r="J113" s="220">
        <f>ROUND(I113*H113,2)</f>
        <v>0</v>
      </c>
      <c r="K113" s="216" t="s">
        <v>180</v>
      </c>
      <c r="L113" s="48"/>
      <c r="M113" s="221" t="s">
        <v>5</v>
      </c>
      <c r="N113" s="222" t="s">
        <v>43</v>
      </c>
      <c r="O113" s="49"/>
      <c r="P113" s="223">
        <f>O113*H113</f>
        <v>0</v>
      </c>
      <c r="Q113" s="223">
        <v>0.00059</v>
      </c>
      <c r="R113" s="223">
        <f>Q113*H113</f>
        <v>0</v>
      </c>
      <c r="S113" s="223">
        <v>0</v>
      </c>
      <c r="T113" s="224">
        <f>S113*H113</f>
        <v>0</v>
      </c>
      <c r="AR113" s="26" t="s">
        <v>263</v>
      </c>
      <c r="AT113" s="26" t="s">
        <v>176</v>
      </c>
      <c r="AU113" s="26" t="s">
        <v>81</v>
      </c>
      <c r="AY113" s="26" t="s">
        <v>173</v>
      </c>
      <c r="BE113" s="225">
        <f>IF(N113="základní",J113,0)</f>
        <v>0</v>
      </c>
      <c r="BF113" s="225">
        <f>IF(N113="snížená",J113,0)</f>
        <v>0</v>
      </c>
      <c r="BG113" s="225">
        <f>IF(N113="zákl. přenesená",J113,0)</f>
        <v>0</v>
      </c>
      <c r="BH113" s="225">
        <f>IF(N113="sníž. přenesená",J113,0)</f>
        <v>0</v>
      </c>
      <c r="BI113" s="225">
        <f>IF(N113="nulová",J113,0)</f>
        <v>0</v>
      </c>
      <c r="BJ113" s="26" t="s">
        <v>79</v>
      </c>
      <c r="BK113" s="225">
        <f>ROUND(I113*H113,2)</f>
        <v>0</v>
      </c>
      <c r="BL113" s="26" t="s">
        <v>263</v>
      </c>
      <c r="BM113" s="26" t="s">
        <v>687</v>
      </c>
    </row>
    <row r="114" spans="2:65" s="1" customFormat="1" ht="22.5" customHeight="1">
      <c r="B114" s="213"/>
      <c r="C114" s="214" t="s">
        <v>247</v>
      </c>
      <c r="D114" s="214" t="s">
        <v>176</v>
      </c>
      <c r="E114" s="215" t="s">
        <v>688</v>
      </c>
      <c r="F114" s="216" t="s">
        <v>689</v>
      </c>
      <c r="G114" s="217" t="s">
        <v>260</v>
      </c>
      <c r="H114" s="218">
        <v>8</v>
      </c>
      <c r="I114" s="219"/>
      <c r="J114" s="220">
        <f>ROUND(I114*H114,2)</f>
        <v>0</v>
      </c>
      <c r="K114" s="216" t="s">
        <v>180</v>
      </c>
      <c r="L114" s="48"/>
      <c r="M114" s="221" t="s">
        <v>5</v>
      </c>
      <c r="N114" s="222" t="s">
        <v>43</v>
      </c>
      <c r="O114" s="49"/>
      <c r="P114" s="223">
        <f>O114*H114</f>
        <v>0</v>
      </c>
      <c r="Q114" s="223">
        <v>0.00035</v>
      </c>
      <c r="R114" s="223">
        <f>Q114*H114</f>
        <v>0</v>
      </c>
      <c r="S114" s="223">
        <v>0</v>
      </c>
      <c r="T114" s="224">
        <f>S114*H114</f>
        <v>0</v>
      </c>
      <c r="AR114" s="26" t="s">
        <v>263</v>
      </c>
      <c r="AT114" s="26" t="s">
        <v>176</v>
      </c>
      <c r="AU114" s="26" t="s">
        <v>81</v>
      </c>
      <c r="AY114" s="26" t="s">
        <v>173</v>
      </c>
      <c r="BE114" s="225">
        <f>IF(N114="základní",J114,0)</f>
        <v>0</v>
      </c>
      <c r="BF114" s="225">
        <f>IF(N114="snížená",J114,0)</f>
        <v>0</v>
      </c>
      <c r="BG114" s="225">
        <f>IF(N114="zákl. přenesená",J114,0)</f>
        <v>0</v>
      </c>
      <c r="BH114" s="225">
        <f>IF(N114="sníž. přenesená",J114,0)</f>
        <v>0</v>
      </c>
      <c r="BI114" s="225">
        <f>IF(N114="nulová",J114,0)</f>
        <v>0</v>
      </c>
      <c r="BJ114" s="26" t="s">
        <v>79</v>
      </c>
      <c r="BK114" s="225">
        <f>ROUND(I114*H114,2)</f>
        <v>0</v>
      </c>
      <c r="BL114" s="26" t="s">
        <v>263</v>
      </c>
      <c r="BM114" s="26" t="s">
        <v>690</v>
      </c>
    </row>
    <row r="115" spans="2:65" s="1" customFormat="1" ht="22.5" customHeight="1">
      <c r="B115" s="213"/>
      <c r="C115" s="214" t="s">
        <v>251</v>
      </c>
      <c r="D115" s="214" t="s">
        <v>176</v>
      </c>
      <c r="E115" s="215" t="s">
        <v>691</v>
      </c>
      <c r="F115" s="216" t="s">
        <v>692</v>
      </c>
      <c r="G115" s="217" t="s">
        <v>260</v>
      </c>
      <c r="H115" s="218">
        <v>4</v>
      </c>
      <c r="I115" s="219"/>
      <c r="J115" s="220">
        <f>ROUND(I115*H115,2)</f>
        <v>0</v>
      </c>
      <c r="K115" s="216" t="s">
        <v>180</v>
      </c>
      <c r="L115" s="48"/>
      <c r="M115" s="221" t="s">
        <v>5</v>
      </c>
      <c r="N115" s="222" t="s">
        <v>43</v>
      </c>
      <c r="O115" s="49"/>
      <c r="P115" s="223">
        <f>O115*H115</f>
        <v>0</v>
      </c>
      <c r="Q115" s="223">
        <v>0.00057</v>
      </c>
      <c r="R115" s="223">
        <f>Q115*H115</f>
        <v>0</v>
      </c>
      <c r="S115" s="223">
        <v>0</v>
      </c>
      <c r="T115" s="224">
        <f>S115*H115</f>
        <v>0</v>
      </c>
      <c r="AR115" s="26" t="s">
        <v>263</v>
      </c>
      <c r="AT115" s="26" t="s">
        <v>176</v>
      </c>
      <c r="AU115" s="26" t="s">
        <v>81</v>
      </c>
      <c r="AY115" s="26" t="s">
        <v>173</v>
      </c>
      <c r="BE115" s="225">
        <f>IF(N115="základní",J115,0)</f>
        <v>0</v>
      </c>
      <c r="BF115" s="225">
        <f>IF(N115="snížená",J115,0)</f>
        <v>0</v>
      </c>
      <c r="BG115" s="225">
        <f>IF(N115="zákl. přenesená",J115,0)</f>
        <v>0</v>
      </c>
      <c r="BH115" s="225">
        <f>IF(N115="sníž. přenesená",J115,0)</f>
        <v>0</v>
      </c>
      <c r="BI115" s="225">
        <f>IF(N115="nulová",J115,0)</f>
        <v>0</v>
      </c>
      <c r="BJ115" s="26" t="s">
        <v>79</v>
      </c>
      <c r="BK115" s="225">
        <f>ROUND(I115*H115,2)</f>
        <v>0</v>
      </c>
      <c r="BL115" s="26" t="s">
        <v>263</v>
      </c>
      <c r="BM115" s="26" t="s">
        <v>693</v>
      </c>
    </row>
    <row r="116" spans="2:65" s="1" customFormat="1" ht="22.5" customHeight="1">
      <c r="B116" s="213"/>
      <c r="C116" s="214" t="s">
        <v>212</v>
      </c>
      <c r="D116" s="214" t="s">
        <v>176</v>
      </c>
      <c r="E116" s="215" t="s">
        <v>694</v>
      </c>
      <c r="F116" s="216" t="s">
        <v>695</v>
      </c>
      <c r="G116" s="217" t="s">
        <v>245</v>
      </c>
      <c r="H116" s="218">
        <v>7</v>
      </c>
      <c r="I116" s="219"/>
      <c r="J116" s="220">
        <f>ROUND(I116*H116,2)</f>
        <v>0</v>
      </c>
      <c r="K116" s="216" t="s">
        <v>180</v>
      </c>
      <c r="L116" s="48"/>
      <c r="M116" s="221" t="s">
        <v>5</v>
      </c>
      <c r="N116" s="222" t="s">
        <v>43</v>
      </c>
      <c r="O116" s="49"/>
      <c r="P116" s="223">
        <f>O116*H116</f>
        <v>0</v>
      </c>
      <c r="Q116" s="223">
        <v>0</v>
      </c>
      <c r="R116" s="223">
        <f>Q116*H116</f>
        <v>0</v>
      </c>
      <c r="S116" s="223">
        <v>0</v>
      </c>
      <c r="T116" s="224">
        <f>S116*H116</f>
        <v>0</v>
      </c>
      <c r="AR116" s="26" t="s">
        <v>263</v>
      </c>
      <c r="AT116" s="26" t="s">
        <v>176</v>
      </c>
      <c r="AU116" s="26" t="s">
        <v>81</v>
      </c>
      <c r="AY116" s="26" t="s">
        <v>173</v>
      </c>
      <c r="BE116" s="225">
        <f>IF(N116="základní",J116,0)</f>
        <v>0</v>
      </c>
      <c r="BF116" s="225">
        <f>IF(N116="snížená",J116,0)</f>
        <v>0</v>
      </c>
      <c r="BG116" s="225">
        <f>IF(N116="zákl. přenesená",J116,0)</f>
        <v>0</v>
      </c>
      <c r="BH116" s="225">
        <f>IF(N116="sníž. přenesená",J116,0)</f>
        <v>0</v>
      </c>
      <c r="BI116" s="225">
        <f>IF(N116="nulová",J116,0)</f>
        <v>0</v>
      </c>
      <c r="BJ116" s="26" t="s">
        <v>79</v>
      </c>
      <c r="BK116" s="225">
        <f>ROUND(I116*H116,2)</f>
        <v>0</v>
      </c>
      <c r="BL116" s="26" t="s">
        <v>263</v>
      </c>
      <c r="BM116" s="26" t="s">
        <v>696</v>
      </c>
    </row>
    <row r="117" spans="2:65" s="1" customFormat="1" ht="22.5" customHeight="1">
      <c r="B117" s="213"/>
      <c r="C117" s="214" t="s">
        <v>11</v>
      </c>
      <c r="D117" s="214" t="s">
        <v>176</v>
      </c>
      <c r="E117" s="215" t="s">
        <v>697</v>
      </c>
      <c r="F117" s="216" t="s">
        <v>698</v>
      </c>
      <c r="G117" s="217" t="s">
        <v>260</v>
      </c>
      <c r="H117" s="218">
        <v>25</v>
      </c>
      <c r="I117" s="219"/>
      <c r="J117" s="220">
        <f>ROUND(I117*H117,2)</f>
        <v>0</v>
      </c>
      <c r="K117" s="216" t="s">
        <v>180</v>
      </c>
      <c r="L117" s="48"/>
      <c r="M117" s="221" t="s">
        <v>5</v>
      </c>
      <c r="N117" s="222" t="s">
        <v>43</v>
      </c>
      <c r="O117" s="49"/>
      <c r="P117" s="223">
        <f>O117*H117</f>
        <v>0</v>
      </c>
      <c r="Q117" s="223">
        <v>0</v>
      </c>
      <c r="R117" s="223">
        <f>Q117*H117</f>
        <v>0</v>
      </c>
      <c r="S117" s="223">
        <v>0</v>
      </c>
      <c r="T117" s="224">
        <f>S117*H117</f>
        <v>0</v>
      </c>
      <c r="AR117" s="26" t="s">
        <v>263</v>
      </c>
      <c r="AT117" s="26" t="s">
        <v>176</v>
      </c>
      <c r="AU117" s="26" t="s">
        <v>81</v>
      </c>
      <c r="AY117" s="26" t="s">
        <v>173</v>
      </c>
      <c r="BE117" s="225">
        <f>IF(N117="základní",J117,0)</f>
        <v>0</v>
      </c>
      <c r="BF117" s="225">
        <f>IF(N117="snížená",J117,0)</f>
        <v>0</v>
      </c>
      <c r="BG117" s="225">
        <f>IF(N117="zákl. přenesená",J117,0)</f>
        <v>0</v>
      </c>
      <c r="BH117" s="225">
        <f>IF(N117="sníž. přenesená",J117,0)</f>
        <v>0</v>
      </c>
      <c r="BI117" s="225">
        <f>IF(N117="nulová",J117,0)</f>
        <v>0</v>
      </c>
      <c r="BJ117" s="26" t="s">
        <v>79</v>
      </c>
      <c r="BK117" s="225">
        <f>ROUND(I117*H117,2)</f>
        <v>0</v>
      </c>
      <c r="BL117" s="26" t="s">
        <v>263</v>
      </c>
      <c r="BM117" s="26" t="s">
        <v>699</v>
      </c>
    </row>
    <row r="118" spans="2:65" s="1" customFormat="1" ht="22.5" customHeight="1">
      <c r="B118" s="213"/>
      <c r="C118" s="214" t="s">
        <v>263</v>
      </c>
      <c r="D118" s="214" t="s">
        <v>176</v>
      </c>
      <c r="E118" s="215" t="s">
        <v>700</v>
      </c>
      <c r="F118" s="216" t="s">
        <v>701</v>
      </c>
      <c r="G118" s="217" t="s">
        <v>245</v>
      </c>
      <c r="H118" s="218">
        <v>1</v>
      </c>
      <c r="I118" s="219"/>
      <c r="J118" s="220">
        <f>ROUND(I118*H118,2)</f>
        <v>0</v>
      </c>
      <c r="K118" s="216" t="s">
        <v>180</v>
      </c>
      <c r="L118" s="48"/>
      <c r="M118" s="221" t="s">
        <v>5</v>
      </c>
      <c r="N118" s="222" t="s">
        <v>43</v>
      </c>
      <c r="O118" s="49"/>
      <c r="P118" s="223">
        <f>O118*H118</f>
        <v>0</v>
      </c>
      <c r="Q118" s="223">
        <v>0</v>
      </c>
      <c r="R118" s="223">
        <f>Q118*H118</f>
        <v>0</v>
      </c>
      <c r="S118" s="223">
        <v>0</v>
      </c>
      <c r="T118" s="224">
        <f>S118*H118</f>
        <v>0</v>
      </c>
      <c r="AR118" s="26" t="s">
        <v>263</v>
      </c>
      <c r="AT118" s="26" t="s">
        <v>176</v>
      </c>
      <c r="AU118" s="26" t="s">
        <v>81</v>
      </c>
      <c r="AY118" s="26" t="s">
        <v>173</v>
      </c>
      <c r="BE118" s="225">
        <f>IF(N118="základní",J118,0)</f>
        <v>0</v>
      </c>
      <c r="BF118" s="225">
        <f>IF(N118="snížená",J118,0)</f>
        <v>0</v>
      </c>
      <c r="BG118" s="225">
        <f>IF(N118="zákl. přenesená",J118,0)</f>
        <v>0</v>
      </c>
      <c r="BH118" s="225">
        <f>IF(N118="sníž. přenesená",J118,0)</f>
        <v>0</v>
      </c>
      <c r="BI118" s="225">
        <f>IF(N118="nulová",J118,0)</f>
        <v>0</v>
      </c>
      <c r="BJ118" s="26" t="s">
        <v>79</v>
      </c>
      <c r="BK118" s="225">
        <f>ROUND(I118*H118,2)</f>
        <v>0</v>
      </c>
      <c r="BL118" s="26" t="s">
        <v>263</v>
      </c>
      <c r="BM118" s="26" t="s">
        <v>702</v>
      </c>
    </row>
    <row r="119" spans="2:65" s="1" customFormat="1" ht="31.5" customHeight="1">
      <c r="B119" s="213"/>
      <c r="C119" s="214" t="s">
        <v>268</v>
      </c>
      <c r="D119" s="214" t="s">
        <v>176</v>
      </c>
      <c r="E119" s="215" t="s">
        <v>703</v>
      </c>
      <c r="F119" s="216" t="s">
        <v>704</v>
      </c>
      <c r="G119" s="217" t="s">
        <v>276</v>
      </c>
      <c r="H119" s="218">
        <v>0.029</v>
      </c>
      <c r="I119" s="219"/>
      <c r="J119" s="220">
        <f>ROUND(I119*H119,2)</f>
        <v>0</v>
      </c>
      <c r="K119" s="216" t="s">
        <v>180</v>
      </c>
      <c r="L119" s="48"/>
      <c r="M119" s="221" t="s">
        <v>5</v>
      </c>
      <c r="N119" s="222" t="s">
        <v>43</v>
      </c>
      <c r="O119" s="49"/>
      <c r="P119" s="223">
        <f>O119*H119</f>
        <v>0</v>
      </c>
      <c r="Q119" s="223">
        <v>0</v>
      </c>
      <c r="R119" s="223">
        <f>Q119*H119</f>
        <v>0</v>
      </c>
      <c r="S119" s="223">
        <v>0</v>
      </c>
      <c r="T119" s="224">
        <f>S119*H119</f>
        <v>0</v>
      </c>
      <c r="AR119" s="26" t="s">
        <v>263</v>
      </c>
      <c r="AT119" s="26" t="s">
        <v>176</v>
      </c>
      <c r="AU119" s="26" t="s">
        <v>81</v>
      </c>
      <c r="AY119" s="26" t="s">
        <v>173</v>
      </c>
      <c r="BE119" s="225">
        <f>IF(N119="základní",J119,0)</f>
        <v>0</v>
      </c>
      <c r="BF119" s="225">
        <f>IF(N119="snížená",J119,0)</f>
        <v>0</v>
      </c>
      <c r="BG119" s="225">
        <f>IF(N119="zákl. přenesená",J119,0)</f>
        <v>0</v>
      </c>
      <c r="BH119" s="225">
        <f>IF(N119="sníž. přenesená",J119,0)</f>
        <v>0</v>
      </c>
      <c r="BI119" s="225">
        <f>IF(N119="nulová",J119,0)</f>
        <v>0</v>
      </c>
      <c r="BJ119" s="26" t="s">
        <v>79</v>
      </c>
      <c r="BK119" s="225">
        <f>ROUND(I119*H119,2)</f>
        <v>0</v>
      </c>
      <c r="BL119" s="26" t="s">
        <v>263</v>
      </c>
      <c r="BM119" s="26" t="s">
        <v>705</v>
      </c>
    </row>
    <row r="120" spans="2:65" s="1" customFormat="1" ht="44.25" customHeight="1">
      <c r="B120" s="213"/>
      <c r="C120" s="214" t="s">
        <v>273</v>
      </c>
      <c r="D120" s="214" t="s">
        <v>176</v>
      </c>
      <c r="E120" s="215" t="s">
        <v>706</v>
      </c>
      <c r="F120" s="216" t="s">
        <v>707</v>
      </c>
      <c r="G120" s="217" t="s">
        <v>276</v>
      </c>
      <c r="H120" s="218">
        <v>0.029</v>
      </c>
      <c r="I120" s="219"/>
      <c r="J120" s="220">
        <f>ROUND(I120*H120,2)</f>
        <v>0</v>
      </c>
      <c r="K120" s="216" t="s">
        <v>180</v>
      </c>
      <c r="L120" s="48"/>
      <c r="M120" s="221" t="s">
        <v>5</v>
      </c>
      <c r="N120" s="222" t="s">
        <v>43</v>
      </c>
      <c r="O120" s="49"/>
      <c r="P120" s="223">
        <f>O120*H120</f>
        <v>0</v>
      </c>
      <c r="Q120" s="223">
        <v>0</v>
      </c>
      <c r="R120" s="223">
        <f>Q120*H120</f>
        <v>0</v>
      </c>
      <c r="S120" s="223">
        <v>0</v>
      </c>
      <c r="T120" s="224">
        <f>S120*H120</f>
        <v>0</v>
      </c>
      <c r="AR120" s="26" t="s">
        <v>263</v>
      </c>
      <c r="AT120" s="26" t="s">
        <v>176</v>
      </c>
      <c r="AU120" s="26" t="s">
        <v>81</v>
      </c>
      <c r="AY120" s="26" t="s">
        <v>173</v>
      </c>
      <c r="BE120" s="225">
        <f>IF(N120="základní",J120,0)</f>
        <v>0</v>
      </c>
      <c r="BF120" s="225">
        <f>IF(N120="snížená",J120,0)</f>
        <v>0</v>
      </c>
      <c r="BG120" s="225">
        <f>IF(N120="zákl. přenesená",J120,0)</f>
        <v>0</v>
      </c>
      <c r="BH120" s="225">
        <f>IF(N120="sníž. přenesená",J120,0)</f>
        <v>0</v>
      </c>
      <c r="BI120" s="225">
        <f>IF(N120="nulová",J120,0)</f>
        <v>0</v>
      </c>
      <c r="BJ120" s="26" t="s">
        <v>79</v>
      </c>
      <c r="BK120" s="225">
        <f>ROUND(I120*H120,2)</f>
        <v>0</v>
      </c>
      <c r="BL120" s="26" t="s">
        <v>263</v>
      </c>
      <c r="BM120" s="26" t="s">
        <v>708</v>
      </c>
    </row>
    <row r="121" spans="2:65" s="1" customFormat="1" ht="22.5" customHeight="1">
      <c r="B121" s="213"/>
      <c r="C121" s="214" t="s">
        <v>278</v>
      </c>
      <c r="D121" s="214" t="s">
        <v>176</v>
      </c>
      <c r="E121" s="215" t="s">
        <v>709</v>
      </c>
      <c r="F121" s="216" t="s">
        <v>710</v>
      </c>
      <c r="G121" s="217" t="s">
        <v>711</v>
      </c>
      <c r="H121" s="218">
        <v>4</v>
      </c>
      <c r="I121" s="219"/>
      <c r="J121" s="220">
        <f>ROUND(I121*H121,2)</f>
        <v>0</v>
      </c>
      <c r="K121" s="216" t="s">
        <v>5</v>
      </c>
      <c r="L121" s="48"/>
      <c r="M121" s="221" t="s">
        <v>5</v>
      </c>
      <c r="N121" s="222" t="s">
        <v>43</v>
      </c>
      <c r="O121" s="49"/>
      <c r="P121" s="223">
        <f>O121*H121</f>
        <v>0</v>
      </c>
      <c r="Q121" s="223">
        <v>0</v>
      </c>
      <c r="R121" s="223">
        <f>Q121*H121</f>
        <v>0</v>
      </c>
      <c r="S121" s="223">
        <v>0</v>
      </c>
      <c r="T121" s="224">
        <f>S121*H121</f>
        <v>0</v>
      </c>
      <c r="AR121" s="26" t="s">
        <v>263</v>
      </c>
      <c r="AT121" s="26" t="s">
        <v>176</v>
      </c>
      <c r="AU121" s="26" t="s">
        <v>81</v>
      </c>
      <c r="AY121" s="26" t="s">
        <v>173</v>
      </c>
      <c r="BE121" s="225">
        <f>IF(N121="základní",J121,0)</f>
        <v>0</v>
      </c>
      <c r="BF121" s="225">
        <f>IF(N121="snížená",J121,0)</f>
        <v>0</v>
      </c>
      <c r="BG121" s="225">
        <f>IF(N121="zákl. přenesená",J121,0)</f>
        <v>0</v>
      </c>
      <c r="BH121" s="225">
        <f>IF(N121="sníž. přenesená",J121,0)</f>
        <v>0</v>
      </c>
      <c r="BI121" s="225">
        <f>IF(N121="nulová",J121,0)</f>
        <v>0</v>
      </c>
      <c r="BJ121" s="26" t="s">
        <v>79</v>
      </c>
      <c r="BK121" s="225">
        <f>ROUND(I121*H121,2)</f>
        <v>0</v>
      </c>
      <c r="BL121" s="26" t="s">
        <v>263</v>
      </c>
      <c r="BM121" s="26" t="s">
        <v>712</v>
      </c>
    </row>
    <row r="122" spans="2:65" s="1" customFormat="1" ht="31.5" customHeight="1">
      <c r="B122" s="213"/>
      <c r="C122" s="214" t="s">
        <v>282</v>
      </c>
      <c r="D122" s="214" t="s">
        <v>176</v>
      </c>
      <c r="E122" s="215" t="s">
        <v>713</v>
      </c>
      <c r="F122" s="216" t="s">
        <v>714</v>
      </c>
      <c r="G122" s="217" t="s">
        <v>276</v>
      </c>
      <c r="H122" s="218">
        <v>0.1</v>
      </c>
      <c r="I122" s="219"/>
      <c r="J122" s="220">
        <f>ROUND(I122*H122,2)</f>
        <v>0</v>
      </c>
      <c r="K122" s="216" t="s">
        <v>180</v>
      </c>
      <c r="L122" s="48"/>
      <c r="M122" s="221" t="s">
        <v>5</v>
      </c>
      <c r="N122" s="222" t="s">
        <v>43</v>
      </c>
      <c r="O122" s="49"/>
      <c r="P122" s="223">
        <f>O122*H122</f>
        <v>0</v>
      </c>
      <c r="Q122" s="223">
        <v>0</v>
      </c>
      <c r="R122" s="223">
        <f>Q122*H122</f>
        <v>0</v>
      </c>
      <c r="S122" s="223">
        <v>0</v>
      </c>
      <c r="T122" s="224">
        <f>S122*H122</f>
        <v>0</v>
      </c>
      <c r="AR122" s="26" t="s">
        <v>263</v>
      </c>
      <c r="AT122" s="26" t="s">
        <v>176</v>
      </c>
      <c r="AU122" s="26" t="s">
        <v>81</v>
      </c>
      <c r="AY122" s="26" t="s">
        <v>173</v>
      </c>
      <c r="BE122" s="225">
        <f>IF(N122="základní",J122,0)</f>
        <v>0</v>
      </c>
      <c r="BF122" s="225">
        <f>IF(N122="snížená",J122,0)</f>
        <v>0</v>
      </c>
      <c r="BG122" s="225">
        <f>IF(N122="zákl. přenesená",J122,0)</f>
        <v>0</v>
      </c>
      <c r="BH122" s="225">
        <f>IF(N122="sníž. přenesená",J122,0)</f>
        <v>0</v>
      </c>
      <c r="BI122" s="225">
        <f>IF(N122="nulová",J122,0)</f>
        <v>0</v>
      </c>
      <c r="BJ122" s="26" t="s">
        <v>79</v>
      </c>
      <c r="BK122" s="225">
        <f>ROUND(I122*H122,2)</f>
        <v>0</v>
      </c>
      <c r="BL122" s="26" t="s">
        <v>263</v>
      </c>
      <c r="BM122" s="26" t="s">
        <v>715</v>
      </c>
    </row>
    <row r="123" spans="2:63" s="11" customFormat="1" ht="29.85" customHeight="1">
      <c r="B123" s="199"/>
      <c r="D123" s="210" t="s">
        <v>71</v>
      </c>
      <c r="E123" s="211" t="s">
        <v>716</v>
      </c>
      <c r="F123" s="211" t="s">
        <v>717</v>
      </c>
      <c r="I123" s="202"/>
      <c r="J123" s="212">
        <f>BK123</f>
        <v>0</v>
      </c>
      <c r="L123" s="199"/>
      <c r="M123" s="204"/>
      <c r="N123" s="205"/>
      <c r="O123" s="205"/>
      <c r="P123" s="206">
        <f>SUM(P124:P146)</f>
        <v>0</v>
      </c>
      <c r="Q123" s="205"/>
      <c r="R123" s="206">
        <f>SUM(R124:R146)</f>
        <v>0</v>
      </c>
      <c r="S123" s="205"/>
      <c r="T123" s="207">
        <f>SUM(T124:T146)</f>
        <v>0</v>
      </c>
      <c r="AR123" s="200" t="s">
        <v>81</v>
      </c>
      <c r="AT123" s="208" t="s">
        <v>71</v>
      </c>
      <c r="AU123" s="208" t="s">
        <v>79</v>
      </c>
      <c r="AY123" s="200" t="s">
        <v>173</v>
      </c>
      <c r="BK123" s="209">
        <f>SUM(BK124:BK146)</f>
        <v>0</v>
      </c>
    </row>
    <row r="124" spans="2:65" s="1" customFormat="1" ht="22.5" customHeight="1">
      <c r="B124" s="213"/>
      <c r="C124" s="214" t="s">
        <v>10</v>
      </c>
      <c r="D124" s="214" t="s">
        <v>176</v>
      </c>
      <c r="E124" s="215" t="s">
        <v>718</v>
      </c>
      <c r="F124" s="216" t="s">
        <v>719</v>
      </c>
      <c r="G124" s="217" t="s">
        <v>260</v>
      </c>
      <c r="H124" s="218">
        <v>20</v>
      </c>
      <c r="I124" s="219"/>
      <c r="J124" s="220">
        <f>ROUND(I124*H124,2)</f>
        <v>0</v>
      </c>
      <c r="K124" s="216" t="s">
        <v>180</v>
      </c>
      <c r="L124" s="48"/>
      <c r="M124" s="221" t="s">
        <v>5</v>
      </c>
      <c r="N124" s="222" t="s">
        <v>43</v>
      </c>
      <c r="O124" s="49"/>
      <c r="P124" s="223">
        <f>O124*H124</f>
        <v>0</v>
      </c>
      <c r="Q124" s="223">
        <v>0</v>
      </c>
      <c r="R124" s="223">
        <f>Q124*H124</f>
        <v>0</v>
      </c>
      <c r="S124" s="223">
        <v>0.00213</v>
      </c>
      <c r="T124" s="224">
        <f>S124*H124</f>
        <v>0</v>
      </c>
      <c r="AR124" s="26" t="s">
        <v>263</v>
      </c>
      <c r="AT124" s="26" t="s">
        <v>176</v>
      </c>
      <c r="AU124" s="26" t="s">
        <v>81</v>
      </c>
      <c r="AY124" s="26" t="s">
        <v>173</v>
      </c>
      <c r="BE124" s="225">
        <f>IF(N124="základní",J124,0)</f>
        <v>0</v>
      </c>
      <c r="BF124" s="225">
        <f>IF(N124="snížená",J124,0)</f>
        <v>0</v>
      </c>
      <c r="BG124" s="225">
        <f>IF(N124="zákl. přenesená",J124,0)</f>
        <v>0</v>
      </c>
      <c r="BH124" s="225">
        <f>IF(N124="sníž. přenesená",J124,0)</f>
        <v>0</v>
      </c>
      <c r="BI124" s="225">
        <f>IF(N124="nulová",J124,0)</f>
        <v>0</v>
      </c>
      <c r="BJ124" s="26" t="s">
        <v>79</v>
      </c>
      <c r="BK124" s="225">
        <f>ROUND(I124*H124,2)</f>
        <v>0</v>
      </c>
      <c r="BL124" s="26" t="s">
        <v>263</v>
      </c>
      <c r="BM124" s="26" t="s">
        <v>720</v>
      </c>
    </row>
    <row r="125" spans="2:65" s="1" customFormat="1" ht="22.5" customHeight="1">
      <c r="B125" s="213"/>
      <c r="C125" s="214" t="s">
        <v>291</v>
      </c>
      <c r="D125" s="214" t="s">
        <v>176</v>
      </c>
      <c r="E125" s="215" t="s">
        <v>721</v>
      </c>
      <c r="F125" s="216" t="s">
        <v>722</v>
      </c>
      <c r="G125" s="217" t="s">
        <v>245</v>
      </c>
      <c r="H125" s="218">
        <v>1</v>
      </c>
      <c r="I125" s="219"/>
      <c r="J125" s="220">
        <f>ROUND(I125*H125,2)</f>
        <v>0</v>
      </c>
      <c r="K125" s="216" t="s">
        <v>180</v>
      </c>
      <c r="L125" s="48"/>
      <c r="M125" s="221" t="s">
        <v>5</v>
      </c>
      <c r="N125" s="222" t="s">
        <v>43</v>
      </c>
      <c r="O125" s="49"/>
      <c r="P125" s="223">
        <f>O125*H125</f>
        <v>0</v>
      </c>
      <c r="Q125" s="223">
        <v>0.0012</v>
      </c>
      <c r="R125" s="223">
        <f>Q125*H125</f>
        <v>0</v>
      </c>
      <c r="S125" s="223">
        <v>0</v>
      </c>
      <c r="T125" s="224">
        <f>S125*H125</f>
        <v>0</v>
      </c>
      <c r="AR125" s="26" t="s">
        <v>263</v>
      </c>
      <c r="AT125" s="26" t="s">
        <v>176</v>
      </c>
      <c r="AU125" s="26" t="s">
        <v>81</v>
      </c>
      <c r="AY125" s="26" t="s">
        <v>173</v>
      </c>
      <c r="BE125" s="225">
        <f>IF(N125="základní",J125,0)</f>
        <v>0</v>
      </c>
      <c r="BF125" s="225">
        <f>IF(N125="snížená",J125,0)</f>
        <v>0</v>
      </c>
      <c r="BG125" s="225">
        <f>IF(N125="zákl. přenesená",J125,0)</f>
        <v>0</v>
      </c>
      <c r="BH125" s="225">
        <f>IF(N125="sníž. přenesená",J125,0)</f>
        <v>0</v>
      </c>
      <c r="BI125" s="225">
        <f>IF(N125="nulová",J125,0)</f>
        <v>0</v>
      </c>
      <c r="BJ125" s="26" t="s">
        <v>79</v>
      </c>
      <c r="BK125" s="225">
        <f>ROUND(I125*H125,2)</f>
        <v>0</v>
      </c>
      <c r="BL125" s="26" t="s">
        <v>263</v>
      </c>
      <c r="BM125" s="26" t="s">
        <v>723</v>
      </c>
    </row>
    <row r="126" spans="2:65" s="1" customFormat="1" ht="31.5" customHeight="1">
      <c r="B126" s="213"/>
      <c r="C126" s="214" t="s">
        <v>298</v>
      </c>
      <c r="D126" s="214" t="s">
        <v>176</v>
      </c>
      <c r="E126" s="215" t="s">
        <v>724</v>
      </c>
      <c r="F126" s="216" t="s">
        <v>725</v>
      </c>
      <c r="G126" s="217" t="s">
        <v>245</v>
      </c>
      <c r="H126" s="218">
        <v>6</v>
      </c>
      <c r="I126" s="219"/>
      <c r="J126" s="220">
        <f>ROUND(I126*H126,2)</f>
        <v>0</v>
      </c>
      <c r="K126" s="216" t="s">
        <v>180</v>
      </c>
      <c r="L126" s="48"/>
      <c r="M126" s="221" t="s">
        <v>5</v>
      </c>
      <c r="N126" s="222" t="s">
        <v>43</v>
      </c>
      <c r="O126" s="49"/>
      <c r="P126" s="223">
        <f>O126*H126</f>
        <v>0</v>
      </c>
      <c r="Q126" s="223">
        <v>0.0003</v>
      </c>
      <c r="R126" s="223">
        <f>Q126*H126</f>
        <v>0</v>
      </c>
      <c r="S126" s="223">
        <v>0</v>
      </c>
      <c r="T126" s="224">
        <f>S126*H126</f>
        <v>0</v>
      </c>
      <c r="AR126" s="26" t="s">
        <v>263</v>
      </c>
      <c r="AT126" s="26" t="s">
        <v>176</v>
      </c>
      <c r="AU126" s="26" t="s">
        <v>81</v>
      </c>
      <c r="AY126" s="26" t="s">
        <v>173</v>
      </c>
      <c r="BE126" s="225">
        <f>IF(N126="základní",J126,0)</f>
        <v>0</v>
      </c>
      <c r="BF126" s="225">
        <f>IF(N126="snížená",J126,0)</f>
        <v>0</v>
      </c>
      <c r="BG126" s="225">
        <f>IF(N126="zákl. přenesená",J126,0)</f>
        <v>0</v>
      </c>
      <c r="BH126" s="225">
        <f>IF(N126="sníž. přenesená",J126,0)</f>
        <v>0</v>
      </c>
      <c r="BI126" s="225">
        <f>IF(N126="nulová",J126,0)</f>
        <v>0</v>
      </c>
      <c r="BJ126" s="26" t="s">
        <v>79</v>
      </c>
      <c r="BK126" s="225">
        <f>ROUND(I126*H126,2)</f>
        <v>0</v>
      </c>
      <c r="BL126" s="26" t="s">
        <v>263</v>
      </c>
      <c r="BM126" s="26" t="s">
        <v>726</v>
      </c>
    </row>
    <row r="127" spans="2:65" s="1" customFormat="1" ht="22.5" customHeight="1">
      <c r="B127" s="213"/>
      <c r="C127" s="214" t="s">
        <v>306</v>
      </c>
      <c r="D127" s="214" t="s">
        <v>176</v>
      </c>
      <c r="E127" s="215" t="s">
        <v>727</v>
      </c>
      <c r="F127" s="216" t="s">
        <v>728</v>
      </c>
      <c r="G127" s="217" t="s">
        <v>260</v>
      </c>
      <c r="H127" s="218">
        <v>10</v>
      </c>
      <c r="I127" s="219"/>
      <c r="J127" s="220">
        <f>ROUND(I127*H127,2)</f>
        <v>0</v>
      </c>
      <c r="K127" s="216" t="s">
        <v>180</v>
      </c>
      <c r="L127" s="48"/>
      <c r="M127" s="221" t="s">
        <v>5</v>
      </c>
      <c r="N127" s="222" t="s">
        <v>43</v>
      </c>
      <c r="O127" s="49"/>
      <c r="P127" s="223">
        <f>O127*H127</f>
        <v>0</v>
      </c>
      <c r="Q127" s="223">
        <v>0</v>
      </c>
      <c r="R127" s="223">
        <f>Q127*H127</f>
        <v>0</v>
      </c>
      <c r="S127" s="223">
        <v>0.00028</v>
      </c>
      <c r="T127" s="224">
        <f>S127*H127</f>
        <v>0</v>
      </c>
      <c r="AR127" s="26" t="s">
        <v>263</v>
      </c>
      <c r="AT127" s="26" t="s">
        <v>176</v>
      </c>
      <c r="AU127" s="26" t="s">
        <v>81</v>
      </c>
      <c r="AY127" s="26" t="s">
        <v>173</v>
      </c>
      <c r="BE127" s="225">
        <f>IF(N127="základní",J127,0)</f>
        <v>0</v>
      </c>
      <c r="BF127" s="225">
        <f>IF(N127="snížená",J127,0)</f>
        <v>0</v>
      </c>
      <c r="BG127" s="225">
        <f>IF(N127="zákl. přenesená",J127,0)</f>
        <v>0</v>
      </c>
      <c r="BH127" s="225">
        <f>IF(N127="sníž. přenesená",J127,0)</f>
        <v>0</v>
      </c>
      <c r="BI127" s="225">
        <f>IF(N127="nulová",J127,0)</f>
        <v>0</v>
      </c>
      <c r="BJ127" s="26" t="s">
        <v>79</v>
      </c>
      <c r="BK127" s="225">
        <f>ROUND(I127*H127,2)</f>
        <v>0</v>
      </c>
      <c r="BL127" s="26" t="s">
        <v>263</v>
      </c>
      <c r="BM127" s="26" t="s">
        <v>729</v>
      </c>
    </row>
    <row r="128" spans="2:65" s="1" customFormat="1" ht="22.5" customHeight="1">
      <c r="B128" s="213"/>
      <c r="C128" s="214" t="s">
        <v>312</v>
      </c>
      <c r="D128" s="214" t="s">
        <v>176</v>
      </c>
      <c r="E128" s="215" t="s">
        <v>730</v>
      </c>
      <c r="F128" s="216" t="s">
        <v>731</v>
      </c>
      <c r="G128" s="217" t="s">
        <v>245</v>
      </c>
      <c r="H128" s="218">
        <v>7</v>
      </c>
      <c r="I128" s="219"/>
      <c r="J128" s="220">
        <f>ROUND(I128*H128,2)</f>
        <v>0</v>
      </c>
      <c r="K128" s="216" t="s">
        <v>180</v>
      </c>
      <c r="L128" s="48"/>
      <c r="M128" s="221" t="s">
        <v>5</v>
      </c>
      <c r="N128" s="222" t="s">
        <v>43</v>
      </c>
      <c r="O128" s="49"/>
      <c r="P128" s="223">
        <f>O128*H128</f>
        <v>0</v>
      </c>
      <c r="Q128" s="223">
        <v>0</v>
      </c>
      <c r="R128" s="223">
        <f>Q128*H128</f>
        <v>0</v>
      </c>
      <c r="S128" s="223">
        <v>0</v>
      </c>
      <c r="T128" s="224">
        <f>S128*H128</f>
        <v>0</v>
      </c>
      <c r="AR128" s="26" t="s">
        <v>263</v>
      </c>
      <c r="AT128" s="26" t="s">
        <v>176</v>
      </c>
      <c r="AU128" s="26" t="s">
        <v>81</v>
      </c>
      <c r="AY128" s="26" t="s">
        <v>173</v>
      </c>
      <c r="BE128" s="225">
        <f>IF(N128="základní",J128,0)</f>
        <v>0</v>
      </c>
      <c r="BF128" s="225">
        <f>IF(N128="snížená",J128,0)</f>
        <v>0</v>
      </c>
      <c r="BG128" s="225">
        <f>IF(N128="zákl. přenesená",J128,0)</f>
        <v>0</v>
      </c>
      <c r="BH128" s="225">
        <f>IF(N128="sníž. přenesená",J128,0)</f>
        <v>0</v>
      </c>
      <c r="BI128" s="225">
        <f>IF(N128="nulová",J128,0)</f>
        <v>0</v>
      </c>
      <c r="BJ128" s="26" t="s">
        <v>79</v>
      </c>
      <c r="BK128" s="225">
        <f>ROUND(I128*H128,2)</f>
        <v>0</v>
      </c>
      <c r="BL128" s="26" t="s">
        <v>263</v>
      </c>
      <c r="BM128" s="26" t="s">
        <v>732</v>
      </c>
    </row>
    <row r="129" spans="2:65" s="1" customFormat="1" ht="22.5" customHeight="1">
      <c r="B129" s="213"/>
      <c r="C129" s="214" t="s">
        <v>317</v>
      </c>
      <c r="D129" s="214" t="s">
        <v>176</v>
      </c>
      <c r="E129" s="215" t="s">
        <v>733</v>
      </c>
      <c r="F129" s="216" t="s">
        <v>734</v>
      </c>
      <c r="G129" s="217" t="s">
        <v>245</v>
      </c>
      <c r="H129" s="218">
        <v>1</v>
      </c>
      <c r="I129" s="219"/>
      <c r="J129" s="220">
        <f>ROUND(I129*H129,2)</f>
        <v>0</v>
      </c>
      <c r="K129" s="216" t="s">
        <v>180</v>
      </c>
      <c r="L129" s="48"/>
      <c r="M129" s="221" t="s">
        <v>5</v>
      </c>
      <c r="N129" s="222" t="s">
        <v>43</v>
      </c>
      <c r="O129" s="49"/>
      <c r="P129" s="223">
        <f>O129*H129</f>
        <v>0</v>
      </c>
      <c r="Q129" s="223">
        <v>0</v>
      </c>
      <c r="R129" s="223">
        <f>Q129*H129</f>
        <v>0</v>
      </c>
      <c r="S129" s="223">
        <v>0</v>
      </c>
      <c r="T129" s="224">
        <f>S129*H129</f>
        <v>0</v>
      </c>
      <c r="AR129" s="26" t="s">
        <v>263</v>
      </c>
      <c r="AT129" s="26" t="s">
        <v>176</v>
      </c>
      <c r="AU129" s="26" t="s">
        <v>81</v>
      </c>
      <c r="AY129" s="26" t="s">
        <v>173</v>
      </c>
      <c r="BE129" s="225">
        <f>IF(N129="základní",J129,0)</f>
        <v>0</v>
      </c>
      <c r="BF129" s="225">
        <f>IF(N129="snížená",J129,0)</f>
        <v>0</v>
      </c>
      <c r="BG129" s="225">
        <f>IF(N129="zákl. přenesená",J129,0)</f>
        <v>0</v>
      </c>
      <c r="BH129" s="225">
        <f>IF(N129="sníž. přenesená",J129,0)</f>
        <v>0</v>
      </c>
      <c r="BI129" s="225">
        <f>IF(N129="nulová",J129,0)</f>
        <v>0</v>
      </c>
      <c r="BJ129" s="26" t="s">
        <v>79</v>
      </c>
      <c r="BK129" s="225">
        <f>ROUND(I129*H129,2)</f>
        <v>0</v>
      </c>
      <c r="BL129" s="26" t="s">
        <v>263</v>
      </c>
      <c r="BM129" s="26" t="s">
        <v>735</v>
      </c>
    </row>
    <row r="130" spans="2:65" s="1" customFormat="1" ht="31.5" customHeight="1">
      <c r="B130" s="213"/>
      <c r="C130" s="214" t="s">
        <v>324</v>
      </c>
      <c r="D130" s="214" t="s">
        <v>176</v>
      </c>
      <c r="E130" s="215" t="s">
        <v>736</v>
      </c>
      <c r="F130" s="216" t="s">
        <v>737</v>
      </c>
      <c r="G130" s="217" t="s">
        <v>260</v>
      </c>
      <c r="H130" s="218">
        <v>31</v>
      </c>
      <c r="I130" s="219"/>
      <c r="J130" s="220">
        <f>ROUND(I130*H130,2)</f>
        <v>0</v>
      </c>
      <c r="K130" s="216" t="s">
        <v>180</v>
      </c>
      <c r="L130" s="48"/>
      <c r="M130" s="221" t="s">
        <v>5</v>
      </c>
      <c r="N130" s="222" t="s">
        <v>43</v>
      </c>
      <c r="O130" s="49"/>
      <c r="P130" s="223">
        <f>O130*H130</f>
        <v>0</v>
      </c>
      <c r="Q130" s="223">
        <v>0.00078</v>
      </c>
      <c r="R130" s="223">
        <f>Q130*H130</f>
        <v>0</v>
      </c>
      <c r="S130" s="223">
        <v>0</v>
      </c>
      <c r="T130" s="224">
        <f>S130*H130</f>
        <v>0</v>
      </c>
      <c r="AR130" s="26" t="s">
        <v>263</v>
      </c>
      <c r="AT130" s="26" t="s">
        <v>176</v>
      </c>
      <c r="AU130" s="26" t="s">
        <v>81</v>
      </c>
      <c r="AY130" s="26" t="s">
        <v>173</v>
      </c>
      <c r="BE130" s="225">
        <f>IF(N130="základní",J130,0)</f>
        <v>0</v>
      </c>
      <c r="BF130" s="225">
        <f>IF(N130="snížená",J130,0)</f>
        <v>0</v>
      </c>
      <c r="BG130" s="225">
        <f>IF(N130="zákl. přenesená",J130,0)</f>
        <v>0</v>
      </c>
      <c r="BH130" s="225">
        <f>IF(N130="sníž. přenesená",J130,0)</f>
        <v>0</v>
      </c>
      <c r="BI130" s="225">
        <f>IF(N130="nulová",J130,0)</f>
        <v>0</v>
      </c>
      <c r="BJ130" s="26" t="s">
        <v>79</v>
      </c>
      <c r="BK130" s="225">
        <f>ROUND(I130*H130,2)</f>
        <v>0</v>
      </c>
      <c r="BL130" s="26" t="s">
        <v>263</v>
      </c>
      <c r="BM130" s="26" t="s">
        <v>738</v>
      </c>
    </row>
    <row r="131" spans="2:51" s="12" customFormat="1" ht="13.5">
      <c r="B131" s="226"/>
      <c r="D131" s="236" t="s">
        <v>183</v>
      </c>
      <c r="E131" s="256" t="s">
        <v>5</v>
      </c>
      <c r="F131" s="257" t="s">
        <v>739</v>
      </c>
      <c r="H131" s="258">
        <v>31</v>
      </c>
      <c r="I131" s="231"/>
      <c r="L131" s="226"/>
      <c r="M131" s="232"/>
      <c r="N131" s="233"/>
      <c r="O131" s="233"/>
      <c r="P131" s="233"/>
      <c r="Q131" s="233"/>
      <c r="R131" s="233"/>
      <c r="S131" s="233"/>
      <c r="T131" s="234"/>
      <c r="AT131" s="228" t="s">
        <v>183</v>
      </c>
      <c r="AU131" s="228" t="s">
        <v>81</v>
      </c>
      <c r="AV131" s="12" t="s">
        <v>81</v>
      </c>
      <c r="AW131" s="12" t="s">
        <v>35</v>
      </c>
      <c r="AX131" s="12" t="s">
        <v>79</v>
      </c>
      <c r="AY131" s="228" t="s">
        <v>173</v>
      </c>
    </row>
    <row r="132" spans="2:65" s="1" customFormat="1" ht="31.5" customHeight="1">
      <c r="B132" s="213"/>
      <c r="C132" s="214" t="s">
        <v>331</v>
      </c>
      <c r="D132" s="214" t="s">
        <v>176</v>
      </c>
      <c r="E132" s="215" t="s">
        <v>740</v>
      </c>
      <c r="F132" s="216" t="s">
        <v>741</v>
      </c>
      <c r="G132" s="217" t="s">
        <v>260</v>
      </c>
      <c r="H132" s="218">
        <v>3</v>
      </c>
      <c r="I132" s="219"/>
      <c r="J132" s="220">
        <f>ROUND(I132*H132,2)</f>
        <v>0</v>
      </c>
      <c r="K132" s="216" t="s">
        <v>180</v>
      </c>
      <c r="L132" s="48"/>
      <c r="M132" s="221" t="s">
        <v>5</v>
      </c>
      <c r="N132" s="222" t="s">
        <v>43</v>
      </c>
      <c r="O132" s="49"/>
      <c r="P132" s="223">
        <f>O132*H132</f>
        <v>0</v>
      </c>
      <c r="Q132" s="223">
        <v>0.00256</v>
      </c>
      <c r="R132" s="223">
        <f>Q132*H132</f>
        <v>0</v>
      </c>
      <c r="S132" s="223">
        <v>0</v>
      </c>
      <c r="T132" s="224">
        <f>S132*H132</f>
        <v>0</v>
      </c>
      <c r="AR132" s="26" t="s">
        <v>263</v>
      </c>
      <c r="AT132" s="26" t="s">
        <v>176</v>
      </c>
      <c r="AU132" s="26" t="s">
        <v>81</v>
      </c>
      <c r="AY132" s="26" t="s">
        <v>173</v>
      </c>
      <c r="BE132" s="225">
        <f>IF(N132="základní",J132,0)</f>
        <v>0</v>
      </c>
      <c r="BF132" s="225">
        <f>IF(N132="snížená",J132,0)</f>
        <v>0</v>
      </c>
      <c r="BG132" s="225">
        <f>IF(N132="zákl. přenesená",J132,0)</f>
        <v>0</v>
      </c>
      <c r="BH132" s="225">
        <f>IF(N132="sníž. přenesená",J132,0)</f>
        <v>0</v>
      </c>
      <c r="BI132" s="225">
        <f>IF(N132="nulová",J132,0)</f>
        <v>0</v>
      </c>
      <c r="BJ132" s="26" t="s">
        <v>79</v>
      </c>
      <c r="BK132" s="225">
        <f>ROUND(I132*H132,2)</f>
        <v>0</v>
      </c>
      <c r="BL132" s="26" t="s">
        <v>263</v>
      </c>
      <c r="BM132" s="26" t="s">
        <v>742</v>
      </c>
    </row>
    <row r="133" spans="2:65" s="1" customFormat="1" ht="31.5" customHeight="1">
      <c r="B133" s="213"/>
      <c r="C133" s="214" t="s">
        <v>335</v>
      </c>
      <c r="D133" s="214" t="s">
        <v>176</v>
      </c>
      <c r="E133" s="215" t="s">
        <v>743</v>
      </c>
      <c r="F133" s="216" t="s">
        <v>744</v>
      </c>
      <c r="G133" s="217" t="s">
        <v>245</v>
      </c>
      <c r="H133" s="218">
        <v>3</v>
      </c>
      <c r="I133" s="219"/>
      <c r="J133" s="220">
        <f>ROUND(I133*H133,2)</f>
        <v>0</v>
      </c>
      <c r="K133" s="216" t="s">
        <v>180</v>
      </c>
      <c r="L133" s="48"/>
      <c r="M133" s="221" t="s">
        <v>5</v>
      </c>
      <c r="N133" s="222" t="s">
        <v>43</v>
      </c>
      <c r="O133" s="49"/>
      <c r="P133" s="223">
        <f>O133*H133</f>
        <v>0</v>
      </c>
      <c r="Q133" s="223">
        <v>0.00081</v>
      </c>
      <c r="R133" s="223">
        <f>Q133*H133</f>
        <v>0</v>
      </c>
      <c r="S133" s="223">
        <v>0</v>
      </c>
      <c r="T133" s="224">
        <f>S133*H133</f>
        <v>0</v>
      </c>
      <c r="AR133" s="26" t="s">
        <v>263</v>
      </c>
      <c r="AT133" s="26" t="s">
        <v>176</v>
      </c>
      <c r="AU133" s="26" t="s">
        <v>81</v>
      </c>
      <c r="AY133" s="26" t="s">
        <v>173</v>
      </c>
      <c r="BE133" s="225">
        <f>IF(N133="základní",J133,0)</f>
        <v>0</v>
      </c>
      <c r="BF133" s="225">
        <f>IF(N133="snížená",J133,0)</f>
        <v>0</v>
      </c>
      <c r="BG133" s="225">
        <f>IF(N133="zákl. přenesená",J133,0)</f>
        <v>0</v>
      </c>
      <c r="BH133" s="225">
        <f>IF(N133="sníž. přenesená",J133,0)</f>
        <v>0</v>
      </c>
      <c r="BI133" s="225">
        <f>IF(N133="nulová",J133,0)</f>
        <v>0</v>
      </c>
      <c r="BJ133" s="26" t="s">
        <v>79</v>
      </c>
      <c r="BK133" s="225">
        <f>ROUND(I133*H133,2)</f>
        <v>0</v>
      </c>
      <c r="BL133" s="26" t="s">
        <v>263</v>
      </c>
      <c r="BM133" s="26" t="s">
        <v>745</v>
      </c>
    </row>
    <row r="134" spans="2:65" s="1" customFormat="1" ht="44.25" customHeight="1">
      <c r="B134" s="213"/>
      <c r="C134" s="214" t="s">
        <v>344</v>
      </c>
      <c r="D134" s="214" t="s">
        <v>176</v>
      </c>
      <c r="E134" s="215" t="s">
        <v>746</v>
      </c>
      <c r="F134" s="216" t="s">
        <v>747</v>
      </c>
      <c r="G134" s="217" t="s">
        <v>260</v>
      </c>
      <c r="H134" s="218">
        <v>31</v>
      </c>
      <c r="I134" s="219"/>
      <c r="J134" s="220">
        <f>ROUND(I134*H134,2)</f>
        <v>0</v>
      </c>
      <c r="K134" s="216" t="s">
        <v>180</v>
      </c>
      <c r="L134" s="48"/>
      <c r="M134" s="221" t="s">
        <v>5</v>
      </c>
      <c r="N134" s="222" t="s">
        <v>43</v>
      </c>
      <c r="O134" s="49"/>
      <c r="P134" s="223">
        <f>O134*H134</f>
        <v>0</v>
      </c>
      <c r="Q134" s="223">
        <v>4E-05</v>
      </c>
      <c r="R134" s="223">
        <f>Q134*H134</f>
        <v>0</v>
      </c>
      <c r="S134" s="223">
        <v>0</v>
      </c>
      <c r="T134" s="224">
        <f>S134*H134</f>
        <v>0</v>
      </c>
      <c r="AR134" s="26" t="s">
        <v>263</v>
      </c>
      <c r="AT134" s="26" t="s">
        <v>176</v>
      </c>
      <c r="AU134" s="26" t="s">
        <v>81</v>
      </c>
      <c r="AY134" s="26" t="s">
        <v>173</v>
      </c>
      <c r="BE134" s="225">
        <f>IF(N134="základní",J134,0)</f>
        <v>0</v>
      </c>
      <c r="BF134" s="225">
        <f>IF(N134="snížená",J134,0)</f>
        <v>0</v>
      </c>
      <c r="BG134" s="225">
        <f>IF(N134="zákl. přenesená",J134,0)</f>
        <v>0</v>
      </c>
      <c r="BH134" s="225">
        <f>IF(N134="sníž. přenesená",J134,0)</f>
        <v>0</v>
      </c>
      <c r="BI134" s="225">
        <f>IF(N134="nulová",J134,0)</f>
        <v>0</v>
      </c>
      <c r="BJ134" s="26" t="s">
        <v>79</v>
      </c>
      <c r="BK134" s="225">
        <f>ROUND(I134*H134,2)</f>
        <v>0</v>
      </c>
      <c r="BL134" s="26" t="s">
        <v>263</v>
      </c>
      <c r="BM134" s="26" t="s">
        <v>748</v>
      </c>
    </row>
    <row r="135" spans="2:65" s="1" customFormat="1" ht="44.25" customHeight="1">
      <c r="B135" s="213"/>
      <c r="C135" s="214" t="s">
        <v>350</v>
      </c>
      <c r="D135" s="214" t="s">
        <v>176</v>
      </c>
      <c r="E135" s="215" t="s">
        <v>749</v>
      </c>
      <c r="F135" s="216" t="s">
        <v>750</v>
      </c>
      <c r="G135" s="217" t="s">
        <v>260</v>
      </c>
      <c r="H135" s="218">
        <v>3</v>
      </c>
      <c r="I135" s="219"/>
      <c r="J135" s="220">
        <f>ROUND(I135*H135,2)</f>
        <v>0</v>
      </c>
      <c r="K135" s="216" t="s">
        <v>180</v>
      </c>
      <c r="L135" s="48"/>
      <c r="M135" s="221" t="s">
        <v>5</v>
      </c>
      <c r="N135" s="222" t="s">
        <v>43</v>
      </c>
      <c r="O135" s="49"/>
      <c r="P135" s="223">
        <f>O135*H135</f>
        <v>0</v>
      </c>
      <c r="Q135" s="223">
        <v>4E-05</v>
      </c>
      <c r="R135" s="223">
        <f>Q135*H135</f>
        <v>0</v>
      </c>
      <c r="S135" s="223">
        <v>0</v>
      </c>
      <c r="T135" s="224">
        <f>S135*H135</f>
        <v>0</v>
      </c>
      <c r="AR135" s="26" t="s">
        <v>263</v>
      </c>
      <c r="AT135" s="26" t="s">
        <v>176</v>
      </c>
      <c r="AU135" s="26" t="s">
        <v>81</v>
      </c>
      <c r="AY135" s="26" t="s">
        <v>173</v>
      </c>
      <c r="BE135" s="225">
        <f>IF(N135="základní",J135,0)</f>
        <v>0</v>
      </c>
      <c r="BF135" s="225">
        <f>IF(N135="snížená",J135,0)</f>
        <v>0</v>
      </c>
      <c r="BG135" s="225">
        <f>IF(N135="zákl. přenesená",J135,0)</f>
        <v>0</v>
      </c>
      <c r="BH135" s="225">
        <f>IF(N135="sníž. přenesená",J135,0)</f>
        <v>0</v>
      </c>
      <c r="BI135" s="225">
        <f>IF(N135="nulová",J135,0)</f>
        <v>0</v>
      </c>
      <c r="BJ135" s="26" t="s">
        <v>79</v>
      </c>
      <c r="BK135" s="225">
        <f>ROUND(I135*H135,2)</f>
        <v>0</v>
      </c>
      <c r="BL135" s="26" t="s">
        <v>263</v>
      </c>
      <c r="BM135" s="26" t="s">
        <v>751</v>
      </c>
    </row>
    <row r="136" spans="2:65" s="1" customFormat="1" ht="44.25" customHeight="1">
      <c r="B136" s="213"/>
      <c r="C136" s="214" t="s">
        <v>340</v>
      </c>
      <c r="D136" s="214" t="s">
        <v>176</v>
      </c>
      <c r="E136" s="215" t="s">
        <v>752</v>
      </c>
      <c r="F136" s="216" t="s">
        <v>753</v>
      </c>
      <c r="G136" s="217" t="s">
        <v>260</v>
      </c>
      <c r="H136" s="218">
        <v>5</v>
      </c>
      <c r="I136" s="219"/>
      <c r="J136" s="220">
        <f>ROUND(I136*H136,2)</f>
        <v>0</v>
      </c>
      <c r="K136" s="216" t="s">
        <v>180</v>
      </c>
      <c r="L136" s="48"/>
      <c r="M136" s="221" t="s">
        <v>5</v>
      </c>
      <c r="N136" s="222" t="s">
        <v>43</v>
      </c>
      <c r="O136" s="49"/>
      <c r="P136" s="223">
        <f>O136*H136</f>
        <v>0</v>
      </c>
      <c r="Q136" s="223">
        <v>0.0002</v>
      </c>
      <c r="R136" s="223">
        <f>Q136*H136</f>
        <v>0</v>
      </c>
      <c r="S136" s="223">
        <v>0</v>
      </c>
      <c r="T136" s="224">
        <f>S136*H136</f>
        <v>0</v>
      </c>
      <c r="AR136" s="26" t="s">
        <v>263</v>
      </c>
      <c r="AT136" s="26" t="s">
        <v>176</v>
      </c>
      <c r="AU136" s="26" t="s">
        <v>81</v>
      </c>
      <c r="AY136" s="26" t="s">
        <v>173</v>
      </c>
      <c r="BE136" s="225">
        <f>IF(N136="základní",J136,0)</f>
        <v>0</v>
      </c>
      <c r="BF136" s="225">
        <f>IF(N136="snížená",J136,0)</f>
        <v>0</v>
      </c>
      <c r="BG136" s="225">
        <f>IF(N136="zákl. přenesená",J136,0)</f>
        <v>0</v>
      </c>
      <c r="BH136" s="225">
        <f>IF(N136="sníž. přenesená",J136,0)</f>
        <v>0</v>
      </c>
      <c r="BI136" s="225">
        <f>IF(N136="nulová",J136,0)</f>
        <v>0</v>
      </c>
      <c r="BJ136" s="26" t="s">
        <v>79</v>
      </c>
      <c r="BK136" s="225">
        <f>ROUND(I136*H136,2)</f>
        <v>0</v>
      </c>
      <c r="BL136" s="26" t="s">
        <v>263</v>
      </c>
      <c r="BM136" s="26" t="s">
        <v>754</v>
      </c>
    </row>
    <row r="137" spans="2:65" s="1" customFormat="1" ht="22.5" customHeight="1">
      <c r="B137" s="213"/>
      <c r="C137" s="214" t="s">
        <v>360</v>
      </c>
      <c r="D137" s="214" t="s">
        <v>176</v>
      </c>
      <c r="E137" s="215" t="s">
        <v>755</v>
      </c>
      <c r="F137" s="216" t="s">
        <v>756</v>
      </c>
      <c r="G137" s="217" t="s">
        <v>260</v>
      </c>
      <c r="H137" s="218">
        <v>7</v>
      </c>
      <c r="I137" s="219"/>
      <c r="J137" s="220">
        <f>ROUND(I137*H137,2)</f>
        <v>0</v>
      </c>
      <c r="K137" s="216" t="s">
        <v>180</v>
      </c>
      <c r="L137" s="48"/>
      <c r="M137" s="221" t="s">
        <v>5</v>
      </c>
      <c r="N137" s="222" t="s">
        <v>43</v>
      </c>
      <c r="O137" s="49"/>
      <c r="P137" s="223">
        <f>O137*H137</f>
        <v>0</v>
      </c>
      <c r="Q137" s="223">
        <v>0.00018</v>
      </c>
      <c r="R137" s="223">
        <f>Q137*H137</f>
        <v>0</v>
      </c>
      <c r="S137" s="223">
        <v>0</v>
      </c>
      <c r="T137" s="224">
        <f>S137*H137</f>
        <v>0</v>
      </c>
      <c r="AR137" s="26" t="s">
        <v>263</v>
      </c>
      <c r="AT137" s="26" t="s">
        <v>176</v>
      </c>
      <c r="AU137" s="26" t="s">
        <v>81</v>
      </c>
      <c r="AY137" s="26" t="s">
        <v>173</v>
      </c>
      <c r="BE137" s="225">
        <f>IF(N137="základní",J137,0)</f>
        <v>0</v>
      </c>
      <c r="BF137" s="225">
        <f>IF(N137="snížená",J137,0)</f>
        <v>0</v>
      </c>
      <c r="BG137" s="225">
        <f>IF(N137="zákl. přenesená",J137,0)</f>
        <v>0</v>
      </c>
      <c r="BH137" s="225">
        <f>IF(N137="sníž. přenesená",J137,0)</f>
        <v>0</v>
      </c>
      <c r="BI137" s="225">
        <f>IF(N137="nulová",J137,0)</f>
        <v>0</v>
      </c>
      <c r="BJ137" s="26" t="s">
        <v>79</v>
      </c>
      <c r="BK137" s="225">
        <f>ROUND(I137*H137,2)</f>
        <v>0</v>
      </c>
      <c r="BL137" s="26" t="s">
        <v>263</v>
      </c>
      <c r="BM137" s="26" t="s">
        <v>757</v>
      </c>
    </row>
    <row r="138" spans="2:65" s="1" customFormat="1" ht="31.5" customHeight="1">
      <c r="B138" s="213"/>
      <c r="C138" s="214" t="s">
        <v>365</v>
      </c>
      <c r="D138" s="214" t="s">
        <v>176</v>
      </c>
      <c r="E138" s="215" t="s">
        <v>758</v>
      </c>
      <c r="F138" s="216" t="s">
        <v>759</v>
      </c>
      <c r="G138" s="217" t="s">
        <v>245</v>
      </c>
      <c r="H138" s="218">
        <v>1</v>
      </c>
      <c r="I138" s="219"/>
      <c r="J138" s="220">
        <f>ROUND(I138*H138,2)</f>
        <v>0</v>
      </c>
      <c r="K138" s="216" t="s">
        <v>180</v>
      </c>
      <c r="L138" s="48"/>
      <c r="M138" s="221" t="s">
        <v>5</v>
      </c>
      <c r="N138" s="222" t="s">
        <v>43</v>
      </c>
      <c r="O138" s="49"/>
      <c r="P138" s="223">
        <f>O138*H138</f>
        <v>0</v>
      </c>
      <c r="Q138" s="223">
        <v>0</v>
      </c>
      <c r="R138" s="223">
        <f>Q138*H138</f>
        <v>0</v>
      </c>
      <c r="S138" s="223">
        <v>0</v>
      </c>
      <c r="T138" s="224">
        <f>S138*H138</f>
        <v>0</v>
      </c>
      <c r="AR138" s="26" t="s">
        <v>263</v>
      </c>
      <c r="AT138" s="26" t="s">
        <v>176</v>
      </c>
      <c r="AU138" s="26" t="s">
        <v>81</v>
      </c>
      <c r="AY138" s="26" t="s">
        <v>173</v>
      </c>
      <c r="BE138" s="225">
        <f>IF(N138="základní",J138,0)</f>
        <v>0</v>
      </c>
      <c r="BF138" s="225">
        <f>IF(N138="snížená",J138,0)</f>
        <v>0</v>
      </c>
      <c r="BG138" s="225">
        <f>IF(N138="zákl. přenesená",J138,0)</f>
        <v>0</v>
      </c>
      <c r="BH138" s="225">
        <f>IF(N138="sníž. přenesená",J138,0)</f>
        <v>0</v>
      </c>
      <c r="BI138" s="225">
        <f>IF(N138="nulová",J138,0)</f>
        <v>0</v>
      </c>
      <c r="BJ138" s="26" t="s">
        <v>79</v>
      </c>
      <c r="BK138" s="225">
        <f>ROUND(I138*H138,2)</f>
        <v>0</v>
      </c>
      <c r="BL138" s="26" t="s">
        <v>263</v>
      </c>
      <c r="BM138" s="26" t="s">
        <v>760</v>
      </c>
    </row>
    <row r="139" spans="2:65" s="1" customFormat="1" ht="31.5" customHeight="1">
      <c r="B139" s="213"/>
      <c r="C139" s="214" t="s">
        <v>369</v>
      </c>
      <c r="D139" s="214" t="s">
        <v>176</v>
      </c>
      <c r="E139" s="215" t="s">
        <v>761</v>
      </c>
      <c r="F139" s="216" t="s">
        <v>762</v>
      </c>
      <c r="G139" s="217" t="s">
        <v>220</v>
      </c>
      <c r="H139" s="218">
        <v>2</v>
      </c>
      <c r="I139" s="219"/>
      <c r="J139" s="220">
        <f>ROUND(I139*H139,2)</f>
        <v>0</v>
      </c>
      <c r="K139" s="216" t="s">
        <v>180</v>
      </c>
      <c r="L139" s="48"/>
      <c r="M139" s="221" t="s">
        <v>5</v>
      </c>
      <c r="N139" s="222" t="s">
        <v>43</v>
      </c>
      <c r="O139" s="49"/>
      <c r="P139" s="223">
        <f>O139*H139</f>
        <v>0</v>
      </c>
      <c r="Q139" s="223">
        <v>0.00021</v>
      </c>
      <c r="R139" s="223">
        <f>Q139*H139</f>
        <v>0</v>
      </c>
      <c r="S139" s="223">
        <v>0</v>
      </c>
      <c r="T139" s="224">
        <f>S139*H139</f>
        <v>0</v>
      </c>
      <c r="AR139" s="26" t="s">
        <v>263</v>
      </c>
      <c r="AT139" s="26" t="s">
        <v>176</v>
      </c>
      <c r="AU139" s="26" t="s">
        <v>81</v>
      </c>
      <c r="AY139" s="26" t="s">
        <v>173</v>
      </c>
      <c r="BE139" s="225">
        <f>IF(N139="základní",J139,0)</f>
        <v>0</v>
      </c>
      <c r="BF139" s="225">
        <f>IF(N139="snížená",J139,0)</f>
        <v>0</v>
      </c>
      <c r="BG139" s="225">
        <f>IF(N139="zákl. přenesená",J139,0)</f>
        <v>0</v>
      </c>
      <c r="BH139" s="225">
        <f>IF(N139="sníž. přenesená",J139,0)</f>
        <v>0</v>
      </c>
      <c r="BI139" s="225">
        <f>IF(N139="nulová",J139,0)</f>
        <v>0</v>
      </c>
      <c r="BJ139" s="26" t="s">
        <v>79</v>
      </c>
      <c r="BK139" s="225">
        <f>ROUND(I139*H139,2)</f>
        <v>0</v>
      </c>
      <c r="BL139" s="26" t="s">
        <v>263</v>
      </c>
      <c r="BM139" s="26" t="s">
        <v>763</v>
      </c>
    </row>
    <row r="140" spans="2:65" s="1" customFormat="1" ht="31.5" customHeight="1">
      <c r="B140" s="213"/>
      <c r="C140" s="214" t="s">
        <v>373</v>
      </c>
      <c r="D140" s="214" t="s">
        <v>176</v>
      </c>
      <c r="E140" s="215" t="s">
        <v>764</v>
      </c>
      <c r="F140" s="216" t="s">
        <v>765</v>
      </c>
      <c r="G140" s="217" t="s">
        <v>245</v>
      </c>
      <c r="H140" s="218">
        <v>9</v>
      </c>
      <c r="I140" s="219"/>
      <c r="J140" s="220">
        <f>ROUND(I140*H140,2)</f>
        <v>0</v>
      </c>
      <c r="K140" s="216" t="s">
        <v>180</v>
      </c>
      <c r="L140" s="48"/>
      <c r="M140" s="221" t="s">
        <v>5</v>
      </c>
      <c r="N140" s="222" t="s">
        <v>43</v>
      </c>
      <c r="O140" s="49"/>
      <c r="P140" s="223">
        <f>O140*H140</f>
        <v>0</v>
      </c>
      <c r="Q140" s="223">
        <v>6E-05</v>
      </c>
      <c r="R140" s="223">
        <f>Q140*H140</f>
        <v>0</v>
      </c>
      <c r="S140" s="223">
        <v>0</v>
      </c>
      <c r="T140" s="224">
        <f>S140*H140</f>
        <v>0</v>
      </c>
      <c r="AR140" s="26" t="s">
        <v>263</v>
      </c>
      <c r="AT140" s="26" t="s">
        <v>176</v>
      </c>
      <c r="AU140" s="26" t="s">
        <v>81</v>
      </c>
      <c r="AY140" s="26" t="s">
        <v>173</v>
      </c>
      <c r="BE140" s="225">
        <f>IF(N140="základní",J140,0)</f>
        <v>0</v>
      </c>
      <c r="BF140" s="225">
        <f>IF(N140="snížená",J140,0)</f>
        <v>0</v>
      </c>
      <c r="BG140" s="225">
        <f>IF(N140="zákl. přenesená",J140,0)</f>
        <v>0</v>
      </c>
      <c r="BH140" s="225">
        <f>IF(N140="sníž. přenesená",J140,0)</f>
        <v>0</v>
      </c>
      <c r="BI140" s="225">
        <f>IF(N140="nulová",J140,0)</f>
        <v>0</v>
      </c>
      <c r="BJ140" s="26" t="s">
        <v>79</v>
      </c>
      <c r="BK140" s="225">
        <f>ROUND(I140*H140,2)</f>
        <v>0</v>
      </c>
      <c r="BL140" s="26" t="s">
        <v>263</v>
      </c>
      <c r="BM140" s="26" t="s">
        <v>766</v>
      </c>
    </row>
    <row r="141" spans="2:65" s="1" customFormat="1" ht="22.5" customHeight="1">
      <c r="B141" s="213"/>
      <c r="C141" s="214" t="s">
        <v>377</v>
      </c>
      <c r="D141" s="214" t="s">
        <v>176</v>
      </c>
      <c r="E141" s="215" t="s">
        <v>767</v>
      </c>
      <c r="F141" s="216" t="s">
        <v>768</v>
      </c>
      <c r="G141" s="217" t="s">
        <v>245</v>
      </c>
      <c r="H141" s="218">
        <v>7</v>
      </c>
      <c r="I141" s="219"/>
      <c r="J141" s="220">
        <f>ROUND(I141*H141,2)</f>
        <v>0</v>
      </c>
      <c r="K141" s="216" t="s">
        <v>180</v>
      </c>
      <c r="L141" s="48"/>
      <c r="M141" s="221" t="s">
        <v>5</v>
      </c>
      <c r="N141" s="222" t="s">
        <v>43</v>
      </c>
      <c r="O141" s="49"/>
      <c r="P141" s="223">
        <f>O141*H141</f>
        <v>0</v>
      </c>
      <c r="Q141" s="223">
        <v>0.00021</v>
      </c>
      <c r="R141" s="223">
        <f>Q141*H141</f>
        <v>0</v>
      </c>
      <c r="S141" s="223">
        <v>0</v>
      </c>
      <c r="T141" s="224">
        <f>S141*H141</f>
        <v>0</v>
      </c>
      <c r="AR141" s="26" t="s">
        <v>263</v>
      </c>
      <c r="AT141" s="26" t="s">
        <v>176</v>
      </c>
      <c r="AU141" s="26" t="s">
        <v>81</v>
      </c>
      <c r="AY141" s="26" t="s">
        <v>173</v>
      </c>
      <c r="BE141" s="225">
        <f>IF(N141="základní",J141,0)</f>
        <v>0</v>
      </c>
      <c r="BF141" s="225">
        <f>IF(N141="snížená",J141,0)</f>
        <v>0</v>
      </c>
      <c r="BG141" s="225">
        <f>IF(N141="zákl. přenesená",J141,0)</f>
        <v>0</v>
      </c>
      <c r="BH141" s="225">
        <f>IF(N141="sníž. přenesená",J141,0)</f>
        <v>0</v>
      </c>
      <c r="BI141" s="225">
        <f>IF(N141="nulová",J141,0)</f>
        <v>0</v>
      </c>
      <c r="BJ141" s="26" t="s">
        <v>79</v>
      </c>
      <c r="BK141" s="225">
        <f>ROUND(I141*H141,2)</f>
        <v>0</v>
      </c>
      <c r="BL141" s="26" t="s">
        <v>263</v>
      </c>
      <c r="BM141" s="26" t="s">
        <v>769</v>
      </c>
    </row>
    <row r="142" spans="2:65" s="1" customFormat="1" ht="31.5" customHeight="1">
      <c r="B142" s="213"/>
      <c r="C142" s="214" t="s">
        <v>381</v>
      </c>
      <c r="D142" s="214" t="s">
        <v>176</v>
      </c>
      <c r="E142" s="215" t="s">
        <v>770</v>
      </c>
      <c r="F142" s="216" t="s">
        <v>771</v>
      </c>
      <c r="G142" s="217" t="s">
        <v>260</v>
      </c>
      <c r="H142" s="218">
        <v>34</v>
      </c>
      <c r="I142" s="219"/>
      <c r="J142" s="220">
        <f>ROUND(I142*H142,2)</f>
        <v>0</v>
      </c>
      <c r="K142" s="216" t="s">
        <v>180</v>
      </c>
      <c r="L142" s="48"/>
      <c r="M142" s="221" t="s">
        <v>5</v>
      </c>
      <c r="N142" s="222" t="s">
        <v>43</v>
      </c>
      <c r="O142" s="49"/>
      <c r="P142" s="223">
        <f>O142*H142</f>
        <v>0</v>
      </c>
      <c r="Q142" s="223">
        <v>0.00019</v>
      </c>
      <c r="R142" s="223">
        <f>Q142*H142</f>
        <v>0</v>
      </c>
      <c r="S142" s="223">
        <v>0</v>
      </c>
      <c r="T142" s="224">
        <f>S142*H142</f>
        <v>0</v>
      </c>
      <c r="AR142" s="26" t="s">
        <v>263</v>
      </c>
      <c r="AT142" s="26" t="s">
        <v>176</v>
      </c>
      <c r="AU142" s="26" t="s">
        <v>81</v>
      </c>
      <c r="AY142" s="26" t="s">
        <v>173</v>
      </c>
      <c r="BE142" s="225">
        <f>IF(N142="základní",J142,0)</f>
        <v>0</v>
      </c>
      <c r="BF142" s="225">
        <f>IF(N142="snížená",J142,0)</f>
        <v>0</v>
      </c>
      <c r="BG142" s="225">
        <f>IF(N142="zákl. přenesená",J142,0)</f>
        <v>0</v>
      </c>
      <c r="BH142" s="225">
        <f>IF(N142="sníž. přenesená",J142,0)</f>
        <v>0</v>
      </c>
      <c r="BI142" s="225">
        <f>IF(N142="nulová",J142,0)</f>
        <v>0</v>
      </c>
      <c r="BJ142" s="26" t="s">
        <v>79</v>
      </c>
      <c r="BK142" s="225">
        <f>ROUND(I142*H142,2)</f>
        <v>0</v>
      </c>
      <c r="BL142" s="26" t="s">
        <v>263</v>
      </c>
      <c r="BM142" s="26" t="s">
        <v>772</v>
      </c>
    </row>
    <row r="143" spans="2:65" s="1" customFormat="1" ht="31.5" customHeight="1">
      <c r="B143" s="213"/>
      <c r="C143" s="214" t="s">
        <v>386</v>
      </c>
      <c r="D143" s="214" t="s">
        <v>176</v>
      </c>
      <c r="E143" s="215" t="s">
        <v>773</v>
      </c>
      <c r="F143" s="216" t="s">
        <v>774</v>
      </c>
      <c r="G143" s="217" t="s">
        <v>260</v>
      </c>
      <c r="H143" s="218">
        <v>41</v>
      </c>
      <c r="I143" s="219"/>
      <c r="J143" s="220">
        <f>ROUND(I143*H143,2)</f>
        <v>0</v>
      </c>
      <c r="K143" s="216" t="s">
        <v>180</v>
      </c>
      <c r="L143" s="48"/>
      <c r="M143" s="221" t="s">
        <v>5</v>
      </c>
      <c r="N143" s="222" t="s">
        <v>43</v>
      </c>
      <c r="O143" s="49"/>
      <c r="P143" s="223">
        <f>O143*H143</f>
        <v>0</v>
      </c>
      <c r="Q143" s="223">
        <v>1E-05</v>
      </c>
      <c r="R143" s="223">
        <f>Q143*H143</f>
        <v>0</v>
      </c>
      <c r="S143" s="223">
        <v>0</v>
      </c>
      <c r="T143" s="224">
        <f>S143*H143</f>
        <v>0</v>
      </c>
      <c r="AR143" s="26" t="s">
        <v>263</v>
      </c>
      <c r="AT143" s="26" t="s">
        <v>176</v>
      </c>
      <c r="AU143" s="26" t="s">
        <v>81</v>
      </c>
      <c r="AY143" s="26" t="s">
        <v>173</v>
      </c>
      <c r="BE143" s="225">
        <f>IF(N143="základní",J143,0)</f>
        <v>0</v>
      </c>
      <c r="BF143" s="225">
        <f>IF(N143="snížená",J143,0)</f>
        <v>0</v>
      </c>
      <c r="BG143" s="225">
        <f>IF(N143="zákl. přenesená",J143,0)</f>
        <v>0</v>
      </c>
      <c r="BH143" s="225">
        <f>IF(N143="sníž. přenesená",J143,0)</f>
        <v>0</v>
      </c>
      <c r="BI143" s="225">
        <f>IF(N143="nulová",J143,0)</f>
        <v>0</v>
      </c>
      <c r="BJ143" s="26" t="s">
        <v>79</v>
      </c>
      <c r="BK143" s="225">
        <f>ROUND(I143*H143,2)</f>
        <v>0</v>
      </c>
      <c r="BL143" s="26" t="s">
        <v>263</v>
      </c>
      <c r="BM143" s="26" t="s">
        <v>775</v>
      </c>
    </row>
    <row r="144" spans="2:65" s="1" customFormat="1" ht="31.5" customHeight="1">
      <c r="B144" s="213"/>
      <c r="C144" s="214" t="s">
        <v>390</v>
      </c>
      <c r="D144" s="214" t="s">
        <v>176</v>
      </c>
      <c r="E144" s="215" t="s">
        <v>776</v>
      </c>
      <c r="F144" s="216" t="s">
        <v>777</v>
      </c>
      <c r="G144" s="217" t="s">
        <v>276</v>
      </c>
      <c r="H144" s="218">
        <v>0.05</v>
      </c>
      <c r="I144" s="219"/>
      <c r="J144" s="220">
        <f>ROUND(I144*H144,2)</f>
        <v>0</v>
      </c>
      <c r="K144" s="216" t="s">
        <v>180</v>
      </c>
      <c r="L144" s="48"/>
      <c r="M144" s="221" t="s">
        <v>5</v>
      </c>
      <c r="N144" s="222" t="s">
        <v>43</v>
      </c>
      <c r="O144" s="49"/>
      <c r="P144" s="223">
        <f>O144*H144</f>
        <v>0</v>
      </c>
      <c r="Q144" s="223">
        <v>0</v>
      </c>
      <c r="R144" s="223">
        <f>Q144*H144</f>
        <v>0</v>
      </c>
      <c r="S144" s="223">
        <v>0</v>
      </c>
      <c r="T144" s="224">
        <f>S144*H144</f>
        <v>0</v>
      </c>
      <c r="AR144" s="26" t="s">
        <v>263</v>
      </c>
      <c r="AT144" s="26" t="s">
        <v>176</v>
      </c>
      <c r="AU144" s="26" t="s">
        <v>81</v>
      </c>
      <c r="AY144" s="26" t="s">
        <v>173</v>
      </c>
      <c r="BE144" s="225">
        <f>IF(N144="základní",J144,0)</f>
        <v>0</v>
      </c>
      <c r="BF144" s="225">
        <f>IF(N144="snížená",J144,0)</f>
        <v>0</v>
      </c>
      <c r="BG144" s="225">
        <f>IF(N144="zákl. přenesená",J144,0)</f>
        <v>0</v>
      </c>
      <c r="BH144" s="225">
        <f>IF(N144="sníž. přenesená",J144,0)</f>
        <v>0</v>
      </c>
      <c r="BI144" s="225">
        <f>IF(N144="nulová",J144,0)</f>
        <v>0</v>
      </c>
      <c r="BJ144" s="26" t="s">
        <v>79</v>
      </c>
      <c r="BK144" s="225">
        <f>ROUND(I144*H144,2)</f>
        <v>0</v>
      </c>
      <c r="BL144" s="26" t="s">
        <v>263</v>
      </c>
      <c r="BM144" s="26" t="s">
        <v>778</v>
      </c>
    </row>
    <row r="145" spans="2:65" s="1" customFormat="1" ht="44.25" customHeight="1">
      <c r="B145" s="213"/>
      <c r="C145" s="214" t="s">
        <v>395</v>
      </c>
      <c r="D145" s="214" t="s">
        <v>176</v>
      </c>
      <c r="E145" s="215" t="s">
        <v>779</v>
      </c>
      <c r="F145" s="216" t="s">
        <v>780</v>
      </c>
      <c r="G145" s="217" t="s">
        <v>276</v>
      </c>
      <c r="H145" s="218">
        <v>0.05</v>
      </c>
      <c r="I145" s="219"/>
      <c r="J145" s="220">
        <f>ROUND(I145*H145,2)</f>
        <v>0</v>
      </c>
      <c r="K145" s="216" t="s">
        <v>180</v>
      </c>
      <c r="L145" s="48"/>
      <c r="M145" s="221" t="s">
        <v>5</v>
      </c>
      <c r="N145" s="222" t="s">
        <v>43</v>
      </c>
      <c r="O145" s="49"/>
      <c r="P145" s="223">
        <f>O145*H145</f>
        <v>0</v>
      </c>
      <c r="Q145" s="223">
        <v>0</v>
      </c>
      <c r="R145" s="223">
        <f>Q145*H145</f>
        <v>0</v>
      </c>
      <c r="S145" s="223">
        <v>0</v>
      </c>
      <c r="T145" s="224">
        <f>S145*H145</f>
        <v>0</v>
      </c>
      <c r="AR145" s="26" t="s">
        <v>263</v>
      </c>
      <c r="AT145" s="26" t="s">
        <v>176</v>
      </c>
      <c r="AU145" s="26" t="s">
        <v>81</v>
      </c>
      <c r="AY145" s="26" t="s">
        <v>173</v>
      </c>
      <c r="BE145" s="225">
        <f>IF(N145="základní",J145,0)</f>
        <v>0</v>
      </c>
      <c r="BF145" s="225">
        <f>IF(N145="snížená",J145,0)</f>
        <v>0</v>
      </c>
      <c r="BG145" s="225">
        <f>IF(N145="zákl. přenesená",J145,0)</f>
        <v>0</v>
      </c>
      <c r="BH145" s="225">
        <f>IF(N145="sníž. přenesená",J145,0)</f>
        <v>0</v>
      </c>
      <c r="BI145" s="225">
        <f>IF(N145="nulová",J145,0)</f>
        <v>0</v>
      </c>
      <c r="BJ145" s="26" t="s">
        <v>79</v>
      </c>
      <c r="BK145" s="225">
        <f>ROUND(I145*H145,2)</f>
        <v>0</v>
      </c>
      <c r="BL145" s="26" t="s">
        <v>263</v>
      </c>
      <c r="BM145" s="26" t="s">
        <v>781</v>
      </c>
    </row>
    <row r="146" spans="2:65" s="1" customFormat="1" ht="31.5" customHeight="1">
      <c r="B146" s="213"/>
      <c r="C146" s="214" t="s">
        <v>399</v>
      </c>
      <c r="D146" s="214" t="s">
        <v>176</v>
      </c>
      <c r="E146" s="215" t="s">
        <v>782</v>
      </c>
      <c r="F146" s="216" t="s">
        <v>783</v>
      </c>
      <c r="G146" s="217" t="s">
        <v>276</v>
      </c>
      <c r="H146" s="218">
        <v>0.045</v>
      </c>
      <c r="I146" s="219"/>
      <c r="J146" s="220">
        <f>ROUND(I146*H146,2)</f>
        <v>0</v>
      </c>
      <c r="K146" s="216" t="s">
        <v>180</v>
      </c>
      <c r="L146" s="48"/>
      <c r="M146" s="221" t="s">
        <v>5</v>
      </c>
      <c r="N146" s="222" t="s">
        <v>43</v>
      </c>
      <c r="O146" s="49"/>
      <c r="P146" s="223">
        <f>O146*H146</f>
        <v>0</v>
      </c>
      <c r="Q146" s="223">
        <v>0</v>
      </c>
      <c r="R146" s="223">
        <f>Q146*H146</f>
        <v>0</v>
      </c>
      <c r="S146" s="223">
        <v>0</v>
      </c>
      <c r="T146" s="224">
        <f>S146*H146</f>
        <v>0</v>
      </c>
      <c r="AR146" s="26" t="s">
        <v>263</v>
      </c>
      <c r="AT146" s="26" t="s">
        <v>176</v>
      </c>
      <c r="AU146" s="26" t="s">
        <v>81</v>
      </c>
      <c r="AY146" s="26" t="s">
        <v>173</v>
      </c>
      <c r="BE146" s="225">
        <f>IF(N146="základní",J146,0)</f>
        <v>0</v>
      </c>
      <c r="BF146" s="225">
        <f>IF(N146="snížená",J146,0)</f>
        <v>0</v>
      </c>
      <c r="BG146" s="225">
        <f>IF(N146="zákl. přenesená",J146,0)</f>
        <v>0</v>
      </c>
      <c r="BH146" s="225">
        <f>IF(N146="sníž. přenesená",J146,0)</f>
        <v>0</v>
      </c>
      <c r="BI146" s="225">
        <f>IF(N146="nulová",J146,0)</f>
        <v>0</v>
      </c>
      <c r="BJ146" s="26" t="s">
        <v>79</v>
      </c>
      <c r="BK146" s="225">
        <f>ROUND(I146*H146,2)</f>
        <v>0</v>
      </c>
      <c r="BL146" s="26" t="s">
        <v>263</v>
      </c>
      <c r="BM146" s="26" t="s">
        <v>784</v>
      </c>
    </row>
    <row r="147" spans="2:63" s="11" customFormat="1" ht="29.85" customHeight="1">
      <c r="B147" s="199"/>
      <c r="D147" s="210" t="s">
        <v>71</v>
      </c>
      <c r="E147" s="211" t="s">
        <v>304</v>
      </c>
      <c r="F147" s="211" t="s">
        <v>305</v>
      </c>
      <c r="I147" s="202"/>
      <c r="J147" s="212">
        <f>BK147</f>
        <v>0</v>
      </c>
      <c r="L147" s="199"/>
      <c r="M147" s="204"/>
      <c r="N147" s="205"/>
      <c r="O147" s="205"/>
      <c r="P147" s="206">
        <f>SUM(P148:P163)</f>
        <v>0</v>
      </c>
      <c r="Q147" s="205"/>
      <c r="R147" s="206">
        <f>SUM(R148:R163)</f>
        <v>0</v>
      </c>
      <c r="S147" s="205"/>
      <c r="T147" s="207">
        <f>SUM(T148:T163)</f>
        <v>0</v>
      </c>
      <c r="AR147" s="200" t="s">
        <v>81</v>
      </c>
      <c r="AT147" s="208" t="s">
        <v>71</v>
      </c>
      <c r="AU147" s="208" t="s">
        <v>79</v>
      </c>
      <c r="AY147" s="200" t="s">
        <v>173</v>
      </c>
      <c r="BK147" s="209">
        <f>SUM(BK148:BK163)</f>
        <v>0</v>
      </c>
    </row>
    <row r="148" spans="2:65" s="1" customFormat="1" ht="22.5" customHeight="1">
      <c r="B148" s="213"/>
      <c r="C148" s="214" t="s">
        <v>405</v>
      </c>
      <c r="D148" s="214" t="s">
        <v>176</v>
      </c>
      <c r="E148" s="215" t="s">
        <v>785</v>
      </c>
      <c r="F148" s="216" t="s">
        <v>786</v>
      </c>
      <c r="G148" s="217" t="s">
        <v>260</v>
      </c>
      <c r="H148" s="218">
        <v>18</v>
      </c>
      <c r="I148" s="219"/>
      <c r="J148" s="220">
        <f>ROUND(I148*H148,2)</f>
        <v>0</v>
      </c>
      <c r="K148" s="216" t="s">
        <v>180</v>
      </c>
      <c r="L148" s="48"/>
      <c r="M148" s="221" t="s">
        <v>5</v>
      </c>
      <c r="N148" s="222" t="s">
        <v>43</v>
      </c>
      <c r="O148" s="49"/>
      <c r="P148" s="223">
        <f>O148*H148</f>
        <v>0</v>
      </c>
      <c r="Q148" s="223">
        <v>0.00011</v>
      </c>
      <c r="R148" s="223">
        <f>Q148*H148</f>
        <v>0</v>
      </c>
      <c r="S148" s="223">
        <v>0.00215</v>
      </c>
      <c r="T148" s="224">
        <f>S148*H148</f>
        <v>0</v>
      </c>
      <c r="AR148" s="26" t="s">
        <v>263</v>
      </c>
      <c r="AT148" s="26" t="s">
        <v>176</v>
      </c>
      <c r="AU148" s="26" t="s">
        <v>81</v>
      </c>
      <c r="AY148" s="26" t="s">
        <v>173</v>
      </c>
      <c r="BE148" s="225">
        <f>IF(N148="základní",J148,0)</f>
        <v>0</v>
      </c>
      <c r="BF148" s="225">
        <f>IF(N148="snížená",J148,0)</f>
        <v>0</v>
      </c>
      <c r="BG148" s="225">
        <f>IF(N148="zákl. přenesená",J148,0)</f>
        <v>0</v>
      </c>
      <c r="BH148" s="225">
        <f>IF(N148="sníž. přenesená",J148,0)</f>
        <v>0</v>
      </c>
      <c r="BI148" s="225">
        <f>IF(N148="nulová",J148,0)</f>
        <v>0</v>
      </c>
      <c r="BJ148" s="26" t="s">
        <v>79</v>
      </c>
      <c r="BK148" s="225">
        <f>ROUND(I148*H148,2)</f>
        <v>0</v>
      </c>
      <c r="BL148" s="26" t="s">
        <v>263</v>
      </c>
      <c r="BM148" s="26" t="s">
        <v>787</v>
      </c>
    </row>
    <row r="149" spans="2:65" s="1" customFormat="1" ht="22.5" customHeight="1">
      <c r="B149" s="213"/>
      <c r="C149" s="214" t="s">
        <v>410</v>
      </c>
      <c r="D149" s="214" t="s">
        <v>176</v>
      </c>
      <c r="E149" s="215" t="s">
        <v>788</v>
      </c>
      <c r="F149" s="216" t="s">
        <v>789</v>
      </c>
      <c r="G149" s="217" t="s">
        <v>260</v>
      </c>
      <c r="H149" s="218">
        <v>4</v>
      </c>
      <c r="I149" s="219"/>
      <c r="J149" s="220">
        <f>ROUND(I149*H149,2)</f>
        <v>0</v>
      </c>
      <c r="K149" s="216" t="s">
        <v>180</v>
      </c>
      <c r="L149" s="48"/>
      <c r="M149" s="221" t="s">
        <v>5</v>
      </c>
      <c r="N149" s="222" t="s">
        <v>43</v>
      </c>
      <c r="O149" s="49"/>
      <c r="P149" s="223">
        <f>O149*H149</f>
        <v>0</v>
      </c>
      <c r="Q149" s="223">
        <v>0.00039</v>
      </c>
      <c r="R149" s="223">
        <f>Q149*H149</f>
        <v>0</v>
      </c>
      <c r="S149" s="223">
        <v>0.00342</v>
      </c>
      <c r="T149" s="224">
        <f>S149*H149</f>
        <v>0</v>
      </c>
      <c r="AR149" s="26" t="s">
        <v>263</v>
      </c>
      <c r="AT149" s="26" t="s">
        <v>176</v>
      </c>
      <c r="AU149" s="26" t="s">
        <v>81</v>
      </c>
      <c r="AY149" s="26" t="s">
        <v>173</v>
      </c>
      <c r="BE149" s="225">
        <f>IF(N149="základní",J149,0)</f>
        <v>0</v>
      </c>
      <c r="BF149" s="225">
        <f>IF(N149="snížená",J149,0)</f>
        <v>0</v>
      </c>
      <c r="BG149" s="225">
        <f>IF(N149="zákl. přenesená",J149,0)</f>
        <v>0</v>
      </c>
      <c r="BH149" s="225">
        <f>IF(N149="sníž. přenesená",J149,0)</f>
        <v>0</v>
      </c>
      <c r="BI149" s="225">
        <f>IF(N149="nulová",J149,0)</f>
        <v>0</v>
      </c>
      <c r="BJ149" s="26" t="s">
        <v>79</v>
      </c>
      <c r="BK149" s="225">
        <f>ROUND(I149*H149,2)</f>
        <v>0</v>
      </c>
      <c r="BL149" s="26" t="s">
        <v>263</v>
      </c>
      <c r="BM149" s="26" t="s">
        <v>790</v>
      </c>
    </row>
    <row r="150" spans="2:65" s="1" customFormat="1" ht="22.5" customHeight="1">
      <c r="B150" s="213"/>
      <c r="C150" s="214" t="s">
        <v>417</v>
      </c>
      <c r="D150" s="214" t="s">
        <v>176</v>
      </c>
      <c r="E150" s="215" t="s">
        <v>791</v>
      </c>
      <c r="F150" s="216" t="s">
        <v>792</v>
      </c>
      <c r="G150" s="217" t="s">
        <v>260</v>
      </c>
      <c r="H150" s="218">
        <v>23</v>
      </c>
      <c r="I150" s="219"/>
      <c r="J150" s="220">
        <f>ROUND(I150*H150,2)</f>
        <v>0</v>
      </c>
      <c r="K150" s="216" t="s">
        <v>180</v>
      </c>
      <c r="L150" s="48"/>
      <c r="M150" s="221" t="s">
        <v>5</v>
      </c>
      <c r="N150" s="222" t="s">
        <v>43</v>
      </c>
      <c r="O150" s="49"/>
      <c r="P150" s="223">
        <f>O150*H150</f>
        <v>0</v>
      </c>
      <c r="Q150" s="223">
        <v>0.00045</v>
      </c>
      <c r="R150" s="223">
        <f>Q150*H150</f>
        <v>0</v>
      </c>
      <c r="S150" s="223">
        <v>0</v>
      </c>
      <c r="T150" s="224">
        <f>S150*H150</f>
        <v>0</v>
      </c>
      <c r="AR150" s="26" t="s">
        <v>263</v>
      </c>
      <c r="AT150" s="26" t="s">
        <v>176</v>
      </c>
      <c r="AU150" s="26" t="s">
        <v>81</v>
      </c>
      <c r="AY150" s="26" t="s">
        <v>173</v>
      </c>
      <c r="BE150" s="225">
        <f>IF(N150="základní",J150,0)</f>
        <v>0</v>
      </c>
      <c r="BF150" s="225">
        <f>IF(N150="snížená",J150,0)</f>
        <v>0</v>
      </c>
      <c r="BG150" s="225">
        <f>IF(N150="zákl. přenesená",J150,0)</f>
        <v>0</v>
      </c>
      <c r="BH150" s="225">
        <f>IF(N150="sníž. přenesená",J150,0)</f>
        <v>0</v>
      </c>
      <c r="BI150" s="225">
        <f>IF(N150="nulová",J150,0)</f>
        <v>0</v>
      </c>
      <c r="BJ150" s="26" t="s">
        <v>79</v>
      </c>
      <c r="BK150" s="225">
        <f>ROUND(I150*H150,2)</f>
        <v>0</v>
      </c>
      <c r="BL150" s="26" t="s">
        <v>263</v>
      </c>
      <c r="BM150" s="26" t="s">
        <v>793</v>
      </c>
    </row>
    <row r="151" spans="2:65" s="1" customFormat="1" ht="31.5" customHeight="1">
      <c r="B151" s="213"/>
      <c r="C151" s="214" t="s">
        <v>422</v>
      </c>
      <c r="D151" s="214" t="s">
        <v>176</v>
      </c>
      <c r="E151" s="215" t="s">
        <v>794</v>
      </c>
      <c r="F151" s="216" t="s">
        <v>795</v>
      </c>
      <c r="G151" s="217" t="s">
        <v>245</v>
      </c>
      <c r="H151" s="218">
        <v>4</v>
      </c>
      <c r="I151" s="219"/>
      <c r="J151" s="220">
        <f>ROUND(I151*H151,2)</f>
        <v>0</v>
      </c>
      <c r="K151" s="216" t="s">
        <v>180</v>
      </c>
      <c r="L151" s="48"/>
      <c r="M151" s="221" t="s">
        <v>5</v>
      </c>
      <c r="N151" s="222" t="s">
        <v>43</v>
      </c>
      <c r="O151" s="49"/>
      <c r="P151" s="223">
        <f>O151*H151</f>
        <v>0</v>
      </c>
      <c r="Q151" s="223">
        <v>0.00013</v>
      </c>
      <c r="R151" s="223">
        <f>Q151*H151</f>
        <v>0</v>
      </c>
      <c r="S151" s="223">
        <v>0</v>
      </c>
      <c r="T151" s="224">
        <f>S151*H151</f>
        <v>0</v>
      </c>
      <c r="AR151" s="26" t="s">
        <v>263</v>
      </c>
      <c r="AT151" s="26" t="s">
        <v>176</v>
      </c>
      <c r="AU151" s="26" t="s">
        <v>81</v>
      </c>
      <c r="AY151" s="26" t="s">
        <v>173</v>
      </c>
      <c r="BE151" s="225">
        <f>IF(N151="základní",J151,0)</f>
        <v>0</v>
      </c>
      <c r="BF151" s="225">
        <f>IF(N151="snížená",J151,0)</f>
        <v>0</v>
      </c>
      <c r="BG151" s="225">
        <f>IF(N151="zákl. přenesená",J151,0)</f>
        <v>0</v>
      </c>
      <c r="BH151" s="225">
        <f>IF(N151="sníž. přenesená",J151,0)</f>
        <v>0</v>
      </c>
      <c r="BI151" s="225">
        <f>IF(N151="nulová",J151,0)</f>
        <v>0</v>
      </c>
      <c r="BJ151" s="26" t="s">
        <v>79</v>
      </c>
      <c r="BK151" s="225">
        <f>ROUND(I151*H151,2)</f>
        <v>0</v>
      </c>
      <c r="BL151" s="26" t="s">
        <v>263</v>
      </c>
      <c r="BM151" s="26" t="s">
        <v>796</v>
      </c>
    </row>
    <row r="152" spans="2:65" s="1" customFormat="1" ht="22.5" customHeight="1">
      <c r="B152" s="213"/>
      <c r="C152" s="214" t="s">
        <v>429</v>
      </c>
      <c r="D152" s="214" t="s">
        <v>176</v>
      </c>
      <c r="E152" s="215" t="s">
        <v>797</v>
      </c>
      <c r="F152" s="216" t="s">
        <v>798</v>
      </c>
      <c r="G152" s="217" t="s">
        <v>245</v>
      </c>
      <c r="H152" s="218">
        <v>2</v>
      </c>
      <c r="I152" s="219"/>
      <c r="J152" s="220">
        <f>ROUND(I152*H152,2)</f>
        <v>0</v>
      </c>
      <c r="K152" s="216" t="s">
        <v>180</v>
      </c>
      <c r="L152" s="48"/>
      <c r="M152" s="221" t="s">
        <v>5</v>
      </c>
      <c r="N152" s="222" t="s">
        <v>43</v>
      </c>
      <c r="O152" s="49"/>
      <c r="P152" s="223">
        <f>O152*H152</f>
        <v>0</v>
      </c>
      <c r="Q152" s="223">
        <v>0</v>
      </c>
      <c r="R152" s="223">
        <f>Q152*H152</f>
        <v>0</v>
      </c>
      <c r="S152" s="223">
        <v>0</v>
      </c>
      <c r="T152" s="224">
        <f>S152*H152</f>
        <v>0</v>
      </c>
      <c r="AR152" s="26" t="s">
        <v>263</v>
      </c>
      <c r="AT152" s="26" t="s">
        <v>176</v>
      </c>
      <c r="AU152" s="26" t="s">
        <v>81</v>
      </c>
      <c r="AY152" s="26" t="s">
        <v>173</v>
      </c>
      <c r="BE152" s="225">
        <f>IF(N152="základní",J152,0)</f>
        <v>0</v>
      </c>
      <c r="BF152" s="225">
        <f>IF(N152="snížená",J152,0)</f>
        <v>0</v>
      </c>
      <c r="BG152" s="225">
        <f>IF(N152="zákl. přenesená",J152,0)</f>
        <v>0</v>
      </c>
      <c r="BH152" s="225">
        <f>IF(N152="sníž. přenesená",J152,0)</f>
        <v>0</v>
      </c>
      <c r="BI152" s="225">
        <f>IF(N152="nulová",J152,0)</f>
        <v>0</v>
      </c>
      <c r="BJ152" s="26" t="s">
        <v>79</v>
      </c>
      <c r="BK152" s="225">
        <f>ROUND(I152*H152,2)</f>
        <v>0</v>
      </c>
      <c r="BL152" s="26" t="s">
        <v>263</v>
      </c>
      <c r="BM152" s="26" t="s">
        <v>799</v>
      </c>
    </row>
    <row r="153" spans="2:65" s="1" customFormat="1" ht="22.5" customHeight="1">
      <c r="B153" s="213"/>
      <c r="C153" s="214" t="s">
        <v>434</v>
      </c>
      <c r="D153" s="214" t="s">
        <v>176</v>
      </c>
      <c r="E153" s="215" t="s">
        <v>800</v>
      </c>
      <c r="F153" s="216" t="s">
        <v>801</v>
      </c>
      <c r="G153" s="217" t="s">
        <v>260</v>
      </c>
      <c r="H153" s="218">
        <v>1</v>
      </c>
      <c r="I153" s="219"/>
      <c r="J153" s="220">
        <f>ROUND(I153*H153,2)</f>
        <v>0</v>
      </c>
      <c r="K153" s="216" t="s">
        <v>180</v>
      </c>
      <c r="L153" s="48"/>
      <c r="M153" s="221" t="s">
        <v>5</v>
      </c>
      <c r="N153" s="222" t="s">
        <v>43</v>
      </c>
      <c r="O153" s="49"/>
      <c r="P153" s="223">
        <f>O153*H153</f>
        <v>0</v>
      </c>
      <c r="Q153" s="223">
        <v>0</v>
      </c>
      <c r="R153" s="223">
        <f>Q153*H153</f>
        <v>0</v>
      </c>
      <c r="S153" s="223">
        <v>0</v>
      </c>
      <c r="T153" s="224">
        <f>S153*H153</f>
        <v>0</v>
      </c>
      <c r="AR153" s="26" t="s">
        <v>263</v>
      </c>
      <c r="AT153" s="26" t="s">
        <v>176</v>
      </c>
      <c r="AU153" s="26" t="s">
        <v>81</v>
      </c>
      <c r="AY153" s="26" t="s">
        <v>173</v>
      </c>
      <c r="BE153" s="225">
        <f>IF(N153="základní",J153,0)</f>
        <v>0</v>
      </c>
      <c r="BF153" s="225">
        <f>IF(N153="snížená",J153,0)</f>
        <v>0</v>
      </c>
      <c r="BG153" s="225">
        <f>IF(N153="zákl. přenesená",J153,0)</f>
        <v>0</v>
      </c>
      <c r="BH153" s="225">
        <f>IF(N153="sníž. přenesená",J153,0)</f>
        <v>0</v>
      </c>
      <c r="BI153" s="225">
        <f>IF(N153="nulová",J153,0)</f>
        <v>0</v>
      </c>
      <c r="BJ153" s="26" t="s">
        <v>79</v>
      </c>
      <c r="BK153" s="225">
        <f>ROUND(I153*H153,2)</f>
        <v>0</v>
      </c>
      <c r="BL153" s="26" t="s">
        <v>263</v>
      </c>
      <c r="BM153" s="26" t="s">
        <v>802</v>
      </c>
    </row>
    <row r="154" spans="2:65" s="1" customFormat="1" ht="22.5" customHeight="1">
      <c r="B154" s="213"/>
      <c r="C154" s="214" t="s">
        <v>439</v>
      </c>
      <c r="D154" s="214" t="s">
        <v>176</v>
      </c>
      <c r="E154" s="215" t="s">
        <v>803</v>
      </c>
      <c r="F154" s="216" t="s">
        <v>804</v>
      </c>
      <c r="G154" s="217" t="s">
        <v>245</v>
      </c>
      <c r="H154" s="218">
        <v>1</v>
      </c>
      <c r="I154" s="219"/>
      <c r="J154" s="220">
        <f>ROUND(I154*H154,2)</f>
        <v>0</v>
      </c>
      <c r="K154" s="216" t="s">
        <v>180</v>
      </c>
      <c r="L154" s="48"/>
      <c r="M154" s="221" t="s">
        <v>5</v>
      </c>
      <c r="N154" s="222" t="s">
        <v>43</v>
      </c>
      <c r="O154" s="49"/>
      <c r="P154" s="223">
        <f>O154*H154</f>
        <v>0</v>
      </c>
      <c r="Q154" s="223">
        <v>0</v>
      </c>
      <c r="R154" s="223">
        <f>Q154*H154</f>
        <v>0</v>
      </c>
      <c r="S154" s="223">
        <v>0</v>
      </c>
      <c r="T154" s="224">
        <f>S154*H154</f>
        <v>0</v>
      </c>
      <c r="AR154" s="26" t="s">
        <v>263</v>
      </c>
      <c r="AT154" s="26" t="s">
        <v>176</v>
      </c>
      <c r="AU154" s="26" t="s">
        <v>81</v>
      </c>
      <c r="AY154" s="26" t="s">
        <v>173</v>
      </c>
      <c r="BE154" s="225">
        <f>IF(N154="základní",J154,0)</f>
        <v>0</v>
      </c>
      <c r="BF154" s="225">
        <f>IF(N154="snížená",J154,0)</f>
        <v>0</v>
      </c>
      <c r="BG154" s="225">
        <f>IF(N154="zákl. přenesená",J154,0)</f>
        <v>0</v>
      </c>
      <c r="BH154" s="225">
        <f>IF(N154="sníž. přenesená",J154,0)</f>
        <v>0</v>
      </c>
      <c r="BI154" s="225">
        <f>IF(N154="nulová",J154,0)</f>
        <v>0</v>
      </c>
      <c r="BJ154" s="26" t="s">
        <v>79</v>
      </c>
      <c r="BK154" s="225">
        <f>ROUND(I154*H154,2)</f>
        <v>0</v>
      </c>
      <c r="BL154" s="26" t="s">
        <v>263</v>
      </c>
      <c r="BM154" s="26" t="s">
        <v>805</v>
      </c>
    </row>
    <row r="155" spans="2:65" s="1" customFormat="1" ht="31.5" customHeight="1">
      <c r="B155" s="213"/>
      <c r="C155" s="214" t="s">
        <v>445</v>
      </c>
      <c r="D155" s="214" t="s">
        <v>176</v>
      </c>
      <c r="E155" s="215" t="s">
        <v>806</v>
      </c>
      <c r="F155" s="216" t="s">
        <v>807</v>
      </c>
      <c r="G155" s="217" t="s">
        <v>245</v>
      </c>
      <c r="H155" s="218">
        <v>4</v>
      </c>
      <c r="I155" s="219"/>
      <c r="J155" s="220">
        <f>ROUND(I155*H155,2)</f>
        <v>0</v>
      </c>
      <c r="K155" s="216" t="s">
        <v>180</v>
      </c>
      <c r="L155" s="48"/>
      <c r="M155" s="221" t="s">
        <v>5</v>
      </c>
      <c r="N155" s="222" t="s">
        <v>43</v>
      </c>
      <c r="O155" s="49"/>
      <c r="P155" s="223">
        <f>O155*H155</f>
        <v>0</v>
      </c>
      <c r="Q155" s="223">
        <v>0.00025</v>
      </c>
      <c r="R155" s="223">
        <f>Q155*H155</f>
        <v>0</v>
      </c>
      <c r="S155" s="223">
        <v>0</v>
      </c>
      <c r="T155" s="224">
        <f>S155*H155</f>
        <v>0</v>
      </c>
      <c r="AR155" s="26" t="s">
        <v>263</v>
      </c>
      <c r="AT155" s="26" t="s">
        <v>176</v>
      </c>
      <c r="AU155" s="26" t="s">
        <v>81</v>
      </c>
      <c r="AY155" s="26" t="s">
        <v>173</v>
      </c>
      <c r="BE155" s="225">
        <f>IF(N155="základní",J155,0)</f>
        <v>0</v>
      </c>
      <c r="BF155" s="225">
        <f>IF(N155="snížená",J155,0)</f>
        <v>0</v>
      </c>
      <c r="BG155" s="225">
        <f>IF(N155="zákl. přenesená",J155,0)</f>
        <v>0</v>
      </c>
      <c r="BH155" s="225">
        <f>IF(N155="sníž. přenesená",J155,0)</f>
        <v>0</v>
      </c>
      <c r="BI155" s="225">
        <f>IF(N155="nulová",J155,0)</f>
        <v>0</v>
      </c>
      <c r="BJ155" s="26" t="s">
        <v>79</v>
      </c>
      <c r="BK155" s="225">
        <f>ROUND(I155*H155,2)</f>
        <v>0</v>
      </c>
      <c r="BL155" s="26" t="s">
        <v>263</v>
      </c>
      <c r="BM155" s="26" t="s">
        <v>808</v>
      </c>
    </row>
    <row r="156" spans="2:65" s="1" customFormat="1" ht="31.5" customHeight="1">
      <c r="B156" s="213"/>
      <c r="C156" s="214" t="s">
        <v>452</v>
      </c>
      <c r="D156" s="214" t="s">
        <v>176</v>
      </c>
      <c r="E156" s="215" t="s">
        <v>809</v>
      </c>
      <c r="F156" s="216" t="s">
        <v>810</v>
      </c>
      <c r="G156" s="217" t="s">
        <v>245</v>
      </c>
      <c r="H156" s="218">
        <v>5</v>
      </c>
      <c r="I156" s="219"/>
      <c r="J156" s="220">
        <f>ROUND(I156*H156,2)</f>
        <v>0</v>
      </c>
      <c r="K156" s="216" t="s">
        <v>180</v>
      </c>
      <c r="L156" s="48"/>
      <c r="M156" s="221" t="s">
        <v>5</v>
      </c>
      <c r="N156" s="222" t="s">
        <v>43</v>
      </c>
      <c r="O156" s="49"/>
      <c r="P156" s="223">
        <f>O156*H156</f>
        <v>0</v>
      </c>
      <c r="Q156" s="223">
        <v>0.00024</v>
      </c>
      <c r="R156" s="223">
        <f>Q156*H156</f>
        <v>0</v>
      </c>
      <c r="S156" s="223">
        <v>0</v>
      </c>
      <c r="T156" s="224">
        <f>S156*H156</f>
        <v>0</v>
      </c>
      <c r="AR156" s="26" t="s">
        <v>263</v>
      </c>
      <c r="AT156" s="26" t="s">
        <v>176</v>
      </c>
      <c r="AU156" s="26" t="s">
        <v>81</v>
      </c>
      <c r="AY156" s="26" t="s">
        <v>173</v>
      </c>
      <c r="BE156" s="225">
        <f>IF(N156="základní",J156,0)</f>
        <v>0</v>
      </c>
      <c r="BF156" s="225">
        <f>IF(N156="snížená",J156,0)</f>
        <v>0</v>
      </c>
      <c r="BG156" s="225">
        <f>IF(N156="zákl. přenesená",J156,0)</f>
        <v>0</v>
      </c>
      <c r="BH156" s="225">
        <f>IF(N156="sníž. přenesená",J156,0)</f>
        <v>0</v>
      </c>
      <c r="BI156" s="225">
        <f>IF(N156="nulová",J156,0)</f>
        <v>0</v>
      </c>
      <c r="BJ156" s="26" t="s">
        <v>79</v>
      </c>
      <c r="BK156" s="225">
        <f>ROUND(I156*H156,2)</f>
        <v>0</v>
      </c>
      <c r="BL156" s="26" t="s">
        <v>263</v>
      </c>
      <c r="BM156" s="26" t="s">
        <v>811</v>
      </c>
    </row>
    <row r="157" spans="2:65" s="1" customFormat="1" ht="22.5" customHeight="1">
      <c r="B157" s="213"/>
      <c r="C157" s="214" t="s">
        <v>456</v>
      </c>
      <c r="D157" s="214" t="s">
        <v>176</v>
      </c>
      <c r="E157" s="215" t="s">
        <v>812</v>
      </c>
      <c r="F157" s="216" t="s">
        <v>813</v>
      </c>
      <c r="G157" s="217" t="s">
        <v>814</v>
      </c>
      <c r="H157" s="218">
        <v>1</v>
      </c>
      <c r="I157" s="219"/>
      <c r="J157" s="220">
        <f>ROUND(I157*H157,2)</f>
        <v>0</v>
      </c>
      <c r="K157" s="216" t="s">
        <v>180</v>
      </c>
      <c r="L157" s="48"/>
      <c r="M157" s="221" t="s">
        <v>5</v>
      </c>
      <c r="N157" s="222" t="s">
        <v>43</v>
      </c>
      <c r="O157" s="49"/>
      <c r="P157" s="223">
        <f>O157*H157</f>
        <v>0</v>
      </c>
      <c r="Q157" s="223">
        <v>0</v>
      </c>
      <c r="R157" s="223">
        <f>Q157*H157</f>
        <v>0</v>
      </c>
      <c r="S157" s="223">
        <v>0</v>
      </c>
      <c r="T157" s="224">
        <f>S157*H157</f>
        <v>0</v>
      </c>
      <c r="AR157" s="26" t="s">
        <v>815</v>
      </c>
      <c r="AT157" s="26" t="s">
        <v>176</v>
      </c>
      <c r="AU157" s="26" t="s">
        <v>81</v>
      </c>
      <c r="AY157" s="26" t="s">
        <v>173</v>
      </c>
      <c r="BE157" s="225">
        <f>IF(N157="základní",J157,0)</f>
        <v>0</v>
      </c>
      <c r="BF157" s="225">
        <f>IF(N157="snížená",J157,0)</f>
        <v>0</v>
      </c>
      <c r="BG157" s="225">
        <f>IF(N157="zákl. přenesená",J157,0)</f>
        <v>0</v>
      </c>
      <c r="BH157" s="225">
        <f>IF(N157="sníž. přenesená",J157,0)</f>
        <v>0</v>
      </c>
      <c r="BI157" s="225">
        <f>IF(N157="nulová",J157,0)</f>
        <v>0</v>
      </c>
      <c r="BJ157" s="26" t="s">
        <v>79</v>
      </c>
      <c r="BK157" s="225">
        <f>ROUND(I157*H157,2)</f>
        <v>0</v>
      </c>
      <c r="BL157" s="26" t="s">
        <v>815</v>
      </c>
      <c r="BM157" s="26" t="s">
        <v>816</v>
      </c>
    </row>
    <row r="158" spans="2:65" s="1" customFormat="1" ht="31.5" customHeight="1">
      <c r="B158" s="213"/>
      <c r="C158" s="259" t="s">
        <v>462</v>
      </c>
      <c r="D158" s="259" t="s">
        <v>336</v>
      </c>
      <c r="E158" s="260" t="s">
        <v>817</v>
      </c>
      <c r="F158" s="261" t="s">
        <v>818</v>
      </c>
      <c r="G158" s="262" t="s">
        <v>819</v>
      </c>
      <c r="H158" s="263">
        <v>1</v>
      </c>
      <c r="I158" s="264"/>
      <c r="J158" s="265">
        <f>ROUND(I158*H158,2)</f>
        <v>0</v>
      </c>
      <c r="K158" s="261" t="s">
        <v>180</v>
      </c>
      <c r="L158" s="266"/>
      <c r="M158" s="267" t="s">
        <v>5</v>
      </c>
      <c r="N158" s="268" t="s">
        <v>43</v>
      </c>
      <c r="O158" s="49"/>
      <c r="P158" s="223">
        <f>O158*H158</f>
        <v>0</v>
      </c>
      <c r="Q158" s="223">
        <v>0.001</v>
      </c>
      <c r="R158" s="223">
        <f>Q158*H158</f>
        <v>0</v>
      </c>
      <c r="S158" s="223">
        <v>0</v>
      </c>
      <c r="T158" s="224">
        <f>S158*H158</f>
        <v>0</v>
      </c>
      <c r="AR158" s="26" t="s">
        <v>815</v>
      </c>
      <c r="AT158" s="26" t="s">
        <v>336</v>
      </c>
      <c r="AU158" s="26" t="s">
        <v>81</v>
      </c>
      <c r="AY158" s="26" t="s">
        <v>173</v>
      </c>
      <c r="BE158" s="225">
        <f>IF(N158="základní",J158,0)</f>
        <v>0</v>
      </c>
      <c r="BF158" s="225">
        <f>IF(N158="snížená",J158,0)</f>
        <v>0</v>
      </c>
      <c r="BG158" s="225">
        <f>IF(N158="zákl. přenesená",J158,0)</f>
        <v>0</v>
      </c>
      <c r="BH158" s="225">
        <f>IF(N158="sníž. přenesená",J158,0)</f>
        <v>0</v>
      </c>
      <c r="BI158" s="225">
        <f>IF(N158="nulová",J158,0)</f>
        <v>0</v>
      </c>
      <c r="BJ158" s="26" t="s">
        <v>79</v>
      </c>
      <c r="BK158" s="225">
        <f>ROUND(I158*H158,2)</f>
        <v>0</v>
      </c>
      <c r="BL158" s="26" t="s">
        <v>815</v>
      </c>
      <c r="BM158" s="26" t="s">
        <v>820</v>
      </c>
    </row>
    <row r="159" spans="2:65" s="1" customFormat="1" ht="57" customHeight="1">
      <c r="B159" s="213"/>
      <c r="C159" s="259" t="s">
        <v>466</v>
      </c>
      <c r="D159" s="259" t="s">
        <v>336</v>
      </c>
      <c r="E159" s="260" t="s">
        <v>821</v>
      </c>
      <c r="F159" s="261" t="s">
        <v>822</v>
      </c>
      <c r="G159" s="262" t="s">
        <v>819</v>
      </c>
      <c r="H159" s="263">
        <v>0.7</v>
      </c>
      <c r="I159" s="264"/>
      <c r="J159" s="265">
        <f>ROUND(I159*H159,2)</f>
        <v>0</v>
      </c>
      <c r="K159" s="261" t="s">
        <v>180</v>
      </c>
      <c r="L159" s="266"/>
      <c r="M159" s="267" t="s">
        <v>5</v>
      </c>
      <c r="N159" s="268" t="s">
        <v>43</v>
      </c>
      <c r="O159" s="49"/>
      <c r="P159" s="223">
        <f>O159*H159</f>
        <v>0</v>
      </c>
      <c r="Q159" s="223">
        <v>0.001</v>
      </c>
      <c r="R159" s="223">
        <f>Q159*H159</f>
        <v>0</v>
      </c>
      <c r="S159" s="223">
        <v>0</v>
      </c>
      <c r="T159" s="224">
        <f>S159*H159</f>
        <v>0</v>
      </c>
      <c r="AR159" s="26" t="s">
        <v>815</v>
      </c>
      <c r="AT159" s="26" t="s">
        <v>336</v>
      </c>
      <c r="AU159" s="26" t="s">
        <v>81</v>
      </c>
      <c r="AY159" s="26" t="s">
        <v>173</v>
      </c>
      <c r="BE159" s="225">
        <f>IF(N159="základní",J159,0)</f>
        <v>0</v>
      </c>
      <c r="BF159" s="225">
        <f>IF(N159="snížená",J159,0)</f>
        <v>0</v>
      </c>
      <c r="BG159" s="225">
        <f>IF(N159="zákl. přenesená",J159,0)</f>
        <v>0</v>
      </c>
      <c r="BH159" s="225">
        <f>IF(N159="sníž. přenesená",J159,0)</f>
        <v>0</v>
      </c>
      <c r="BI159" s="225">
        <f>IF(N159="nulová",J159,0)</f>
        <v>0</v>
      </c>
      <c r="BJ159" s="26" t="s">
        <v>79</v>
      </c>
      <c r="BK159" s="225">
        <f>ROUND(I159*H159,2)</f>
        <v>0</v>
      </c>
      <c r="BL159" s="26" t="s">
        <v>815</v>
      </c>
      <c r="BM159" s="26" t="s">
        <v>823</v>
      </c>
    </row>
    <row r="160" spans="2:65" s="1" customFormat="1" ht="22.5" customHeight="1">
      <c r="B160" s="213"/>
      <c r="C160" s="214" t="s">
        <v>473</v>
      </c>
      <c r="D160" s="214" t="s">
        <v>176</v>
      </c>
      <c r="E160" s="215" t="s">
        <v>824</v>
      </c>
      <c r="F160" s="216" t="s">
        <v>825</v>
      </c>
      <c r="G160" s="217" t="s">
        <v>826</v>
      </c>
      <c r="H160" s="218">
        <v>1</v>
      </c>
      <c r="I160" s="219"/>
      <c r="J160" s="220">
        <f>ROUND(I160*H160,2)</f>
        <v>0</v>
      </c>
      <c r="K160" s="216" t="s">
        <v>5</v>
      </c>
      <c r="L160" s="48"/>
      <c r="M160" s="221" t="s">
        <v>5</v>
      </c>
      <c r="N160" s="222" t="s">
        <v>43</v>
      </c>
      <c r="O160" s="49"/>
      <c r="P160" s="223">
        <f>O160*H160</f>
        <v>0</v>
      </c>
      <c r="Q160" s="223">
        <v>0</v>
      </c>
      <c r="R160" s="223">
        <f>Q160*H160</f>
        <v>0</v>
      </c>
      <c r="S160" s="223">
        <v>0</v>
      </c>
      <c r="T160" s="224">
        <f>S160*H160</f>
        <v>0</v>
      </c>
      <c r="AR160" s="26" t="s">
        <v>263</v>
      </c>
      <c r="AT160" s="26" t="s">
        <v>176</v>
      </c>
      <c r="AU160" s="26" t="s">
        <v>81</v>
      </c>
      <c r="AY160" s="26" t="s">
        <v>173</v>
      </c>
      <c r="BE160" s="225">
        <f>IF(N160="základní",J160,0)</f>
        <v>0</v>
      </c>
      <c r="BF160" s="225">
        <f>IF(N160="snížená",J160,0)</f>
        <v>0</v>
      </c>
      <c r="BG160" s="225">
        <f>IF(N160="zákl. přenesená",J160,0)</f>
        <v>0</v>
      </c>
      <c r="BH160" s="225">
        <f>IF(N160="sníž. přenesená",J160,0)</f>
        <v>0</v>
      </c>
      <c r="BI160" s="225">
        <f>IF(N160="nulová",J160,0)</f>
        <v>0</v>
      </c>
      <c r="BJ160" s="26" t="s">
        <v>79</v>
      </c>
      <c r="BK160" s="225">
        <f>ROUND(I160*H160,2)</f>
        <v>0</v>
      </c>
      <c r="BL160" s="26" t="s">
        <v>263</v>
      </c>
      <c r="BM160" s="26" t="s">
        <v>827</v>
      </c>
    </row>
    <row r="161" spans="2:65" s="1" customFormat="1" ht="31.5" customHeight="1">
      <c r="B161" s="213"/>
      <c r="C161" s="214" t="s">
        <v>478</v>
      </c>
      <c r="D161" s="214" t="s">
        <v>176</v>
      </c>
      <c r="E161" s="215" t="s">
        <v>828</v>
      </c>
      <c r="F161" s="216" t="s">
        <v>829</v>
      </c>
      <c r="G161" s="217" t="s">
        <v>276</v>
      </c>
      <c r="H161" s="218">
        <v>0.052</v>
      </c>
      <c r="I161" s="219"/>
      <c r="J161" s="220">
        <f>ROUND(I161*H161,2)</f>
        <v>0</v>
      </c>
      <c r="K161" s="216" t="s">
        <v>180</v>
      </c>
      <c r="L161" s="48"/>
      <c r="M161" s="221" t="s">
        <v>5</v>
      </c>
      <c r="N161" s="222" t="s">
        <v>43</v>
      </c>
      <c r="O161" s="49"/>
      <c r="P161" s="223">
        <f>O161*H161</f>
        <v>0</v>
      </c>
      <c r="Q161" s="223">
        <v>0</v>
      </c>
      <c r="R161" s="223">
        <f>Q161*H161</f>
        <v>0</v>
      </c>
      <c r="S161" s="223">
        <v>0</v>
      </c>
      <c r="T161" s="224">
        <f>S161*H161</f>
        <v>0</v>
      </c>
      <c r="AR161" s="26" t="s">
        <v>263</v>
      </c>
      <c r="AT161" s="26" t="s">
        <v>176</v>
      </c>
      <c r="AU161" s="26" t="s">
        <v>81</v>
      </c>
      <c r="AY161" s="26" t="s">
        <v>173</v>
      </c>
      <c r="BE161" s="225">
        <f>IF(N161="základní",J161,0)</f>
        <v>0</v>
      </c>
      <c r="BF161" s="225">
        <f>IF(N161="snížená",J161,0)</f>
        <v>0</v>
      </c>
      <c r="BG161" s="225">
        <f>IF(N161="zákl. přenesená",J161,0)</f>
        <v>0</v>
      </c>
      <c r="BH161" s="225">
        <f>IF(N161="sníž. přenesená",J161,0)</f>
        <v>0</v>
      </c>
      <c r="BI161" s="225">
        <f>IF(N161="nulová",J161,0)</f>
        <v>0</v>
      </c>
      <c r="BJ161" s="26" t="s">
        <v>79</v>
      </c>
      <c r="BK161" s="225">
        <f>ROUND(I161*H161,2)</f>
        <v>0</v>
      </c>
      <c r="BL161" s="26" t="s">
        <v>263</v>
      </c>
      <c r="BM161" s="26" t="s">
        <v>830</v>
      </c>
    </row>
    <row r="162" spans="2:65" s="1" customFormat="1" ht="31.5" customHeight="1">
      <c r="B162" s="213"/>
      <c r="C162" s="214" t="s">
        <v>482</v>
      </c>
      <c r="D162" s="214" t="s">
        <v>176</v>
      </c>
      <c r="E162" s="215" t="s">
        <v>831</v>
      </c>
      <c r="F162" s="216" t="s">
        <v>832</v>
      </c>
      <c r="G162" s="217" t="s">
        <v>276</v>
      </c>
      <c r="H162" s="218">
        <v>0.017</v>
      </c>
      <c r="I162" s="219"/>
      <c r="J162" s="220">
        <f>ROUND(I162*H162,2)</f>
        <v>0</v>
      </c>
      <c r="K162" s="216" t="s">
        <v>180</v>
      </c>
      <c r="L162" s="48"/>
      <c r="M162" s="221" t="s">
        <v>5</v>
      </c>
      <c r="N162" s="222" t="s">
        <v>43</v>
      </c>
      <c r="O162" s="49"/>
      <c r="P162" s="223">
        <f>O162*H162</f>
        <v>0</v>
      </c>
      <c r="Q162" s="223">
        <v>0</v>
      </c>
      <c r="R162" s="223">
        <f>Q162*H162</f>
        <v>0</v>
      </c>
      <c r="S162" s="223">
        <v>0</v>
      </c>
      <c r="T162" s="224">
        <f>S162*H162</f>
        <v>0</v>
      </c>
      <c r="AR162" s="26" t="s">
        <v>263</v>
      </c>
      <c r="AT162" s="26" t="s">
        <v>176</v>
      </c>
      <c r="AU162" s="26" t="s">
        <v>81</v>
      </c>
      <c r="AY162" s="26" t="s">
        <v>173</v>
      </c>
      <c r="BE162" s="225">
        <f>IF(N162="základní",J162,0)</f>
        <v>0</v>
      </c>
      <c r="BF162" s="225">
        <f>IF(N162="snížená",J162,0)</f>
        <v>0</v>
      </c>
      <c r="BG162" s="225">
        <f>IF(N162="zákl. přenesená",J162,0)</f>
        <v>0</v>
      </c>
      <c r="BH162" s="225">
        <f>IF(N162="sníž. přenesená",J162,0)</f>
        <v>0</v>
      </c>
      <c r="BI162" s="225">
        <f>IF(N162="nulová",J162,0)</f>
        <v>0</v>
      </c>
      <c r="BJ162" s="26" t="s">
        <v>79</v>
      </c>
      <c r="BK162" s="225">
        <f>ROUND(I162*H162,2)</f>
        <v>0</v>
      </c>
      <c r="BL162" s="26" t="s">
        <v>263</v>
      </c>
      <c r="BM162" s="26" t="s">
        <v>833</v>
      </c>
    </row>
    <row r="163" spans="2:65" s="1" customFormat="1" ht="44.25" customHeight="1">
      <c r="B163" s="213"/>
      <c r="C163" s="214" t="s">
        <v>488</v>
      </c>
      <c r="D163" s="214" t="s">
        <v>176</v>
      </c>
      <c r="E163" s="215" t="s">
        <v>834</v>
      </c>
      <c r="F163" s="216" t="s">
        <v>835</v>
      </c>
      <c r="G163" s="217" t="s">
        <v>276</v>
      </c>
      <c r="H163" s="218">
        <v>0.017</v>
      </c>
      <c r="I163" s="219"/>
      <c r="J163" s="220">
        <f>ROUND(I163*H163,2)</f>
        <v>0</v>
      </c>
      <c r="K163" s="216" t="s">
        <v>180</v>
      </c>
      <c r="L163" s="48"/>
      <c r="M163" s="221" t="s">
        <v>5</v>
      </c>
      <c r="N163" s="222" t="s">
        <v>43</v>
      </c>
      <c r="O163" s="49"/>
      <c r="P163" s="223">
        <f>O163*H163</f>
        <v>0</v>
      </c>
      <c r="Q163" s="223">
        <v>0</v>
      </c>
      <c r="R163" s="223">
        <f>Q163*H163</f>
        <v>0</v>
      </c>
      <c r="S163" s="223">
        <v>0</v>
      </c>
      <c r="T163" s="224">
        <f>S163*H163</f>
        <v>0</v>
      </c>
      <c r="AR163" s="26" t="s">
        <v>263</v>
      </c>
      <c r="AT163" s="26" t="s">
        <v>176</v>
      </c>
      <c r="AU163" s="26" t="s">
        <v>81</v>
      </c>
      <c r="AY163" s="26" t="s">
        <v>173</v>
      </c>
      <c r="BE163" s="225">
        <f>IF(N163="základní",J163,0)</f>
        <v>0</v>
      </c>
      <c r="BF163" s="225">
        <f>IF(N163="snížená",J163,0)</f>
        <v>0</v>
      </c>
      <c r="BG163" s="225">
        <f>IF(N163="zákl. přenesená",J163,0)</f>
        <v>0</v>
      </c>
      <c r="BH163" s="225">
        <f>IF(N163="sníž. přenesená",J163,0)</f>
        <v>0</v>
      </c>
      <c r="BI163" s="225">
        <f>IF(N163="nulová",J163,0)</f>
        <v>0</v>
      </c>
      <c r="BJ163" s="26" t="s">
        <v>79</v>
      </c>
      <c r="BK163" s="225">
        <f>ROUND(I163*H163,2)</f>
        <v>0</v>
      </c>
      <c r="BL163" s="26" t="s">
        <v>263</v>
      </c>
      <c r="BM163" s="26" t="s">
        <v>836</v>
      </c>
    </row>
    <row r="164" spans="2:63" s="11" customFormat="1" ht="29.85" customHeight="1">
      <c r="B164" s="199"/>
      <c r="D164" s="210" t="s">
        <v>71</v>
      </c>
      <c r="E164" s="211" t="s">
        <v>837</v>
      </c>
      <c r="F164" s="211" t="s">
        <v>838</v>
      </c>
      <c r="I164" s="202"/>
      <c r="J164" s="212">
        <f>BK164</f>
        <v>0</v>
      </c>
      <c r="L164" s="199"/>
      <c r="M164" s="204"/>
      <c r="N164" s="205"/>
      <c r="O164" s="205"/>
      <c r="P164" s="206">
        <f>SUM(P165:P172)</f>
        <v>0</v>
      </c>
      <c r="Q164" s="205"/>
      <c r="R164" s="206">
        <f>SUM(R165:R172)</f>
        <v>0</v>
      </c>
      <c r="S164" s="205"/>
      <c r="T164" s="207">
        <f>SUM(T165:T172)</f>
        <v>0</v>
      </c>
      <c r="AR164" s="200" t="s">
        <v>81</v>
      </c>
      <c r="AT164" s="208" t="s">
        <v>71</v>
      </c>
      <c r="AU164" s="208" t="s">
        <v>79</v>
      </c>
      <c r="AY164" s="200" t="s">
        <v>173</v>
      </c>
      <c r="BK164" s="209">
        <f>SUM(BK165:BK172)</f>
        <v>0</v>
      </c>
    </row>
    <row r="165" spans="2:65" s="1" customFormat="1" ht="22.5" customHeight="1">
      <c r="B165" s="213"/>
      <c r="C165" s="214" t="s">
        <v>493</v>
      </c>
      <c r="D165" s="214" t="s">
        <v>176</v>
      </c>
      <c r="E165" s="215" t="s">
        <v>839</v>
      </c>
      <c r="F165" s="216" t="s">
        <v>840</v>
      </c>
      <c r="G165" s="217" t="s">
        <v>220</v>
      </c>
      <c r="H165" s="218">
        <v>3</v>
      </c>
      <c r="I165" s="219"/>
      <c r="J165" s="220">
        <f>ROUND(I165*H165,2)</f>
        <v>0</v>
      </c>
      <c r="K165" s="216" t="s">
        <v>180</v>
      </c>
      <c r="L165" s="48"/>
      <c r="M165" s="221" t="s">
        <v>5</v>
      </c>
      <c r="N165" s="222" t="s">
        <v>43</v>
      </c>
      <c r="O165" s="49"/>
      <c r="P165" s="223">
        <f>O165*H165</f>
        <v>0</v>
      </c>
      <c r="Q165" s="223">
        <v>0</v>
      </c>
      <c r="R165" s="223">
        <f>Q165*H165</f>
        <v>0</v>
      </c>
      <c r="S165" s="223">
        <v>0.01946</v>
      </c>
      <c r="T165" s="224">
        <f>S165*H165</f>
        <v>0</v>
      </c>
      <c r="AR165" s="26" t="s">
        <v>263</v>
      </c>
      <c r="AT165" s="26" t="s">
        <v>176</v>
      </c>
      <c r="AU165" s="26" t="s">
        <v>81</v>
      </c>
      <c r="AY165" s="26" t="s">
        <v>173</v>
      </c>
      <c r="BE165" s="225">
        <f>IF(N165="základní",J165,0)</f>
        <v>0</v>
      </c>
      <c r="BF165" s="225">
        <f>IF(N165="snížená",J165,0)</f>
        <v>0</v>
      </c>
      <c r="BG165" s="225">
        <f>IF(N165="zákl. přenesená",J165,0)</f>
        <v>0</v>
      </c>
      <c r="BH165" s="225">
        <f>IF(N165="sníž. přenesená",J165,0)</f>
        <v>0</v>
      </c>
      <c r="BI165" s="225">
        <f>IF(N165="nulová",J165,0)</f>
        <v>0</v>
      </c>
      <c r="BJ165" s="26" t="s">
        <v>79</v>
      </c>
      <c r="BK165" s="225">
        <f>ROUND(I165*H165,2)</f>
        <v>0</v>
      </c>
      <c r="BL165" s="26" t="s">
        <v>263</v>
      </c>
      <c r="BM165" s="26" t="s">
        <v>841</v>
      </c>
    </row>
    <row r="166" spans="2:65" s="1" customFormat="1" ht="31.5" customHeight="1">
      <c r="B166" s="213"/>
      <c r="C166" s="214" t="s">
        <v>499</v>
      </c>
      <c r="D166" s="214" t="s">
        <v>176</v>
      </c>
      <c r="E166" s="215" t="s">
        <v>842</v>
      </c>
      <c r="F166" s="216" t="s">
        <v>843</v>
      </c>
      <c r="G166" s="217" t="s">
        <v>220</v>
      </c>
      <c r="H166" s="218">
        <v>2</v>
      </c>
      <c r="I166" s="219"/>
      <c r="J166" s="220">
        <f>ROUND(I166*H166,2)</f>
        <v>0</v>
      </c>
      <c r="K166" s="216" t="s">
        <v>180</v>
      </c>
      <c r="L166" s="48"/>
      <c r="M166" s="221" t="s">
        <v>5</v>
      </c>
      <c r="N166" s="222" t="s">
        <v>43</v>
      </c>
      <c r="O166" s="49"/>
      <c r="P166" s="223">
        <f>O166*H166</f>
        <v>0</v>
      </c>
      <c r="Q166" s="223">
        <v>0.01726</v>
      </c>
      <c r="R166" s="223">
        <f>Q166*H166</f>
        <v>0</v>
      </c>
      <c r="S166" s="223">
        <v>0</v>
      </c>
      <c r="T166" s="224">
        <f>S166*H166</f>
        <v>0</v>
      </c>
      <c r="AR166" s="26" t="s">
        <v>263</v>
      </c>
      <c r="AT166" s="26" t="s">
        <v>176</v>
      </c>
      <c r="AU166" s="26" t="s">
        <v>81</v>
      </c>
      <c r="AY166" s="26" t="s">
        <v>173</v>
      </c>
      <c r="BE166" s="225">
        <f>IF(N166="základní",J166,0)</f>
        <v>0</v>
      </c>
      <c r="BF166" s="225">
        <f>IF(N166="snížená",J166,0)</f>
        <v>0</v>
      </c>
      <c r="BG166" s="225">
        <f>IF(N166="zákl. přenesená",J166,0)</f>
        <v>0</v>
      </c>
      <c r="BH166" s="225">
        <f>IF(N166="sníž. přenesená",J166,0)</f>
        <v>0</v>
      </c>
      <c r="BI166" s="225">
        <f>IF(N166="nulová",J166,0)</f>
        <v>0</v>
      </c>
      <c r="BJ166" s="26" t="s">
        <v>79</v>
      </c>
      <c r="BK166" s="225">
        <f>ROUND(I166*H166,2)</f>
        <v>0</v>
      </c>
      <c r="BL166" s="26" t="s">
        <v>263</v>
      </c>
      <c r="BM166" s="26" t="s">
        <v>844</v>
      </c>
    </row>
    <row r="167" spans="2:65" s="1" customFormat="1" ht="22.5" customHeight="1">
      <c r="B167" s="213"/>
      <c r="C167" s="214" t="s">
        <v>503</v>
      </c>
      <c r="D167" s="214" t="s">
        <v>176</v>
      </c>
      <c r="E167" s="215" t="s">
        <v>845</v>
      </c>
      <c r="F167" s="216" t="s">
        <v>846</v>
      </c>
      <c r="G167" s="217" t="s">
        <v>220</v>
      </c>
      <c r="H167" s="218">
        <v>3</v>
      </c>
      <c r="I167" s="219"/>
      <c r="J167" s="220">
        <f>ROUND(I167*H167,2)</f>
        <v>0</v>
      </c>
      <c r="K167" s="216" t="s">
        <v>180</v>
      </c>
      <c r="L167" s="48"/>
      <c r="M167" s="221" t="s">
        <v>5</v>
      </c>
      <c r="N167" s="222" t="s">
        <v>43</v>
      </c>
      <c r="O167" s="49"/>
      <c r="P167" s="223">
        <f>O167*H167</f>
        <v>0</v>
      </c>
      <c r="Q167" s="223">
        <v>0</v>
      </c>
      <c r="R167" s="223">
        <f>Q167*H167</f>
        <v>0</v>
      </c>
      <c r="S167" s="223">
        <v>0.00156</v>
      </c>
      <c r="T167" s="224">
        <f>S167*H167</f>
        <v>0</v>
      </c>
      <c r="AR167" s="26" t="s">
        <v>263</v>
      </c>
      <c r="AT167" s="26" t="s">
        <v>176</v>
      </c>
      <c r="AU167" s="26" t="s">
        <v>81</v>
      </c>
      <c r="AY167" s="26" t="s">
        <v>173</v>
      </c>
      <c r="BE167" s="225">
        <f>IF(N167="základní",J167,0)</f>
        <v>0</v>
      </c>
      <c r="BF167" s="225">
        <f>IF(N167="snížená",J167,0)</f>
        <v>0</v>
      </c>
      <c r="BG167" s="225">
        <f>IF(N167="zákl. přenesená",J167,0)</f>
        <v>0</v>
      </c>
      <c r="BH167" s="225">
        <f>IF(N167="sníž. přenesená",J167,0)</f>
        <v>0</v>
      </c>
      <c r="BI167" s="225">
        <f>IF(N167="nulová",J167,0)</f>
        <v>0</v>
      </c>
      <c r="BJ167" s="26" t="s">
        <v>79</v>
      </c>
      <c r="BK167" s="225">
        <f>ROUND(I167*H167,2)</f>
        <v>0</v>
      </c>
      <c r="BL167" s="26" t="s">
        <v>263</v>
      </c>
      <c r="BM167" s="26" t="s">
        <v>847</v>
      </c>
    </row>
    <row r="168" spans="2:65" s="1" customFormat="1" ht="22.5" customHeight="1">
      <c r="B168" s="213"/>
      <c r="C168" s="214" t="s">
        <v>508</v>
      </c>
      <c r="D168" s="214" t="s">
        <v>176</v>
      </c>
      <c r="E168" s="215" t="s">
        <v>848</v>
      </c>
      <c r="F168" s="216" t="s">
        <v>849</v>
      </c>
      <c r="G168" s="217" t="s">
        <v>220</v>
      </c>
      <c r="H168" s="218">
        <v>2</v>
      </c>
      <c r="I168" s="219"/>
      <c r="J168" s="220">
        <f>ROUND(I168*H168,2)</f>
        <v>0</v>
      </c>
      <c r="K168" s="216" t="s">
        <v>180</v>
      </c>
      <c r="L168" s="48"/>
      <c r="M168" s="221" t="s">
        <v>5</v>
      </c>
      <c r="N168" s="222" t="s">
        <v>43</v>
      </c>
      <c r="O168" s="49"/>
      <c r="P168" s="223">
        <f>O168*H168</f>
        <v>0</v>
      </c>
      <c r="Q168" s="223">
        <v>0.00184</v>
      </c>
      <c r="R168" s="223">
        <f>Q168*H168</f>
        <v>0</v>
      </c>
      <c r="S168" s="223">
        <v>0</v>
      </c>
      <c r="T168" s="224">
        <f>S168*H168</f>
        <v>0</v>
      </c>
      <c r="AR168" s="26" t="s">
        <v>263</v>
      </c>
      <c r="AT168" s="26" t="s">
        <v>176</v>
      </c>
      <c r="AU168" s="26" t="s">
        <v>81</v>
      </c>
      <c r="AY168" s="26" t="s">
        <v>173</v>
      </c>
      <c r="BE168" s="225">
        <f>IF(N168="základní",J168,0)</f>
        <v>0</v>
      </c>
      <c r="BF168" s="225">
        <f>IF(N168="snížená",J168,0)</f>
        <v>0</v>
      </c>
      <c r="BG168" s="225">
        <f>IF(N168="zákl. přenesená",J168,0)</f>
        <v>0</v>
      </c>
      <c r="BH168" s="225">
        <f>IF(N168="sníž. přenesená",J168,0)</f>
        <v>0</v>
      </c>
      <c r="BI168" s="225">
        <f>IF(N168="nulová",J168,0)</f>
        <v>0</v>
      </c>
      <c r="BJ168" s="26" t="s">
        <v>79</v>
      </c>
      <c r="BK168" s="225">
        <f>ROUND(I168*H168,2)</f>
        <v>0</v>
      </c>
      <c r="BL168" s="26" t="s">
        <v>263</v>
      </c>
      <c r="BM168" s="26" t="s">
        <v>850</v>
      </c>
    </row>
    <row r="169" spans="2:65" s="1" customFormat="1" ht="22.5" customHeight="1">
      <c r="B169" s="213"/>
      <c r="C169" s="214" t="s">
        <v>514</v>
      </c>
      <c r="D169" s="214" t="s">
        <v>176</v>
      </c>
      <c r="E169" s="215" t="s">
        <v>851</v>
      </c>
      <c r="F169" s="216" t="s">
        <v>852</v>
      </c>
      <c r="G169" s="217" t="s">
        <v>245</v>
      </c>
      <c r="H169" s="218">
        <v>2</v>
      </c>
      <c r="I169" s="219"/>
      <c r="J169" s="220">
        <f>ROUND(I169*H169,2)</f>
        <v>0</v>
      </c>
      <c r="K169" s="216" t="s">
        <v>180</v>
      </c>
      <c r="L169" s="48"/>
      <c r="M169" s="221" t="s">
        <v>5</v>
      </c>
      <c r="N169" s="222" t="s">
        <v>43</v>
      </c>
      <c r="O169" s="49"/>
      <c r="P169" s="223">
        <f>O169*H169</f>
        <v>0</v>
      </c>
      <c r="Q169" s="223">
        <v>0.00023</v>
      </c>
      <c r="R169" s="223">
        <f>Q169*H169</f>
        <v>0</v>
      </c>
      <c r="S169" s="223">
        <v>0</v>
      </c>
      <c r="T169" s="224">
        <f>S169*H169</f>
        <v>0</v>
      </c>
      <c r="AR169" s="26" t="s">
        <v>263</v>
      </c>
      <c r="AT169" s="26" t="s">
        <v>176</v>
      </c>
      <c r="AU169" s="26" t="s">
        <v>81</v>
      </c>
      <c r="AY169" s="26" t="s">
        <v>173</v>
      </c>
      <c r="BE169" s="225">
        <f>IF(N169="základní",J169,0)</f>
        <v>0</v>
      </c>
      <c r="BF169" s="225">
        <f>IF(N169="snížená",J169,0)</f>
        <v>0</v>
      </c>
      <c r="BG169" s="225">
        <f>IF(N169="zákl. přenesená",J169,0)</f>
        <v>0</v>
      </c>
      <c r="BH169" s="225">
        <f>IF(N169="sníž. přenesená",J169,0)</f>
        <v>0</v>
      </c>
      <c r="BI169" s="225">
        <f>IF(N169="nulová",J169,0)</f>
        <v>0</v>
      </c>
      <c r="BJ169" s="26" t="s">
        <v>79</v>
      </c>
      <c r="BK169" s="225">
        <f>ROUND(I169*H169,2)</f>
        <v>0</v>
      </c>
      <c r="BL169" s="26" t="s">
        <v>263</v>
      </c>
      <c r="BM169" s="26" t="s">
        <v>853</v>
      </c>
    </row>
    <row r="170" spans="2:65" s="1" customFormat="1" ht="31.5" customHeight="1">
      <c r="B170" s="213"/>
      <c r="C170" s="214" t="s">
        <v>519</v>
      </c>
      <c r="D170" s="214" t="s">
        <v>176</v>
      </c>
      <c r="E170" s="215" t="s">
        <v>854</v>
      </c>
      <c r="F170" s="216" t="s">
        <v>855</v>
      </c>
      <c r="G170" s="217" t="s">
        <v>276</v>
      </c>
      <c r="H170" s="218">
        <v>0.039</v>
      </c>
      <c r="I170" s="219"/>
      <c r="J170" s="220">
        <f>ROUND(I170*H170,2)</f>
        <v>0</v>
      </c>
      <c r="K170" s="216" t="s">
        <v>180</v>
      </c>
      <c r="L170" s="48"/>
      <c r="M170" s="221" t="s">
        <v>5</v>
      </c>
      <c r="N170" s="222" t="s">
        <v>43</v>
      </c>
      <c r="O170" s="49"/>
      <c r="P170" s="223">
        <f>O170*H170</f>
        <v>0</v>
      </c>
      <c r="Q170" s="223">
        <v>0</v>
      </c>
      <c r="R170" s="223">
        <f>Q170*H170</f>
        <v>0</v>
      </c>
      <c r="S170" s="223">
        <v>0</v>
      </c>
      <c r="T170" s="224">
        <f>S170*H170</f>
        <v>0</v>
      </c>
      <c r="AR170" s="26" t="s">
        <v>263</v>
      </c>
      <c r="AT170" s="26" t="s">
        <v>176</v>
      </c>
      <c r="AU170" s="26" t="s">
        <v>81</v>
      </c>
      <c r="AY170" s="26" t="s">
        <v>173</v>
      </c>
      <c r="BE170" s="225">
        <f>IF(N170="základní",J170,0)</f>
        <v>0</v>
      </c>
      <c r="BF170" s="225">
        <f>IF(N170="snížená",J170,0)</f>
        <v>0</v>
      </c>
      <c r="BG170" s="225">
        <f>IF(N170="zákl. přenesená",J170,0)</f>
        <v>0</v>
      </c>
      <c r="BH170" s="225">
        <f>IF(N170="sníž. přenesená",J170,0)</f>
        <v>0</v>
      </c>
      <c r="BI170" s="225">
        <f>IF(N170="nulová",J170,0)</f>
        <v>0</v>
      </c>
      <c r="BJ170" s="26" t="s">
        <v>79</v>
      </c>
      <c r="BK170" s="225">
        <f>ROUND(I170*H170,2)</f>
        <v>0</v>
      </c>
      <c r="BL170" s="26" t="s">
        <v>263</v>
      </c>
      <c r="BM170" s="26" t="s">
        <v>856</v>
      </c>
    </row>
    <row r="171" spans="2:65" s="1" customFormat="1" ht="44.25" customHeight="1">
      <c r="B171" s="213"/>
      <c r="C171" s="214" t="s">
        <v>524</v>
      </c>
      <c r="D171" s="214" t="s">
        <v>176</v>
      </c>
      <c r="E171" s="215" t="s">
        <v>857</v>
      </c>
      <c r="F171" s="216" t="s">
        <v>858</v>
      </c>
      <c r="G171" s="217" t="s">
        <v>276</v>
      </c>
      <c r="H171" s="218">
        <v>0.039</v>
      </c>
      <c r="I171" s="219"/>
      <c r="J171" s="220">
        <f>ROUND(I171*H171,2)</f>
        <v>0</v>
      </c>
      <c r="K171" s="216" t="s">
        <v>180</v>
      </c>
      <c r="L171" s="48"/>
      <c r="M171" s="221" t="s">
        <v>5</v>
      </c>
      <c r="N171" s="222" t="s">
        <v>43</v>
      </c>
      <c r="O171" s="49"/>
      <c r="P171" s="223">
        <f>O171*H171</f>
        <v>0</v>
      </c>
      <c r="Q171" s="223">
        <v>0</v>
      </c>
      <c r="R171" s="223">
        <f>Q171*H171</f>
        <v>0</v>
      </c>
      <c r="S171" s="223">
        <v>0</v>
      </c>
      <c r="T171" s="224">
        <f>S171*H171</f>
        <v>0</v>
      </c>
      <c r="AR171" s="26" t="s">
        <v>263</v>
      </c>
      <c r="AT171" s="26" t="s">
        <v>176</v>
      </c>
      <c r="AU171" s="26" t="s">
        <v>81</v>
      </c>
      <c r="AY171" s="26" t="s">
        <v>173</v>
      </c>
      <c r="BE171" s="225">
        <f>IF(N171="základní",J171,0)</f>
        <v>0</v>
      </c>
      <c r="BF171" s="225">
        <f>IF(N171="snížená",J171,0)</f>
        <v>0</v>
      </c>
      <c r="BG171" s="225">
        <f>IF(N171="zákl. přenesená",J171,0)</f>
        <v>0</v>
      </c>
      <c r="BH171" s="225">
        <f>IF(N171="sníž. přenesená",J171,0)</f>
        <v>0</v>
      </c>
      <c r="BI171" s="225">
        <f>IF(N171="nulová",J171,0)</f>
        <v>0</v>
      </c>
      <c r="BJ171" s="26" t="s">
        <v>79</v>
      </c>
      <c r="BK171" s="225">
        <f>ROUND(I171*H171,2)</f>
        <v>0</v>
      </c>
      <c r="BL171" s="26" t="s">
        <v>263</v>
      </c>
      <c r="BM171" s="26" t="s">
        <v>859</v>
      </c>
    </row>
    <row r="172" spans="2:65" s="1" customFormat="1" ht="31.5" customHeight="1">
      <c r="B172" s="213"/>
      <c r="C172" s="214" t="s">
        <v>528</v>
      </c>
      <c r="D172" s="214" t="s">
        <v>176</v>
      </c>
      <c r="E172" s="215" t="s">
        <v>860</v>
      </c>
      <c r="F172" s="216" t="s">
        <v>861</v>
      </c>
      <c r="G172" s="217" t="s">
        <v>276</v>
      </c>
      <c r="H172" s="218">
        <v>0.063</v>
      </c>
      <c r="I172" s="219"/>
      <c r="J172" s="220">
        <f>ROUND(I172*H172,2)</f>
        <v>0</v>
      </c>
      <c r="K172" s="216" t="s">
        <v>180</v>
      </c>
      <c r="L172" s="48"/>
      <c r="M172" s="221" t="s">
        <v>5</v>
      </c>
      <c r="N172" s="273" t="s">
        <v>43</v>
      </c>
      <c r="O172" s="274"/>
      <c r="P172" s="275">
        <f>O172*H172</f>
        <v>0</v>
      </c>
      <c r="Q172" s="275">
        <v>0</v>
      </c>
      <c r="R172" s="275">
        <f>Q172*H172</f>
        <v>0</v>
      </c>
      <c r="S172" s="275">
        <v>0</v>
      </c>
      <c r="T172" s="276">
        <f>S172*H172</f>
        <v>0</v>
      </c>
      <c r="AR172" s="26" t="s">
        <v>263</v>
      </c>
      <c r="AT172" s="26" t="s">
        <v>176</v>
      </c>
      <c r="AU172" s="26" t="s">
        <v>81</v>
      </c>
      <c r="AY172" s="26" t="s">
        <v>173</v>
      </c>
      <c r="BE172" s="225">
        <f>IF(N172="základní",J172,0)</f>
        <v>0</v>
      </c>
      <c r="BF172" s="225">
        <f>IF(N172="snížená",J172,0)</f>
        <v>0</v>
      </c>
      <c r="BG172" s="225">
        <f>IF(N172="zákl. přenesená",J172,0)</f>
        <v>0</v>
      </c>
      <c r="BH172" s="225">
        <f>IF(N172="sníž. přenesená",J172,0)</f>
        <v>0</v>
      </c>
      <c r="BI172" s="225">
        <f>IF(N172="nulová",J172,0)</f>
        <v>0</v>
      </c>
      <c r="BJ172" s="26" t="s">
        <v>79</v>
      </c>
      <c r="BK172" s="225">
        <f>ROUND(I172*H172,2)</f>
        <v>0</v>
      </c>
      <c r="BL172" s="26" t="s">
        <v>263</v>
      </c>
      <c r="BM172" s="26" t="s">
        <v>862</v>
      </c>
    </row>
    <row r="173" spans="2:12" s="1" customFormat="1" ht="6.95" customHeight="1">
      <c r="B173" s="69"/>
      <c r="C173" s="70"/>
      <c r="D173" s="70"/>
      <c r="E173" s="70"/>
      <c r="F173" s="70"/>
      <c r="G173" s="70"/>
      <c r="H173" s="70"/>
      <c r="I173" s="165"/>
      <c r="J173" s="70"/>
      <c r="K173" s="70"/>
      <c r="L173" s="48"/>
    </row>
  </sheetData>
  <autoFilter ref="C95:K172"/>
  <mergeCells count="15">
    <mergeCell ref="E7:H7"/>
    <mergeCell ref="E11:H11"/>
    <mergeCell ref="E9:H9"/>
    <mergeCell ref="E13:H13"/>
    <mergeCell ref="E28:H28"/>
    <mergeCell ref="E49:H49"/>
    <mergeCell ref="E53:H53"/>
    <mergeCell ref="E51:H51"/>
    <mergeCell ref="E55:H55"/>
    <mergeCell ref="E82:H82"/>
    <mergeCell ref="E86:H86"/>
    <mergeCell ref="E84:H84"/>
    <mergeCell ref="E88:H88"/>
    <mergeCell ref="G1:H1"/>
    <mergeCell ref="L2:V2"/>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5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94</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ht="22.5" customHeight="1">
      <c r="B9" s="30"/>
      <c r="C9" s="31"/>
      <c r="D9" s="31"/>
      <c r="E9" s="142" t="s">
        <v>135</v>
      </c>
      <c r="F9" s="31"/>
      <c r="G9" s="31"/>
      <c r="H9" s="31"/>
      <c r="I9" s="141"/>
      <c r="J9" s="31"/>
      <c r="K9" s="33"/>
    </row>
    <row r="10" spans="2:11" ht="13.5">
      <c r="B10" s="30"/>
      <c r="C10" s="31"/>
      <c r="D10" s="42" t="s">
        <v>136</v>
      </c>
      <c r="E10" s="31"/>
      <c r="F10" s="31"/>
      <c r="G10" s="31"/>
      <c r="H10" s="31"/>
      <c r="I10" s="141"/>
      <c r="J10" s="31"/>
      <c r="K10" s="33"/>
    </row>
    <row r="11" spans="2:11" s="1" customFormat="1" ht="22.5" customHeight="1">
      <c r="B11" s="48"/>
      <c r="C11" s="49"/>
      <c r="D11" s="49"/>
      <c r="E11" s="57" t="s">
        <v>863</v>
      </c>
      <c r="F11" s="49"/>
      <c r="G11" s="49"/>
      <c r="H11" s="49"/>
      <c r="I11" s="143"/>
      <c r="J11" s="49"/>
      <c r="K11" s="53"/>
    </row>
    <row r="12" spans="2:11" s="1" customFormat="1" ht="13.5">
      <c r="B12" s="48"/>
      <c r="C12" s="49"/>
      <c r="D12" s="42" t="s">
        <v>648</v>
      </c>
      <c r="E12" s="49"/>
      <c r="F12" s="49"/>
      <c r="G12" s="49"/>
      <c r="H12" s="49"/>
      <c r="I12" s="143"/>
      <c r="J12" s="49"/>
      <c r="K12" s="53"/>
    </row>
    <row r="13" spans="2:11" s="1" customFormat="1" ht="36.95" customHeight="1">
      <c r="B13" s="48"/>
      <c r="C13" s="49"/>
      <c r="D13" s="49"/>
      <c r="E13" s="144" t="s">
        <v>864</v>
      </c>
      <c r="F13" s="49"/>
      <c r="G13" s="49"/>
      <c r="H13" s="49"/>
      <c r="I13" s="143"/>
      <c r="J13" s="49"/>
      <c r="K13" s="53"/>
    </row>
    <row r="14" spans="2:11" s="1" customFormat="1" ht="13.5">
      <c r="B14" s="48"/>
      <c r="C14" s="49"/>
      <c r="D14" s="49"/>
      <c r="E14" s="49"/>
      <c r="F14" s="49"/>
      <c r="G14" s="49"/>
      <c r="H14" s="49"/>
      <c r="I14" s="143"/>
      <c r="J14" s="49"/>
      <c r="K14" s="53"/>
    </row>
    <row r="15" spans="2:11" s="1" customFormat="1" ht="14.4" customHeight="1">
      <c r="B15" s="48"/>
      <c r="C15" s="49"/>
      <c r="D15" s="42" t="s">
        <v>21</v>
      </c>
      <c r="E15" s="49"/>
      <c r="F15" s="37" t="s">
        <v>5</v>
      </c>
      <c r="G15" s="49"/>
      <c r="H15" s="49"/>
      <c r="I15" s="145" t="s">
        <v>22</v>
      </c>
      <c r="J15" s="37" t="s">
        <v>5</v>
      </c>
      <c r="K15" s="53"/>
    </row>
    <row r="16" spans="2:11" s="1" customFormat="1" ht="14.4" customHeight="1">
      <c r="B16" s="48"/>
      <c r="C16" s="49"/>
      <c r="D16" s="42" t="s">
        <v>23</v>
      </c>
      <c r="E16" s="49"/>
      <c r="F16" s="37" t="s">
        <v>24</v>
      </c>
      <c r="G16" s="49"/>
      <c r="H16" s="49"/>
      <c r="I16" s="145" t="s">
        <v>25</v>
      </c>
      <c r="J16" s="146">
        <f>'Rekapitulace stavby'!AN8</f>
        <v>0</v>
      </c>
      <c r="K16" s="53"/>
    </row>
    <row r="17" spans="2:11" s="1" customFormat="1" ht="10.8" customHeight="1">
      <c r="B17" s="48"/>
      <c r="C17" s="49"/>
      <c r="D17" s="49"/>
      <c r="E17" s="49"/>
      <c r="F17" s="49"/>
      <c r="G17" s="49"/>
      <c r="H17" s="49"/>
      <c r="I17" s="143"/>
      <c r="J17" s="49"/>
      <c r="K17" s="53"/>
    </row>
    <row r="18" spans="2:11" s="1" customFormat="1" ht="14.4" customHeight="1">
      <c r="B18" s="48"/>
      <c r="C18" s="49"/>
      <c r="D18" s="42" t="s">
        <v>27</v>
      </c>
      <c r="E18" s="49"/>
      <c r="F18" s="49"/>
      <c r="G18" s="49"/>
      <c r="H18" s="49"/>
      <c r="I18" s="145" t="s">
        <v>28</v>
      </c>
      <c r="J18" s="37" t="s">
        <v>5</v>
      </c>
      <c r="K18" s="53"/>
    </row>
    <row r="19" spans="2:11" s="1" customFormat="1" ht="18" customHeight="1">
      <c r="B19" s="48"/>
      <c r="C19" s="49"/>
      <c r="D19" s="49"/>
      <c r="E19" s="37" t="s">
        <v>29</v>
      </c>
      <c r="F19" s="49"/>
      <c r="G19" s="49"/>
      <c r="H19" s="49"/>
      <c r="I19" s="145" t="s">
        <v>30</v>
      </c>
      <c r="J19" s="37" t="s">
        <v>5</v>
      </c>
      <c r="K19" s="53"/>
    </row>
    <row r="20" spans="2:11" s="1" customFormat="1" ht="6.95" customHeight="1">
      <c r="B20" s="48"/>
      <c r="C20" s="49"/>
      <c r="D20" s="49"/>
      <c r="E20" s="49"/>
      <c r="F20" s="49"/>
      <c r="G20" s="49"/>
      <c r="H20" s="49"/>
      <c r="I20" s="143"/>
      <c r="J20" s="49"/>
      <c r="K20" s="53"/>
    </row>
    <row r="21" spans="2:11" s="1" customFormat="1" ht="14.4" customHeight="1">
      <c r="B21" s="48"/>
      <c r="C21" s="49"/>
      <c r="D21" s="42" t="s">
        <v>31</v>
      </c>
      <c r="E21" s="49"/>
      <c r="F21" s="49"/>
      <c r="G21" s="49"/>
      <c r="H21" s="49"/>
      <c r="I21" s="145" t="s">
        <v>28</v>
      </c>
      <c r="J21" s="37">
        <f>IF('Rekapitulace stavby'!AN13="Vyplň údaj","",IF('Rekapitulace stavby'!AN13="","",'Rekapitulace stavby'!AN13))</f>
        <v>0</v>
      </c>
      <c r="K21" s="53"/>
    </row>
    <row r="22" spans="2:11" s="1" customFormat="1" ht="18" customHeight="1">
      <c r="B22" s="48"/>
      <c r="C22" s="49"/>
      <c r="D22" s="49"/>
      <c r="E22" s="37">
        <f>IF('Rekapitulace stavby'!E14="Vyplň údaj","",IF('Rekapitulace stavby'!E14="","",'Rekapitulace stavby'!E14))</f>
        <v>0</v>
      </c>
      <c r="F22" s="49"/>
      <c r="G22" s="49"/>
      <c r="H22" s="49"/>
      <c r="I22" s="145" t="s">
        <v>30</v>
      </c>
      <c r="J22" s="37">
        <f>IF('Rekapitulace stavby'!AN14="Vyplň údaj","",IF('Rekapitulace stavby'!AN14="","",'Rekapitulace stavby'!AN14))</f>
        <v>0</v>
      </c>
      <c r="K22" s="53"/>
    </row>
    <row r="23" spans="2:11" s="1" customFormat="1" ht="6.95" customHeight="1">
      <c r="B23" s="48"/>
      <c r="C23" s="49"/>
      <c r="D23" s="49"/>
      <c r="E23" s="49"/>
      <c r="F23" s="49"/>
      <c r="G23" s="49"/>
      <c r="H23" s="49"/>
      <c r="I23" s="143"/>
      <c r="J23" s="49"/>
      <c r="K23" s="53"/>
    </row>
    <row r="24" spans="2:11" s="1" customFormat="1" ht="14.4" customHeight="1">
      <c r="B24" s="48"/>
      <c r="C24" s="49"/>
      <c r="D24" s="42" t="s">
        <v>33</v>
      </c>
      <c r="E24" s="49"/>
      <c r="F24" s="49"/>
      <c r="G24" s="49"/>
      <c r="H24" s="49"/>
      <c r="I24" s="145" t="s">
        <v>28</v>
      </c>
      <c r="J24" s="37" t="s">
        <v>5</v>
      </c>
      <c r="K24" s="53"/>
    </row>
    <row r="25" spans="2:11" s="1" customFormat="1" ht="18" customHeight="1">
      <c r="B25" s="48"/>
      <c r="C25" s="49"/>
      <c r="D25" s="49"/>
      <c r="E25" s="37" t="s">
        <v>34</v>
      </c>
      <c r="F25" s="49"/>
      <c r="G25" s="49"/>
      <c r="H25" s="49"/>
      <c r="I25" s="145" t="s">
        <v>30</v>
      </c>
      <c r="J25" s="37" t="s">
        <v>5</v>
      </c>
      <c r="K25" s="53"/>
    </row>
    <row r="26" spans="2:11" s="1" customFormat="1" ht="6.95" customHeight="1">
      <c r="B26" s="48"/>
      <c r="C26" s="49"/>
      <c r="D26" s="49"/>
      <c r="E26" s="49"/>
      <c r="F26" s="49"/>
      <c r="G26" s="49"/>
      <c r="H26" s="49"/>
      <c r="I26" s="143"/>
      <c r="J26" s="49"/>
      <c r="K26" s="53"/>
    </row>
    <row r="27" spans="2:11" s="1" customFormat="1" ht="14.4" customHeight="1">
      <c r="B27" s="48"/>
      <c r="C27" s="49"/>
      <c r="D27" s="42" t="s">
        <v>36</v>
      </c>
      <c r="E27" s="49"/>
      <c r="F27" s="49"/>
      <c r="G27" s="49"/>
      <c r="H27" s="49"/>
      <c r="I27" s="143"/>
      <c r="J27" s="49"/>
      <c r="K27" s="53"/>
    </row>
    <row r="28" spans="2:11" s="7" customFormat="1" ht="22.5" customHeight="1">
      <c r="B28" s="147"/>
      <c r="C28" s="148"/>
      <c r="D28" s="148"/>
      <c r="E28" s="46" t="s">
        <v>5</v>
      </c>
      <c r="F28" s="46"/>
      <c r="G28" s="46"/>
      <c r="H28" s="46"/>
      <c r="I28" s="149"/>
      <c r="J28" s="148"/>
      <c r="K28" s="150"/>
    </row>
    <row r="29" spans="2:11" s="1" customFormat="1" ht="6.95" customHeight="1">
      <c r="B29" s="48"/>
      <c r="C29" s="49"/>
      <c r="D29" s="49"/>
      <c r="E29" s="49"/>
      <c r="F29" s="49"/>
      <c r="G29" s="49"/>
      <c r="H29" s="49"/>
      <c r="I29" s="143"/>
      <c r="J29" s="49"/>
      <c r="K29" s="53"/>
    </row>
    <row r="30" spans="2:11" s="1" customFormat="1" ht="6.95" customHeight="1">
      <c r="B30" s="48"/>
      <c r="C30" s="49"/>
      <c r="D30" s="84"/>
      <c r="E30" s="84"/>
      <c r="F30" s="84"/>
      <c r="G30" s="84"/>
      <c r="H30" s="84"/>
      <c r="I30" s="151"/>
      <c r="J30" s="84"/>
      <c r="K30" s="152"/>
    </row>
    <row r="31" spans="2:11" s="1" customFormat="1" ht="25.4" customHeight="1">
      <c r="B31" s="48"/>
      <c r="C31" s="49"/>
      <c r="D31" s="153" t="s">
        <v>38</v>
      </c>
      <c r="E31" s="49"/>
      <c r="F31" s="49"/>
      <c r="G31" s="49"/>
      <c r="H31" s="49"/>
      <c r="I31" s="143"/>
      <c r="J31" s="154">
        <f>ROUND(J97,2)</f>
        <v>0</v>
      </c>
      <c r="K31" s="53"/>
    </row>
    <row r="32" spans="2:11" s="1" customFormat="1" ht="6.95" customHeight="1">
      <c r="B32" s="48"/>
      <c r="C32" s="49"/>
      <c r="D32" s="84"/>
      <c r="E32" s="84"/>
      <c r="F32" s="84"/>
      <c r="G32" s="84"/>
      <c r="H32" s="84"/>
      <c r="I32" s="151"/>
      <c r="J32" s="84"/>
      <c r="K32" s="152"/>
    </row>
    <row r="33" spans="2:11" s="1" customFormat="1" ht="14.4" customHeight="1">
      <c r="B33" s="48"/>
      <c r="C33" s="49"/>
      <c r="D33" s="49"/>
      <c r="E33" s="49"/>
      <c r="F33" s="54" t="s">
        <v>40</v>
      </c>
      <c r="G33" s="49"/>
      <c r="H33" s="49"/>
      <c r="I33" s="155" t="s">
        <v>39</v>
      </c>
      <c r="J33" s="54" t="s">
        <v>41</v>
      </c>
      <c r="K33" s="53"/>
    </row>
    <row r="34" spans="2:11" s="1" customFormat="1" ht="14.4" customHeight="1">
      <c r="B34" s="48"/>
      <c r="C34" s="49"/>
      <c r="D34" s="57" t="s">
        <v>42</v>
      </c>
      <c r="E34" s="57" t="s">
        <v>43</v>
      </c>
      <c r="F34" s="156">
        <f>ROUND(SUM(BE97:BE152),2)</f>
        <v>0</v>
      </c>
      <c r="G34" s="49"/>
      <c r="H34" s="49"/>
      <c r="I34" s="157">
        <v>0.21</v>
      </c>
      <c r="J34" s="156">
        <f>ROUND(ROUND((SUM(BE97:BE152)),2)*I34,2)</f>
        <v>0</v>
      </c>
      <c r="K34" s="53"/>
    </row>
    <row r="35" spans="2:11" s="1" customFormat="1" ht="14.4" customHeight="1">
      <c r="B35" s="48"/>
      <c r="C35" s="49"/>
      <c r="D35" s="49"/>
      <c r="E35" s="57" t="s">
        <v>44</v>
      </c>
      <c r="F35" s="156">
        <f>ROUND(SUM(BF97:BF152),2)</f>
        <v>0</v>
      </c>
      <c r="G35" s="49"/>
      <c r="H35" s="49"/>
      <c r="I35" s="157">
        <v>0.15</v>
      </c>
      <c r="J35" s="156">
        <f>ROUND(ROUND((SUM(BF97:BF152)),2)*I35,2)</f>
        <v>0</v>
      </c>
      <c r="K35" s="53"/>
    </row>
    <row r="36" spans="2:11" s="1" customFormat="1" ht="14.4" customHeight="1" hidden="1">
      <c r="B36" s="48"/>
      <c r="C36" s="49"/>
      <c r="D36" s="49"/>
      <c r="E36" s="57" t="s">
        <v>45</v>
      </c>
      <c r="F36" s="156">
        <f>ROUND(SUM(BG97:BG152),2)</f>
        <v>0</v>
      </c>
      <c r="G36" s="49"/>
      <c r="H36" s="49"/>
      <c r="I36" s="157">
        <v>0.21</v>
      </c>
      <c r="J36" s="156">
        <v>0</v>
      </c>
      <c r="K36" s="53"/>
    </row>
    <row r="37" spans="2:11" s="1" customFormat="1" ht="14.4" customHeight="1" hidden="1">
      <c r="B37" s="48"/>
      <c r="C37" s="49"/>
      <c r="D37" s="49"/>
      <c r="E37" s="57" t="s">
        <v>46</v>
      </c>
      <c r="F37" s="156">
        <f>ROUND(SUM(BH97:BH152),2)</f>
        <v>0</v>
      </c>
      <c r="G37" s="49"/>
      <c r="H37" s="49"/>
      <c r="I37" s="157">
        <v>0.15</v>
      </c>
      <c r="J37" s="156">
        <v>0</v>
      </c>
      <c r="K37" s="53"/>
    </row>
    <row r="38" spans="2:11" s="1" customFormat="1" ht="14.4" customHeight="1" hidden="1">
      <c r="B38" s="48"/>
      <c r="C38" s="49"/>
      <c r="D38" s="49"/>
      <c r="E38" s="57" t="s">
        <v>47</v>
      </c>
      <c r="F38" s="156">
        <f>ROUND(SUM(BI97:BI152),2)</f>
        <v>0</v>
      </c>
      <c r="G38" s="49"/>
      <c r="H38" s="49"/>
      <c r="I38" s="157">
        <v>0</v>
      </c>
      <c r="J38" s="156">
        <v>0</v>
      </c>
      <c r="K38" s="53"/>
    </row>
    <row r="39" spans="2:11" s="1" customFormat="1" ht="6.95" customHeight="1">
      <c r="B39" s="48"/>
      <c r="C39" s="49"/>
      <c r="D39" s="49"/>
      <c r="E39" s="49"/>
      <c r="F39" s="49"/>
      <c r="G39" s="49"/>
      <c r="H39" s="49"/>
      <c r="I39" s="143"/>
      <c r="J39" s="49"/>
      <c r="K39" s="53"/>
    </row>
    <row r="40" spans="2:11" s="1" customFormat="1" ht="25.4" customHeight="1">
      <c r="B40" s="48"/>
      <c r="C40" s="158"/>
      <c r="D40" s="159" t="s">
        <v>48</v>
      </c>
      <c r="E40" s="90"/>
      <c r="F40" s="90"/>
      <c r="G40" s="160" t="s">
        <v>49</v>
      </c>
      <c r="H40" s="161" t="s">
        <v>50</v>
      </c>
      <c r="I40" s="162"/>
      <c r="J40" s="163">
        <f>SUM(J31:J38)</f>
        <v>0</v>
      </c>
      <c r="K40" s="164"/>
    </row>
    <row r="41" spans="2:11" s="1" customFormat="1" ht="14.4" customHeight="1">
      <c r="B41" s="69"/>
      <c r="C41" s="70"/>
      <c r="D41" s="70"/>
      <c r="E41" s="70"/>
      <c r="F41" s="70"/>
      <c r="G41" s="70"/>
      <c r="H41" s="70"/>
      <c r="I41" s="165"/>
      <c r="J41" s="70"/>
      <c r="K41" s="71"/>
    </row>
    <row r="45" spans="2:11" s="1" customFormat="1" ht="6.95" customHeight="1">
      <c r="B45" s="72"/>
      <c r="C45" s="73"/>
      <c r="D45" s="73"/>
      <c r="E45" s="73"/>
      <c r="F45" s="73"/>
      <c r="G45" s="73"/>
      <c r="H45" s="73"/>
      <c r="I45" s="166"/>
      <c r="J45" s="73"/>
      <c r="K45" s="167"/>
    </row>
    <row r="46" spans="2:11" s="1" customFormat="1" ht="36.95" customHeight="1">
      <c r="B46" s="48"/>
      <c r="C46" s="32" t="s">
        <v>138</v>
      </c>
      <c r="D46" s="49"/>
      <c r="E46" s="49"/>
      <c r="F46" s="49"/>
      <c r="G46" s="49"/>
      <c r="H46" s="49"/>
      <c r="I46" s="143"/>
      <c r="J46" s="49"/>
      <c r="K46" s="53"/>
    </row>
    <row r="47" spans="2:11" s="1" customFormat="1" ht="6.95" customHeight="1">
      <c r="B47" s="48"/>
      <c r="C47" s="49"/>
      <c r="D47" s="49"/>
      <c r="E47" s="49"/>
      <c r="F47" s="49"/>
      <c r="G47" s="49"/>
      <c r="H47" s="49"/>
      <c r="I47" s="143"/>
      <c r="J47" s="49"/>
      <c r="K47" s="53"/>
    </row>
    <row r="48" spans="2:11" s="1" customFormat="1" ht="14.4" customHeight="1">
      <c r="B48" s="48"/>
      <c r="C48" s="42" t="s">
        <v>19</v>
      </c>
      <c r="D48" s="49"/>
      <c r="E48" s="49"/>
      <c r="F48" s="49"/>
      <c r="G48" s="49"/>
      <c r="H48" s="49"/>
      <c r="I48" s="143"/>
      <c r="J48" s="49"/>
      <c r="K48" s="53"/>
    </row>
    <row r="49" spans="2:11" s="1" customFormat="1" ht="22.5" customHeight="1">
      <c r="B49" s="48"/>
      <c r="C49" s="49"/>
      <c r="D49" s="49"/>
      <c r="E49" s="142">
        <f>E7</f>
        <v>0</v>
      </c>
      <c r="F49" s="42"/>
      <c r="G49" s="42"/>
      <c r="H49" s="42"/>
      <c r="I49" s="143"/>
      <c r="J49" s="49"/>
      <c r="K49" s="53"/>
    </row>
    <row r="50" spans="2:11" ht="13.5">
      <c r="B50" s="30"/>
      <c r="C50" s="42" t="s">
        <v>134</v>
      </c>
      <c r="D50" s="31"/>
      <c r="E50" s="31"/>
      <c r="F50" s="31"/>
      <c r="G50" s="31"/>
      <c r="H50" s="31"/>
      <c r="I50" s="141"/>
      <c r="J50" s="31"/>
      <c r="K50" s="33"/>
    </row>
    <row r="51" spans="2:11" ht="22.5" customHeight="1">
      <c r="B51" s="30"/>
      <c r="C51" s="31"/>
      <c r="D51" s="31"/>
      <c r="E51" s="142" t="s">
        <v>135</v>
      </c>
      <c r="F51" s="31"/>
      <c r="G51" s="31"/>
      <c r="H51" s="31"/>
      <c r="I51" s="141"/>
      <c r="J51" s="31"/>
      <c r="K51" s="33"/>
    </row>
    <row r="52" spans="2:11" ht="13.5">
      <c r="B52" s="30"/>
      <c r="C52" s="42" t="s">
        <v>136</v>
      </c>
      <c r="D52" s="31"/>
      <c r="E52" s="31"/>
      <c r="F52" s="31"/>
      <c r="G52" s="31"/>
      <c r="H52" s="31"/>
      <c r="I52" s="141"/>
      <c r="J52" s="31"/>
      <c r="K52" s="33"/>
    </row>
    <row r="53" spans="2:11" s="1" customFormat="1" ht="22.5" customHeight="1">
      <c r="B53" s="48"/>
      <c r="C53" s="49"/>
      <c r="D53" s="49"/>
      <c r="E53" s="57" t="s">
        <v>863</v>
      </c>
      <c r="F53" s="49"/>
      <c r="G53" s="49"/>
      <c r="H53" s="49"/>
      <c r="I53" s="143"/>
      <c r="J53" s="49"/>
      <c r="K53" s="53"/>
    </row>
    <row r="54" spans="2:11" s="1" customFormat="1" ht="14.4" customHeight="1">
      <c r="B54" s="48"/>
      <c r="C54" s="42" t="s">
        <v>648</v>
      </c>
      <c r="D54" s="49"/>
      <c r="E54" s="49"/>
      <c r="F54" s="49"/>
      <c r="G54" s="49"/>
      <c r="H54" s="49"/>
      <c r="I54" s="143"/>
      <c r="J54" s="49"/>
      <c r="K54" s="53"/>
    </row>
    <row r="55" spans="2:11" s="1" customFormat="1" ht="23.25" customHeight="1">
      <c r="B55" s="48"/>
      <c r="C55" s="49"/>
      <c r="D55" s="49"/>
      <c r="E55" s="144">
        <f>E13</f>
        <v>0</v>
      </c>
      <c r="F55" s="49"/>
      <c r="G55" s="49"/>
      <c r="H55" s="49"/>
      <c r="I55" s="143"/>
      <c r="J55" s="49"/>
      <c r="K55" s="53"/>
    </row>
    <row r="56" spans="2:11" s="1" customFormat="1" ht="6.95" customHeight="1">
      <c r="B56" s="48"/>
      <c r="C56" s="49"/>
      <c r="D56" s="49"/>
      <c r="E56" s="49"/>
      <c r="F56" s="49"/>
      <c r="G56" s="49"/>
      <c r="H56" s="49"/>
      <c r="I56" s="143"/>
      <c r="J56" s="49"/>
      <c r="K56" s="53"/>
    </row>
    <row r="57" spans="2:11" s="1" customFormat="1" ht="18" customHeight="1">
      <c r="B57" s="48"/>
      <c r="C57" s="42" t="s">
        <v>23</v>
      </c>
      <c r="D57" s="49"/>
      <c r="E57" s="49"/>
      <c r="F57" s="37">
        <f>F16</f>
        <v>0</v>
      </c>
      <c r="G57" s="49"/>
      <c r="H57" s="49"/>
      <c r="I57" s="145" t="s">
        <v>25</v>
      </c>
      <c r="J57" s="146">
        <f>IF(J16="","",J16)</f>
        <v>0</v>
      </c>
      <c r="K57" s="53"/>
    </row>
    <row r="58" spans="2:11" s="1" customFormat="1" ht="6.95" customHeight="1">
      <c r="B58" s="48"/>
      <c r="C58" s="49"/>
      <c r="D58" s="49"/>
      <c r="E58" s="49"/>
      <c r="F58" s="49"/>
      <c r="G58" s="49"/>
      <c r="H58" s="49"/>
      <c r="I58" s="143"/>
      <c r="J58" s="49"/>
      <c r="K58" s="53"/>
    </row>
    <row r="59" spans="2:11" s="1" customFormat="1" ht="13.5">
      <c r="B59" s="48"/>
      <c r="C59" s="42" t="s">
        <v>27</v>
      </c>
      <c r="D59" s="49"/>
      <c r="E59" s="49"/>
      <c r="F59" s="37">
        <f>E19</f>
        <v>0</v>
      </c>
      <c r="G59" s="49"/>
      <c r="H59" s="49"/>
      <c r="I59" s="145" t="s">
        <v>33</v>
      </c>
      <c r="J59" s="37">
        <f>E25</f>
        <v>0</v>
      </c>
      <c r="K59" s="53"/>
    </row>
    <row r="60" spans="2:11" s="1" customFormat="1" ht="14.4" customHeight="1">
      <c r="B60" s="48"/>
      <c r="C60" s="42" t="s">
        <v>31</v>
      </c>
      <c r="D60" s="49"/>
      <c r="E60" s="49"/>
      <c r="F60" s="37">
        <f>IF(E22="","",E22)</f>
        <v>0</v>
      </c>
      <c r="G60" s="49"/>
      <c r="H60" s="49"/>
      <c r="I60" s="143"/>
      <c r="J60" s="49"/>
      <c r="K60" s="53"/>
    </row>
    <row r="61" spans="2:11" s="1" customFormat="1" ht="10.3" customHeight="1">
      <c r="B61" s="48"/>
      <c r="C61" s="49"/>
      <c r="D61" s="49"/>
      <c r="E61" s="49"/>
      <c r="F61" s="49"/>
      <c r="G61" s="49"/>
      <c r="H61" s="49"/>
      <c r="I61" s="143"/>
      <c r="J61" s="49"/>
      <c r="K61" s="53"/>
    </row>
    <row r="62" spans="2:11" s="1" customFormat="1" ht="29.25" customHeight="1">
      <c r="B62" s="48"/>
      <c r="C62" s="168" t="s">
        <v>139</v>
      </c>
      <c r="D62" s="158"/>
      <c r="E62" s="158"/>
      <c r="F62" s="158"/>
      <c r="G62" s="158"/>
      <c r="H62" s="158"/>
      <c r="I62" s="169"/>
      <c r="J62" s="170" t="s">
        <v>140</v>
      </c>
      <c r="K62" s="171"/>
    </row>
    <row r="63" spans="2:11" s="1" customFormat="1" ht="10.3" customHeight="1">
      <c r="B63" s="48"/>
      <c r="C63" s="49"/>
      <c r="D63" s="49"/>
      <c r="E63" s="49"/>
      <c r="F63" s="49"/>
      <c r="G63" s="49"/>
      <c r="H63" s="49"/>
      <c r="I63" s="143"/>
      <c r="J63" s="49"/>
      <c r="K63" s="53"/>
    </row>
    <row r="64" spans="2:47" s="1" customFormat="1" ht="29.25" customHeight="1">
      <c r="B64" s="48"/>
      <c r="C64" s="172" t="s">
        <v>141</v>
      </c>
      <c r="D64" s="49"/>
      <c r="E64" s="49"/>
      <c r="F64" s="49"/>
      <c r="G64" s="49"/>
      <c r="H64" s="49"/>
      <c r="I64" s="143"/>
      <c r="J64" s="154">
        <f>J97</f>
        <v>0</v>
      </c>
      <c r="K64" s="53"/>
      <c r="AU64" s="26" t="s">
        <v>142</v>
      </c>
    </row>
    <row r="65" spans="2:11" s="8" customFormat="1" ht="24.95" customHeight="1">
      <c r="B65" s="173"/>
      <c r="C65" s="174"/>
      <c r="D65" s="175" t="s">
        <v>865</v>
      </c>
      <c r="E65" s="176"/>
      <c r="F65" s="176"/>
      <c r="G65" s="176"/>
      <c r="H65" s="176"/>
      <c r="I65" s="177"/>
      <c r="J65" s="178">
        <f>J98</f>
        <v>0</v>
      </c>
      <c r="K65" s="179"/>
    </row>
    <row r="66" spans="2:11" s="8" customFormat="1" ht="24.95" customHeight="1">
      <c r="B66" s="173"/>
      <c r="C66" s="174"/>
      <c r="D66" s="175" t="s">
        <v>866</v>
      </c>
      <c r="E66" s="176"/>
      <c r="F66" s="176"/>
      <c r="G66" s="176"/>
      <c r="H66" s="176"/>
      <c r="I66" s="177"/>
      <c r="J66" s="178">
        <f>J101</f>
        <v>0</v>
      </c>
      <c r="K66" s="179"/>
    </row>
    <row r="67" spans="2:11" s="8" customFormat="1" ht="24.95" customHeight="1">
      <c r="B67" s="173"/>
      <c r="C67" s="174"/>
      <c r="D67" s="175" t="s">
        <v>867</v>
      </c>
      <c r="E67" s="176"/>
      <c r="F67" s="176"/>
      <c r="G67" s="176"/>
      <c r="H67" s="176"/>
      <c r="I67" s="177"/>
      <c r="J67" s="178">
        <f>J109</f>
        <v>0</v>
      </c>
      <c r="K67" s="179"/>
    </row>
    <row r="68" spans="2:11" s="8" customFormat="1" ht="24.95" customHeight="1">
      <c r="B68" s="173"/>
      <c r="C68" s="174"/>
      <c r="D68" s="175" t="s">
        <v>868</v>
      </c>
      <c r="E68" s="176"/>
      <c r="F68" s="176"/>
      <c r="G68" s="176"/>
      <c r="H68" s="176"/>
      <c r="I68" s="177"/>
      <c r="J68" s="178">
        <f>J113</f>
        <v>0</v>
      </c>
      <c r="K68" s="179"/>
    </row>
    <row r="69" spans="2:11" s="8" customFormat="1" ht="24.95" customHeight="1">
      <c r="B69" s="173"/>
      <c r="C69" s="174"/>
      <c r="D69" s="175" t="s">
        <v>869</v>
      </c>
      <c r="E69" s="176"/>
      <c r="F69" s="176"/>
      <c r="G69" s="176"/>
      <c r="H69" s="176"/>
      <c r="I69" s="177"/>
      <c r="J69" s="178">
        <f>J120</f>
        <v>0</v>
      </c>
      <c r="K69" s="179"/>
    </row>
    <row r="70" spans="2:11" s="8" customFormat="1" ht="24.95" customHeight="1">
      <c r="B70" s="173"/>
      <c r="C70" s="174"/>
      <c r="D70" s="175" t="s">
        <v>870</v>
      </c>
      <c r="E70" s="176"/>
      <c r="F70" s="176"/>
      <c r="G70" s="176"/>
      <c r="H70" s="176"/>
      <c r="I70" s="177"/>
      <c r="J70" s="178">
        <f>J129</f>
        <v>0</v>
      </c>
      <c r="K70" s="179"/>
    </row>
    <row r="71" spans="2:11" s="8" customFormat="1" ht="24.95" customHeight="1">
      <c r="B71" s="173"/>
      <c r="C71" s="174"/>
      <c r="D71" s="175" t="s">
        <v>871</v>
      </c>
      <c r="E71" s="176"/>
      <c r="F71" s="176"/>
      <c r="G71" s="176"/>
      <c r="H71" s="176"/>
      <c r="I71" s="177"/>
      <c r="J71" s="178">
        <f>J139</f>
        <v>0</v>
      </c>
      <c r="K71" s="179"/>
    </row>
    <row r="72" spans="2:11" s="8" customFormat="1" ht="24.95" customHeight="1">
      <c r="B72" s="173"/>
      <c r="C72" s="174"/>
      <c r="D72" s="175" t="s">
        <v>872</v>
      </c>
      <c r="E72" s="176"/>
      <c r="F72" s="176"/>
      <c r="G72" s="176"/>
      <c r="H72" s="176"/>
      <c r="I72" s="177"/>
      <c r="J72" s="178">
        <f>J142</f>
        <v>0</v>
      </c>
      <c r="K72" s="179"/>
    </row>
    <row r="73" spans="2:11" s="8" customFormat="1" ht="24.95" customHeight="1">
      <c r="B73" s="173"/>
      <c r="C73" s="174"/>
      <c r="D73" s="175" t="s">
        <v>873</v>
      </c>
      <c r="E73" s="176"/>
      <c r="F73" s="176"/>
      <c r="G73" s="176"/>
      <c r="H73" s="176"/>
      <c r="I73" s="177"/>
      <c r="J73" s="178">
        <f>J149</f>
        <v>0</v>
      </c>
      <c r="K73" s="179"/>
    </row>
    <row r="74" spans="2:11" s="1" customFormat="1" ht="21.8" customHeight="1">
      <c r="B74" s="48"/>
      <c r="C74" s="49"/>
      <c r="D74" s="49"/>
      <c r="E74" s="49"/>
      <c r="F74" s="49"/>
      <c r="G74" s="49"/>
      <c r="H74" s="49"/>
      <c r="I74" s="143"/>
      <c r="J74" s="49"/>
      <c r="K74" s="53"/>
    </row>
    <row r="75" spans="2:11" s="1" customFormat="1" ht="6.95" customHeight="1">
      <c r="B75" s="69"/>
      <c r="C75" s="70"/>
      <c r="D75" s="70"/>
      <c r="E75" s="70"/>
      <c r="F75" s="70"/>
      <c r="G75" s="70"/>
      <c r="H75" s="70"/>
      <c r="I75" s="165"/>
      <c r="J75" s="70"/>
      <c r="K75" s="71"/>
    </row>
    <row r="79" spans="2:12" s="1" customFormat="1" ht="6.95" customHeight="1">
      <c r="B79" s="72"/>
      <c r="C79" s="73"/>
      <c r="D79" s="73"/>
      <c r="E79" s="73"/>
      <c r="F79" s="73"/>
      <c r="G79" s="73"/>
      <c r="H79" s="73"/>
      <c r="I79" s="166"/>
      <c r="J79" s="73"/>
      <c r="K79" s="73"/>
      <c r="L79" s="48"/>
    </row>
    <row r="80" spans="2:12" s="1" customFormat="1" ht="36.95" customHeight="1">
      <c r="B80" s="48"/>
      <c r="C80" s="74" t="s">
        <v>157</v>
      </c>
      <c r="L80" s="48"/>
    </row>
    <row r="81" spans="2:12" s="1" customFormat="1" ht="6.95" customHeight="1">
      <c r="B81" s="48"/>
      <c r="L81" s="48"/>
    </row>
    <row r="82" spans="2:12" s="1" customFormat="1" ht="14.4" customHeight="1">
      <c r="B82" s="48"/>
      <c r="C82" s="76" t="s">
        <v>19</v>
      </c>
      <c r="L82" s="48"/>
    </row>
    <row r="83" spans="2:12" s="1" customFormat="1" ht="22.5" customHeight="1">
      <c r="B83" s="48"/>
      <c r="E83" s="187">
        <f>E7</f>
        <v>0</v>
      </c>
      <c r="F83" s="76"/>
      <c r="G83" s="76"/>
      <c r="H83" s="76"/>
      <c r="L83" s="48"/>
    </row>
    <row r="84" spans="2:12" ht="13.5">
      <c r="B84" s="30"/>
      <c r="C84" s="76" t="s">
        <v>134</v>
      </c>
      <c r="L84" s="30"/>
    </row>
    <row r="85" spans="2:12" ht="22.5" customHeight="1">
      <c r="B85" s="30"/>
      <c r="E85" s="187" t="s">
        <v>135</v>
      </c>
      <c r="L85" s="30"/>
    </row>
    <row r="86" spans="2:12" ht="13.5">
      <c r="B86" s="30"/>
      <c r="C86" s="76" t="s">
        <v>136</v>
      </c>
      <c r="L86" s="30"/>
    </row>
    <row r="87" spans="2:12" s="1" customFormat="1" ht="22.5" customHeight="1">
      <c r="B87" s="48"/>
      <c r="E87" s="272" t="s">
        <v>863</v>
      </c>
      <c r="F87" s="1"/>
      <c r="G87" s="1"/>
      <c r="H87" s="1"/>
      <c r="L87" s="48"/>
    </row>
    <row r="88" spans="2:12" s="1" customFormat="1" ht="14.4" customHeight="1">
      <c r="B88" s="48"/>
      <c r="C88" s="76" t="s">
        <v>648</v>
      </c>
      <c r="L88" s="48"/>
    </row>
    <row r="89" spans="2:12" s="1" customFormat="1" ht="23.25" customHeight="1">
      <c r="B89" s="48"/>
      <c r="E89" s="79">
        <f>E13</f>
        <v>0</v>
      </c>
      <c r="F89" s="1"/>
      <c r="G89" s="1"/>
      <c r="H89" s="1"/>
      <c r="L89" s="48"/>
    </row>
    <row r="90" spans="2:12" s="1" customFormat="1" ht="6.95" customHeight="1">
      <c r="B90" s="48"/>
      <c r="L90" s="48"/>
    </row>
    <row r="91" spans="2:12" s="1" customFormat="1" ht="18" customHeight="1">
      <c r="B91" s="48"/>
      <c r="C91" s="76" t="s">
        <v>23</v>
      </c>
      <c r="F91" s="188">
        <f>F16</f>
        <v>0</v>
      </c>
      <c r="I91" s="189" t="s">
        <v>25</v>
      </c>
      <c r="J91" s="81">
        <f>IF(J16="","",J16)</f>
        <v>0</v>
      </c>
      <c r="L91" s="48"/>
    </row>
    <row r="92" spans="2:12" s="1" customFormat="1" ht="6.95" customHeight="1">
      <c r="B92" s="48"/>
      <c r="L92" s="48"/>
    </row>
    <row r="93" spans="2:12" s="1" customFormat="1" ht="13.5">
      <c r="B93" s="48"/>
      <c r="C93" s="76" t="s">
        <v>27</v>
      </c>
      <c r="F93" s="188">
        <f>E19</f>
        <v>0</v>
      </c>
      <c r="I93" s="189" t="s">
        <v>33</v>
      </c>
      <c r="J93" s="188">
        <f>E25</f>
        <v>0</v>
      </c>
      <c r="L93" s="48"/>
    </row>
    <row r="94" spans="2:12" s="1" customFormat="1" ht="14.4" customHeight="1">
      <c r="B94" s="48"/>
      <c r="C94" s="76" t="s">
        <v>31</v>
      </c>
      <c r="F94" s="188">
        <f>IF(E22="","",E22)</f>
        <v>0</v>
      </c>
      <c r="L94" s="48"/>
    </row>
    <row r="95" spans="2:12" s="1" customFormat="1" ht="10.3" customHeight="1">
      <c r="B95" s="48"/>
      <c r="L95" s="48"/>
    </row>
    <row r="96" spans="2:20" s="10" customFormat="1" ht="29.25" customHeight="1">
      <c r="B96" s="190"/>
      <c r="C96" s="191" t="s">
        <v>158</v>
      </c>
      <c r="D96" s="192" t="s">
        <v>57</v>
      </c>
      <c r="E96" s="192" t="s">
        <v>53</v>
      </c>
      <c r="F96" s="192" t="s">
        <v>159</v>
      </c>
      <c r="G96" s="192" t="s">
        <v>160</v>
      </c>
      <c r="H96" s="192" t="s">
        <v>161</v>
      </c>
      <c r="I96" s="193" t="s">
        <v>162</v>
      </c>
      <c r="J96" s="192" t="s">
        <v>140</v>
      </c>
      <c r="K96" s="194" t="s">
        <v>163</v>
      </c>
      <c r="L96" s="190"/>
      <c r="M96" s="94" t="s">
        <v>164</v>
      </c>
      <c r="N96" s="95" t="s">
        <v>42</v>
      </c>
      <c r="O96" s="95" t="s">
        <v>165</v>
      </c>
      <c r="P96" s="95" t="s">
        <v>166</v>
      </c>
      <c r="Q96" s="95" t="s">
        <v>167</v>
      </c>
      <c r="R96" s="95" t="s">
        <v>168</v>
      </c>
      <c r="S96" s="95" t="s">
        <v>169</v>
      </c>
      <c r="T96" s="96" t="s">
        <v>170</v>
      </c>
    </row>
    <row r="97" spans="2:63" s="1" customFormat="1" ht="29.25" customHeight="1">
      <c r="B97" s="48"/>
      <c r="C97" s="98" t="s">
        <v>141</v>
      </c>
      <c r="J97" s="195">
        <f>BK97</f>
        <v>0</v>
      </c>
      <c r="L97" s="48"/>
      <c r="M97" s="97"/>
      <c r="N97" s="84"/>
      <c r="O97" s="84"/>
      <c r="P97" s="196">
        <f>P98+P101+P109+P113+P120+P129+P139+P142+P149</f>
        <v>0</v>
      </c>
      <c r="Q97" s="84"/>
      <c r="R97" s="196">
        <f>R98+R101+R109+R113+R120+R129+R139+R142+R149</f>
        <v>0</v>
      </c>
      <c r="S97" s="84"/>
      <c r="T97" s="197">
        <f>T98+T101+T109+T113+T120+T129+T139+T142+T149</f>
        <v>0</v>
      </c>
      <c r="AT97" s="26" t="s">
        <v>71</v>
      </c>
      <c r="AU97" s="26" t="s">
        <v>142</v>
      </c>
      <c r="BK97" s="198">
        <f>BK98+BK101+BK109+BK113+BK120+BK129+BK139+BK142+BK149</f>
        <v>0</v>
      </c>
    </row>
    <row r="98" spans="2:63" s="11" customFormat="1" ht="37.4" customHeight="1">
      <c r="B98" s="199"/>
      <c r="D98" s="210" t="s">
        <v>71</v>
      </c>
      <c r="E98" s="277" t="s">
        <v>874</v>
      </c>
      <c r="F98" s="277" t="s">
        <v>875</v>
      </c>
      <c r="I98" s="202"/>
      <c r="J98" s="278">
        <f>BK98</f>
        <v>0</v>
      </c>
      <c r="L98" s="199"/>
      <c r="M98" s="204"/>
      <c r="N98" s="205"/>
      <c r="O98" s="205"/>
      <c r="P98" s="206">
        <f>SUM(P99:P100)</f>
        <v>0</v>
      </c>
      <c r="Q98" s="205"/>
      <c r="R98" s="206">
        <f>SUM(R99:R100)</f>
        <v>0</v>
      </c>
      <c r="S98" s="205"/>
      <c r="T98" s="207">
        <f>SUM(T99:T100)</f>
        <v>0</v>
      </c>
      <c r="AR98" s="200" t="s">
        <v>79</v>
      </c>
      <c r="AT98" s="208" t="s">
        <v>71</v>
      </c>
      <c r="AU98" s="208" t="s">
        <v>72</v>
      </c>
      <c r="AY98" s="200" t="s">
        <v>173</v>
      </c>
      <c r="BK98" s="209">
        <f>SUM(BK99:BK100)</f>
        <v>0</v>
      </c>
    </row>
    <row r="99" spans="2:65" s="1" customFormat="1" ht="31.5" customHeight="1">
      <c r="B99" s="213"/>
      <c r="C99" s="259" t="s">
        <v>79</v>
      </c>
      <c r="D99" s="259" t="s">
        <v>336</v>
      </c>
      <c r="E99" s="260" t="s">
        <v>876</v>
      </c>
      <c r="F99" s="261" t="s">
        <v>877</v>
      </c>
      <c r="G99" s="262" t="s">
        <v>711</v>
      </c>
      <c r="H99" s="263">
        <v>1</v>
      </c>
      <c r="I99" s="264"/>
      <c r="J99" s="265">
        <f>ROUND(I99*H99,2)</f>
        <v>0</v>
      </c>
      <c r="K99" s="261" t="s">
        <v>5</v>
      </c>
      <c r="L99" s="266"/>
      <c r="M99" s="267" t="s">
        <v>5</v>
      </c>
      <c r="N99" s="268" t="s">
        <v>43</v>
      </c>
      <c r="O99" s="49"/>
      <c r="P99" s="223">
        <f>O99*H99</f>
        <v>0</v>
      </c>
      <c r="Q99" s="223">
        <v>0</v>
      </c>
      <c r="R99" s="223">
        <f>Q99*H99</f>
        <v>0</v>
      </c>
      <c r="S99" s="223">
        <v>0</v>
      </c>
      <c r="T99" s="224">
        <f>S99*H99</f>
        <v>0</v>
      </c>
      <c r="AR99" s="26" t="s">
        <v>222</v>
      </c>
      <c r="AT99" s="26" t="s">
        <v>336</v>
      </c>
      <c r="AU99" s="26" t="s">
        <v>79</v>
      </c>
      <c r="AY99" s="26" t="s">
        <v>173</v>
      </c>
      <c r="BE99" s="225">
        <f>IF(N99="základní",J99,0)</f>
        <v>0</v>
      </c>
      <c r="BF99" s="225">
        <f>IF(N99="snížená",J99,0)</f>
        <v>0</v>
      </c>
      <c r="BG99" s="225">
        <f>IF(N99="zákl. přenesená",J99,0)</f>
        <v>0</v>
      </c>
      <c r="BH99" s="225">
        <f>IF(N99="sníž. přenesená",J99,0)</f>
        <v>0</v>
      </c>
      <c r="BI99" s="225">
        <f>IF(N99="nulová",J99,0)</f>
        <v>0</v>
      </c>
      <c r="BJ99" s="26" t="s">
        <v>79</v>
      </c>
      <c r="BK99" s="225">
        <f>ROUND(I99*H99,2)</f>
        <v>0</v>
      </c>
      <c r="BL99" s="26" t="s">
        <v>181</v>
      </c>
      <c r="BM99" s="26" t="s">
        <v>878</v>
      </c>
    </row>
    <row r="100" spans="2:65" s="1" customFormat="1" ht="22.5" customHeight="1">
      <c r="B100" s="213"/>
      <c r="C100" s="259" t="s">
        <v>81</v>
      </c>
      <c r="D100" s="259" t="s">
        <v>336</v>
      </c>
      <c r="E100" s="260" t="s">
        <v>879</v>
      </c>
      <c r="F100" s="261" t="s">
        <v>880</v>
      </c>
      <c r="G100" s="262" t="s">
        <v>711</v>
      </c>
      <c r="H100" s="263">
        <v>1</v>
      </c>
      <c r="I100" s="264"/>
      <c r="J100" s="265">
        <f>ROUND(I100*H100,2)</f>
        <v>0</v>
      </c>
      <c r="K100" s="261" t="s">
        <v>5</v>
      </c>
      <c r="L100" s="266"/>
      <c r="M100" s="267" t="s">
        <v>5</v>
      </c>
      <c r="N100" s="268" t="s">
        <v>43</v>
      </c>
      <c r="O100" s="49"/>
      <c r="P100" s="223">
        <f>O100*H100</f>
        <v>0</v>
      </c>
      <c r="Q100" s="223">
        <v>0</v>
      </c>
      <c r="R100" s="223">
        <f>Q100*H100</f>
        <v>0</v>
      </c>
      <c r="S100" s="223">
        <v>0</v>
      </c>
      <c r="T100" s="224">
        <f>S100*H100</f>
        <v>0</v>
      </c>
      <c r="AR100" s="26" t="s">
        <v>222</v>
      </c>
      <c r="AT100" s="26" t="s">
        <v>336</v>
      </c>
      <c r="AU100" s="26" t="s">
        <v>79</v>
      </c>
      <c r="AY100" s="26" t="s">
        <v>173</v>
      </c>
      <c r="BE100" s="225">
        <f>IF(N100="základní",J100,0)</f>
        <v>0</v>
      </c>
      <c r="BF100" s="225">
        <f>IF(N100="snížená",J100,0)</f>
        <v>0</v>
      </c>
      <c r="BG100" s="225">
        <f>IF(N100="zákl. přenesená",J100,0)</f>
        <v>0</v>
      </c>
      <c r="BH100" s="225">
        <f>IF(N100="sníž. přenesená",J100,0)</f>
        <v>0</v>
      </c>
      <c r="BI100" s="225">
        <f>IF(N100="nulová",J100,0)</f>
        <v>0</v>
      </c>
      <c r="BJ100" s="26" t="s">
        <v>79</v>
      </c>
      <c r="BK100" s="225">
        <f>ROUND(I100*H100,2)</f>
        <v>0</v>
      </c>
      <c r="BL100" s="26" t="s">
        <v>181</v>
      </c>
      <c r="BM100" s="26" t="s">
        <v>881</v>
      </c>
    </row>
    <row r="101" spans="2:63" s="11" customFormat="1" ht="37.4" customHeight="1">
      <c r="B101" s="199"/>
      <c r="D101" s="210" t="s">
        <v>71</v>
      </c>
      <c r="E101" s="277" t="s">
        <v>882</v>
      </c>
      <c r="F101" s="277" t="s">
        <v>883</v>
      </c>
      <c r="I101" s="202"/>
      <c r="J101" s="278">
        <f>BK101</f>
        <v>0</v>
      </c>
      <c r="L101" s="199"/>
      <c r="M101" s="204"/>
      <c r="N101" s="205"/>
      <c r="O101" s="205"/>
      <c r="P101" s="206">
        <f>SUM(P102:P108)</f>
        <v>0</v>
      </c>
      <c r="Q101" s="205"/>
      <c r="R101" s="206">
        <f>SUM(R102:R108)</f>
        <v>0</v>
      </c>
      <c r="S101" s="205"/>
      <c r="T101" s="207">
        <f>SUM(T102:T108)</f>
        <v>0</v>
      </c>
      <c r="AR101" s="200" t="s">
        <v>79</v>
      </c>
      <c r="AT101" s="208" t="s">
        <v>71</v>
      </c>
      <c r="AU101" s="208" t="s">
        <v>72</v>
      </c>
      <c r="AY101" s="200" t="s">
        <v>173</v>
      </c>
      <c r="BK101" s="209">
        <f>SUM(BK102:BK108)</f>
        <v>0</v>
      </c>
    </row>
    <row r="102" spans="2:65" s="1" customFormat="1" ht="22.5" customHeight="1">
      <c r="B102" s="213"/>
      <c r="C102" s="259" t="s">
        <v>85</v>
      </c>
      <c r="D102" s="259" t="s">
        <v>336</v>
      </c>
      <c r="E102" s="260" t="s">
        <v>884</v>
      </c>
      <c r="F102" s="261" t="s">
        <v>885</v>
      </c>
      <c r="G102" s="262" t="s">
        <v>5</v>
      </c>
      <c r="H102" s="263">
        <v>45</v>
      </c>
      <c r="I102" s="264"/>
      <c r="J102" s="265">
        <f>ROUND(I102*H102,2)</f>
        <v>0</v>
      </c>
      <c r="K102" s="261" t="s">
        <v>5</v>
      </c>
      <c r="L102" s="266"/>
      <c r="M102" s="267" t="s">
        <v>5</v>
      </c>
      <c r="N102" s="268" t="s">
        <v>43</v>
      </c>
      <c r="O102" s="49"/>
      <c r="P102" s="223">
        <f>O102*H102</f>
        <v>0</v>
      </c>
      <c r="Q102" s="223">
        <v>0</v>
      </c>
      <c r="R102" s="223">
        <f>Q102*H102</f>
        <v>0</v>
      </c>
      <c r="S102" s="223">
        <v>0</v>
      </c>
      <c r="T102" s="224">
        <f>S102*H102</f>
        <v>0</v>
      </c>
      <c r="AR102" s="26" t="s">
        <v>222</v>
      </c>
      <c r="AT102" s="26" t="s">
        <v>336</v>
      </c>
      <c r="AU102" s="26" t="s">
        <v>79</v>
      </c>
      <c r="AY102" s="26" t="s">
        <v>173</v>
      </c>
      <c r="BE102" s="225">
        <f>IF(N102="základní",J102,0)</f>
        <v>0</v>
      </c>
      <c r="BF102" s="225">
        <f>IF(N102="snížená",J102,0)</f>
        <v>0</v>
      </c>
      <c r="BG102" s="225">
        <f>IF(N102="zákl. přenesená",J102,0)</f>
        <v>0</v>
      </c>
      <c r="BH102" s="225">
        <f>IF(N102="sníž. přenesená",J102,0)</f>
        <v>0</v>
      </c>
      <c r="BI102" s="225">
        <f>IF(N102="nulová",J102,0)</f>
        <v>0</v>
      </c>
      <c r="BJ102" s="26" t="s">
        <v>79</v>
      </c>
      <c r="BK102" s="225">
        <f>ROUND(I102*H102,2)</f>
        <v>0</v>
      </c>
      <c r="BL102" s="26" t="s">
        <v>181</v>
      </c>
      <c r="BM102" s="26" t="s">
        <v>886</v>
      </c>
    </row>
    <row r="103" spans="2:65" s="1" customFormat="1" ht="22.5" customHeight="1">
      <c r="B103" s="213"/>
      <c r="C103" s="259" t="s">
        <v>181</v>
      </c>
      <c r="D103" s="259" t="s">
        <v>336</v>
      </c>
      <c r="E103" s="260" t="s">
        <v>887</v>
      </c>
      <c r="F103" s="261" t="s">
        <v>888</v>
      </c>
      <c r="G103" s="262" t="s">
        <v>260</v>
      </c>
      <c r="H103" s="263">
        <v>225</v>
      </c>
      <c r="I103" s="264"/>
      <c r="J103" s="265">
        <f>ROUND(I103*H103,2)</f>
        <v>0</v>
      </c>
      <c r="K103" s="261" t="s">
        <v>5</v>
      </c>
      <c r="L103" s="266"/>
      <c r="M103" s="267" t="s">
        <v>5</v>
      </c>
      <c r="N103" s="268" t="s">
        <v>43</v>
      </c>
      <c r="O103" s="49"/>
      <c r="P103" s="223">
        <f>O103*H103</f>
        <v>0</v>
      </c>
      <c r="Q103" s="223">
        <v>0</v>
      </c>
      <c r="R103" s="223">
        <f>Q103*H103</f>
        <v>0</v>
      </c>
      <c r="S103" s="223">
        <v>0</v>
      </c>
      <c r="T103" s="224">
        <f>S103*H103</f>
        <v>0</v>
      </c>
      <c r="AR103" s="26" t="s">
        <v>222</v>
      </c>
      <c r="AT103" s="26" t="s">
        <v>336</v>
      </c>
      <c r="AU103" s="26" t="s">
        <v>79</v>
      </c>
      <c r="AY103" s="26" t="s">
        <v>173</v>
      </c>
      <c r="BE103" s="225">
        <f>IF(N103="základní",J103,0)</f>
        <v>0</v>
      </c>
      <c r="BF103" s="225">
        <f>IF(N103="snížená",J103,0)</f>
        <v>0</v>
      </c>
      <c r="BG103" s="225">
        <f>IF(N103="zákl. přenesená",J103,0)</f>
        <v>0</v>
      </c>
      <c r="BH103" s="225">
        <f>IF(N103="sníž. přenesená",J103,0)</f>
        <v>0</v>
      </c>
      <c r="BI103" s="225">
        <f>IF(N103="nulová",J103,0)</f>
        <v>0</v>
      </c>
      <c r="BJ103" s="26" t="s">
        <v>79</v>
      </c>
      <c r="BK103" s="225">
        <f>ROUND(I103*H103,2)</f>
        <v>0</v>
      </c>
      <c r="BL103" s="26" t="s">
        <v>181</v>
      </c>
      <c r="BM103" s="26" t="s">
        <v>889</v>
      </c>
    </row>
    <row r="104" spans="2:65" s="1" customFormat="1" ht="22.5" customHeight="1">
      <c r="B104" s="213"/>
      <c r="C104" s="259" t="s">
        <v>207</v>
      </c>
      <c r="D104" s="259" t="s">
        <v>336</v>
      </c>
      <c r="E104" s="260" t="s">
        <v>890</v>
      </c>
      <c r="F104" s="261" t="s">
        <v>891</v>
      </c>
      <c r="G104" s="262" t="s">
        <v>260</v>
      </c>
      <c r="H104" s="263">
        <v>190</v>
      </c>
      <c r="I104" s="264"/>
      <c r="J104" s="265">
        <f>ROUND(I104*H104,2)</f>
        <v>0</v>
      </c>
      <c r="K104" s="261" t="s">
        <v>5</v>
      </c>
      <c r="L104" s="266"/>
      <c r="M104" s="267" t="s">
        <v>5</v>
      </c>
      <c r="N104" s="268" t="s">
        <v>43</v>
      </c>
      <c r="O104" s="49"/>
      <c r="P104" s="223">
        <f>O104*H104</f>
        <v>0</v>
      </c>
      <c r="Q104" s="223">
        <v>0</v>
      </c>
      <c r="R104" s="223">
        <f>Q104*H104</f>
        <v>0</v>
      </c>
      <c r="S104" s="223">
        <v>0</v>
      </c>
      <c r="T104" s="224">
        <f>S104*H104</f>
        <v>0</v>
      </c>
      <c r="AR104" s="26" t="s">
        <v>222</v>
      </c>
      <c r="AT104" s="26" t="s">
        <v>336</v>
      </c>
      <c r="AU104" s="26" t="s">
        <v>79</v>
      </c>
      <c r="AY104" s="26" t="s">
        <v>173</v>
      </c>
      <c r="BE104" s="225">
        <f>IF(N104="základní",J104,0)</f>
        <v>0</v>
      </c>
      <c r="BF104" s="225">
        <f>IF(N104="snížená",J104,0)</f>
        <v>0</v>
      </c>
      <c r="BG104" s="225">
        <f>IF(N104="zákl. přenesená",J104,0)</f>
        <v>0</v>
      </c>
      <c r="BH104" s="225">
        <f>IF(N104="sníž. přenesená",J104,0)</f>
        <v>0</v>
      </c>
      <c r="BI104" s="225">
        <f>IF(N104="nulová",J104,0)</f>
        <v>0</v>
      </c>
      <c r="BJ104" s="26" t="s">
        <v>79</v>
      </c>
      <c r="BK104" s="225">
        <f>ROUND(I104*H104,2)</f>
        <v>0</v>
      </c>
      <c r="BL104" s="26" t="s">
        <v>181</v>
      </c>
      <c r="BM104" s="26" t="s">
        <v>892</v>
      </c>
    </row>
    <row r="105" spans="2:65" s="1" customFormat="1" ht="22.5" customHeight="1">
      <c r="B105" s="213"/>
      <c r="C105" s="259" t="s">
        <v>174</v>
      </c>
      <c r="D105" s="259" t="s">
        <v>336</v>
      </c>
      <c r="E105" s="260" t="s">
        <v>893</v>
      </c>
      <c r="F105" s="261" t="s">
        <v>894</v>
      </c>
      <c r="G105" s="262" t="s">
        <v>260</v>
      </c>
      <c r="H105" s="263">
        <v>60</v>
      </c>
      <c r="I105" s="264"/>
      <c r="J105" s="265">
        <f>ROUND(I105*H105,2)</f>
        <v>0</v>
      </c>
      <c r="K105" s="261" t="s">
        <v>5</v>
      </c>
      <c r="L105" s="266"/>
      <c r="M105" s="267" t="s">
        <v>5</v>
      </c>
      <c r="N105" s="268" t="s">
        <v>43</v>
      </c>
      <c r="O105" s="49"/>
      <c r="P105" s="223">
        <f>O105*H105</f>
        <v>0</v>
      </c>
      <c r="Q105" s="223">
        <v>0</v>
      </c>
      <c r="R105" s="223">
        <f>Q105*H105</f>
        <v>0</v>
      </c>
      <c r="S105" s="223">
        <v>0</v>
      </c>
      <c r="T105" s="224">
        <f>S105*H105</f>
        <v>0</v>
      </c>
      <c r="AR105" s="26" t="s">
        <v>222</v>
      </c>
      <c r="AT105" s="26" t="s">
        <v>336</v>
      </c>
      <c r="AU105" s="26" t="s">
        <v>79</v>
      </c>
      <c r="AY105" s="26" t="s">
        <v>173</v>
      </c>
      <c r="BE105" s="225">
        <f>IF(N105="základní",J105,0)</f>
        <v>0</v>
      </c>
      <c r="BF105" s="225">
        <f>IF(N105="snížená",J105,0)</f>
        <v>0</v>
      </c>
      <c r="BG105" s="225">
        <f>IF(N105="zákl. přenesená",J105,0)</f>
        <v>0</v>
      </c>
      <c r="BH105" s="225">
        <f>IF(N105="sníž. přenesená",J105,0)</f>
        <v>0</v>
      </c>
      <c r="BI105" s="225">
        <f>IF(N105="nulová",J105,0)</f>
        <v>0</v>
      </c>
      <c r="BJ105" s="26" t="s">
        <v>79</v>
      </c>
      <c r="BK105" s="225">
        <f>ROUND(I105*H105,2)</f>
        <v>0</v>
      </c>
      <c r="BL105" s="26" t="s">
        <v>181</v>
      </c>
      <c r="BM105" s="26" t="s">
        <v>895</v>
      </c>
    </row>
    <row r="106" spans="2:65" s="1" customFormat="1" ht="22.5" customHeight="1">
      <c r="B106" s="213"/>
      <c r="C106" s="259" t="s">
        <v>217</v>
      </c>
      <c r="D106" s="259" t="s">
        <v>336</v>
      </c>
      <c r="E106" s="260" t="s">
        <v>896</v>
      </c>
      <c r="F106" s="261" t="s">
        <v>897</v>
      </c>
      <c r="G106" s="262" t="s">
        <v>260</v>
      </c>
      <c r="H106" s="263">
        <v>30</v>
      </c>
      <c r="I106" s="264"/>
      <c r="J106" s="265">
        <f>ROUND(I106*H106,2)</f>
        <v>0</v>
      </c>
      <c r="K106" s="261" t="s">
        <v>5</v>
      </c>
      <c r="L106" s="266"/>
      <c r="M106" s="267" t="s">
        <v>5</v>
      </c>
      <c r="N106" s="268" t="s">
        <v>43</v>
      </c>
      <c r="O106" s="49"/>
      <c r="P106" s="223">
        <f>O106*H106</f>
        <v>0</v>
      </c>
      <c r="Q106" s="223">
        <v>0</v>
      </c>
      <c r="R106" s="223">
        <f>Q106*H106</f>
        <v>0</v>
      </c>
      <c r="S106" s="223">
        <v>0</v>
      </c>
      <c r="T106" s="224">
        <f>S106*H106</f>
        <v>0</v>
      </c>
      <c r="AR106" s="26" t="s">
        <v>222</v>
      </c>
      <c r="AT106" s="26" t="s">
        <v>336</v>
      </c>
      <c r="AU106" s="26" t="s">
        <v>79</v>
      </c>
      <c r="AY106" s="26" t="s">
        <v>173</v>
      </c>
      <c r="BE106" s="225">
        <f>IF(N106="základní",J106,0)</f>
        <v>0</v>
      </c>
      <c r="BF106" s="225">
        <f>IF(N106="snížená",J106,0)</f>
        <v>0</v>
      </c>
      <c r="BG106" s="225">
        <f>IF(N106="zákl. přenesená",J106,0)</f>
        <v>0</v>
      </c>
      <c r="BH106" s="225">
        <f>IF(N106="sníž. přenesená",J106,0)</f>
        <v>0</v>
      </c>
      <c r="BI106" s="225">
        <f>IF(N106="nulová",J106,0)</f>
        <v>0</v>
      </c>
      <c r="BJ106" s="26" t="s">
        <v>79</v>
      </c>
      <c r="BK106" s="225">
        <f>ROUND(I106*H106,2)</f>
        <v>0</v>
      </c>
      <c r="BL106" s="26" t="s">
        <v>181</v>
      </c>
      <c r="BM106" s="26" t="s">
        <v>898</v>
      </c>
    </row>
    <row r="107" spans="2:65" s="1" customFormat="1" ht="22.5" customHeight="1">
      <c r="B107" s="213"/>
      <c r="C107" s="259" t="s">
        <v>222</v>
      </c>
      <c r="D107" s="259" t="s">
        <v>336</v>
      </c>
      <c r="E107" s="260" t="s">
        <v>899</v>
      </c>
      <c r="F107" s="261" t="s">
        <v>900</v>
      </c>
      <c r="G107" s="262" t="s">
        <v>260</v>
      </c>
      <c r="H107" s="263">
        <v>140</v>
      </c>
      <c r="I107" s="264"/>
      <c r="J107" s="265">
        <f>ROUND(I107*H107,2)</f>
        <v>0</v>
      </c>
      <c r="K107" s="261" t="s">
        <v>5</v>
      </c>
      <c r="L107" s="266"/>
      <c r="M107" s="267" t="s">
        <v>5</v>
      </c>
      <c r="N107" s="268" t="s">
        <v>43</v>
      </c>
      <c r="O107" s="49"/>
      <c r="P107" s="223">
        <f>O107*H107</f>
        <v>0</v>
      </c>
      <c r="Q107" s="223">
        <v>0</v>
      </c>
      <c r="R107" s="223">
        <f>Q107*H107</f>
        <v>0</v>
      </c>
      <c r="S107" s="223">
        <v>0</v>
      </c>
      <c r="T107" s="224">
        <f>S107*H107</f>
        <v>0</v>
      </c>
      <c r="AR107" s="26" t="s">
        <v>222</v>
      </c>
      <c r="AT107" s="26" t="s">
        <v>336</v>
      </c>
      <c r="AU107" s="26" t="s">
        <v>79</v>
      </c>
      <c r="AY107" s="26" t="s">
        <v>173</v>
      </c>
      <c r="BE107" s="225">
        <f>IF(N107="základní",J107,0)</f>
        <v>0</v>
      </c>
      <c r="BF107" s="225">
        <f>IF(N107="snížená",J107,0)</f>
        <v>0</v>
      </c>
      <c r="BG107" s="225">
        <f>IF(N107="zákl. přenesená",J107,0)</f>
        <v>0</v>
      </c>
      <c r="BH107" s="225">
        <f>IF(N107="sníž. přenesená",J107,0)</f>
        <v>0</v>
      </c>
      <c r="BI107" s="225">
        <f>IF(N107="nulová",J107,0)</f>
        <v>0</v>
      </c>
      <c r="BJ107" s="26" t="s">
        <v>79</v>
      </c>
      <c r="BK107" s="225">
        <f>ROUND(I107*H107,2)</f>
        <v>0</v>
      </c>
      <c r="BL107" s="26" t="s">
        <v>181</v>
      </c>
      <c r="BM107" s="26" t="s">
        <v>901</v>
      </c>
    </row>
    <row r="108" spans="2:65" s="1" customFormat="1" ht="22.5" customHeight="1">
      <c r="B108" s="213"/>
      <c r="C108" s="259" t="s">
        <v>230</v>
      </c>
      <c r="D108" s="259" t="s">
        <v>336</v>
      </c>
      <c r="E108" s="260" t="s">
        <v>902</v>
      </c>
      <c r="F108" s="261" t="s">
        <v>903</v>
      </c>
      <c r="G108" s="262" t="s">
        <v>260</v>
      </c>
      <c r="H108" s="263">
        <v>20</v>
      </c>
      <c r="I108" s="264"/>
      <c r="J108" s="265">
        <f>ROUND(I108*H108,2)</f>
        <v>0</v>
      </c>
      <c r="K108" s="261" t="s">
        <v>5</v>
      </c>
      <c r="L108" s="266"/>
      <c r="M108" s="267" t="s">
        <v>5</v>
      </c>
      <c r="N108" s="268" t="s">
        <v>43</v>
      </c>
      <c r="O108" s="49"/>
      <c r="P108" s="223">
        <f>O108*H108</f>
        <v>0</v>
      </c>
      <c r="Q108" s="223">
        <v>0</v>
      </c>
      <c r="R108" s="223">
        <f>Q108*H108</f>
        <v>0</v>
      </c>
      <c r="S108" s="223">
        <v>0</v>
      </c>
      <c r="T108" s="224">
        <f>S108*H108</f>
        <v>0</v>
      </c>
      <c r="AR108" s="26" t="s">
        <v>222</v>
      </c>
      <c r="AT108" s="26" t="s">
        <v>336</v>
      </c>
      <c r="AU108" s="26" t="s">
        <v>79</v>
      </c>
      <c r="AY108" s="26" t="s">
        <v>173</v>
      </c>
      <c r="BE108" s="225">
        <f>IF(N108="základní",J108,0)</f>
        <v>0</v>
      </c>
      <c r="BF108" s="225">
        <f>IF(N108="snížená",J108,0)</f>
        <v>0</v>
      </c>
      <c r="BG108" s="225">
        <f>IF(N108="zákl. přenesená",J108,0)</f>
        <v>0</v>
      </c>
      <c r="BH108" s="225">
        <f>IF(N108="sníž. přenesená",J108,0)</f>
        <v>0</v>
      </c>
      <c r="BI108" s="225">
        <f>IF(N108="nulová",J108,0)</f>
        <v>0</v>
      </c>
      <c r="BJ108" s="26" t="s">
        <v>79</v>
      </c>
      <c r="BK108" s="225">
        <f>ROUND(I108*H108,2)</f>
        <v>0</v>
      </c>
      <c r="BL108" s="26" t="s">
        <v>181</v>
      </c>
      <c r="BM108" s="26" t="s">
        <v>904</v>
      </c>
    </row>
    <row r="109" spans="2:63" s="11" customFormat="1" ht="37.4" customHeight="1">
      <c r="B109" s="199"/>
      <c r="D109" s="210" t="s">
        <v>71</v>
      </c>
      <c r="E109" s="277" t="s">
        <v>905</v>
      </c>
      <c r="F109" s="277" t="s">
        <v>906</v>
      </c>
      <c r="I109" s="202"/>
      <c r="J109" s="278">
        <f>BK109</f>
        <v>0</v>
      </c>
      <c r="L109" s="199"/>
      <c r="M109" s="204"/>
      <c r="N109" s="205"/>
      <c r="O109" s="205"/>
      <c r="P109" s="206">
        <f>SUM(P110:P112)</f>
        <v>0</v>
      </c>
      <c r="Q109" s="205"/>
      <c r="R109" s="206">
        <f>SUM(R110:R112)</f>
        <v>0</v>
      </c>
      <c r="S109" s="205"/>
      <c r="T109" s="207">
        <f>SUM(T110:T112)</f>
        <v>0</v>
      </c>
      <c r="AR109" s="200" t="s">
        <v>79</v>
      </c>
      <c r="AT109" s="208" t="s">
        <v>71</v>
      </c>
      <c r="AU109" s="208" t="s">
        <v>72</v>
      </c>
      <c r="AY109" s="200" t="s">
        <v>173</v>
      </c>
      <c r="BK109" s="209">
        <f>SUM(BK110:BK112)</f>
        <v>0</v>
      </c>
    </row>
    <row r="110" spans="2:65" s="1" customFormat="1" ht="22.5" customHeight="1">
      <c r="B110" s="213"/>
      <c r="C110" s="259" t="s">
        <v>237</v>
      </c>
      <c r="D110" s="259" t="s">
        <v>336</v>
      </c>
      <c r="E110" s="260" t="s">
        <v>907</v>
      </c>
      <c r="F110" s="261" t="s">
        <v>908</v>
      </c>
      <c r="G110" s="262" t="s">
        <v>711</v>
      </c>
      <c r="H110" s="263">
        <v>10</v>
      </c>
      <c r="I110" s="264"/>
      <c r="J110" s="265">
        <f>ROUND(I110*H110,2)</f>
        <v>0</v>
      </c>
      <c r="K110" s="261" t="s">
        <v>5</v>
      </c>
      <c r="L110" s="266"/>
      <c r="M110" s="267" t="s">
        <v>5</v>
      </c>
      <c r="N110" s="268" t="s">
        <v>43</v>
      </c>
      <c r="O110" s="49"/>
      <c r="P110" s="223">
        <f>O110*H110</f>
        <v>0</v>
      </c>
      <c r="Q110" s="223">
        <v>0</v>
      </c>
      <c r="R110" s="223">
        <f>Q110*H110</f>
        <v>0</v>
      </c>
      <c r="S110" s="223">
        <v>0</v>
      </c>
      <c r="T110" s="224">
        <f>S110*H110</f>
        <v>0</v>
      </c>
      <c r="AR110" s="26" t="s">
        <v>222</v>
      </c>
      <c r="AT110" s="26" t="s">
        <v>336</v>
      </c>
      <c r="AU110" s="26" t="s">
        <v>79</v>
      </c>
      <c r="AY110" s="26" t="s">
        <v>173</v>
      </c>
      <c r="BE110" s="225">
        <f>IF(N110="základní",J110,0)</f>
        <v>0</v>
      </c>
      <c r="BF110" s="225">
        <f>IF(N110="snížená",J110,0)</f>
        <v>0</v>
      </c>
      <c r="BG110" s="225">
        <f>IF(N110="zákl. přenesená",J110,0)</f>
        <v>0</v>
      </c>
      <c r="BH110" s="225">
        <f>IF(N110="sníž. přenesená",J110,0)</f>
        <v>0</v>
      </c>
      <c r="BI110" s="225">
        <f>IF(N110="nulová",J110,0)</f>
        <v>0</v>
      </c>
      <c r="BJ110" s="26" t="s">
        <v>79</v>
      </c>
      <c r="BK110" s="225">
        <f>ROUND(I110*H110,2)</f>
        <v>0</v>
      </c>
      <c r="BL110" s="26" t="s">
        <v>181</v>
      </c>
      <c r="BM110" s="26" t="s">
        <v>909</v>
      </c>
    </row>
    <row r="111" spans="2:65" s="1" customFormat="1" ht="22.5" customHeight="1">
      <c r="B111" s="213"/>
      <c r="C111" s="259" t="s">
        <v>242</v>
      </c>
      <c r="D111" s="259" t="s">
        <v>336</v>
      </c>
      <c r="E111" s="260" t="s">
        <v>910</v>
      </c>
      <c r="F111" s="261" t="s">
        <v>911</v>
      </c>
      <c r="G111" s="262" t="s">
        <v>711</v>
      </c>
      <c r="H111" s="263">
        <v>10</v>
      </c>
      <c r="I111" s="264"/>
      <c r="J111" s="265">
        <f>ROUND(I111*H111,2)</f>
        <v>0</v>
      </c>
      <c r="K111" s="261" t="s">
        <v>5</v>
      </c>
      <c r="L111" s="266"/>
      <c r="M111" s="267" t="s">
        <v>5</v>
      </c>
      <c r="N111" s="268" t="s">
        <v>43</v>
      </c>
      <c r="O111" s="49"/>
      <c r="P111" s="223">
        <f>O111*H111</f>
        <v>0</v>
      </c>
      <c r="Q111" s="223">
        <v>0</v>
      </c>
      <c r="R111" s="223">
        <f>Q111*H111</f>
        <v>0</v>
      </c>
      <c r="S111" s="223">
        <v>0</v>
      </c>
      <c r="T111" s="224">
        <f>S111*H111</f>
        <v>0</v>
      </c>
      <c r="AR111" s="26" t="s">
        <v>222</v>
      </c>
      <c r="AT111" s="26" t="s">
        <v>336</v>
      </c>
      <c r="AU111" s="26" t="s">
        <v>79</v>
      </c>
      <c r="AY111" s="26" t="s">
        <v>173</v>
      </c>
      <c r="BE111" s="225">
        <f>IF(N111="základní",J111,0)</f>
        <v>0</v>
      </c>
      <c r="BF111" s="225">
        <f>IF(N111="snížená",J111,0)</f>
        <v>0</v>
      </c>
      <c r="BG111" s="225">
        <f>IF(N111="zákl. přenesená",J111,0)</f>
        <v>0</v>
      </c>
      <c r="BH111" s="225">
        <f>IF(N111="sníž. přenesená",J111,0)</f>
        <v>0</v>
      </c>
      <c r="BI111" s="225">
        <f>IF(N111="nulová",J111,0)</f>
        <v>0</v>
      </c>
      <c r="BJ111" s="26" t="s">
        <v>79</v>
      </c>
      <c r="BK111" s="225">
        <f>ROUND(I111*H111,2)</f>
        <v>0</v>
      </c>
      <c r="BL111" s="26" t="s">
        <v>181</v>
      </c>
      <c r="BM111" s="26" t="s">
        <v>912</v>
      </c>
    </row>
    <row r="112" spans="2:65" s="1" customFormat="1" ht="22.5" customHeight="1">
      <c r="B112" s="213"/>
      <c r="C112" s="259" t="s">
        <v>247</v>
      </c>
      <c r="D112" s="259" t="s">
        <v>336</v>
      </c>
      <c r="E112" s="260" t="s">
        <v>913</v>
      </c>
      <c r="F112" s="261" t="s">
        <v>914</v>
      </c>
      <c r="G112" s="262" t="s">
        <v>711</v>
      </c>
      <c r="H112" s="263">
        <v>36</v>
      </c>
      <c r="I112" s="264"/>
      <c r="J112" s="265">
        <f>ROUND(I112*H112,2)</f>
        <v>0</v>
      </c>
      <c r="K112" s="261" t="s">
        <v>5</v>
      </c>
      <c r="L112" s="266"/>
      <c r="M112" s="267" t="s">
        <v>5</v>
      </c>
      <c r="N112" s="268" t="s">
        <v>43</v>
      </c>
      <c r="O112" s="49"/>
      <c r="P112" s="223">
        <f>O112*H112</f>
        <v>0</v>
      </c>
      <c r="Q112" s="223">
        <v>0</v>
      </c>
      <c r="R112" s="223">
        <f>Q112*H112</f>
        <v>0</v>
      </c>
      <c r="S112" s="223">
        <v>0</v>
      </c>
      <c r="T112" s="224">
        <f>S112*H112</f>
        <v>0</v>
      </c>
      <c r="AR112" s="26" t="s">
        <v>222</v>
      </c>
      <c r="AT112" s="26" t="s">
        <v>336</v>
      </c>
      <c r="AU112" s="26" t="s">
        <v>79</v>
      </c>
      <c r="AY112" s="26" t="s">
        <v>173</v>
      </c>
      <c r="BE112" s="225">
        <f>IF(N112="základní",J112,0)</f>
        <v>0</v>
      </c>
      <c r="BF112" s="225">
        <f>IF(N112="snížená",J112,0)</f>
        <v>0</v>
      </c>
      <c r="BG112" s="225">
        <f>IF(N112="zákl. přenesená",J112,0)</f>
        <v>0</v>
      </c>
      <c r="BH112" s="225">
        <f>IF(N112="sníž. přenesená",J112,0)</f>
        <v>0</v>
      </c>
      <c r="BI112" s="225">
        <f>IF(N112="nulová",J112,0)</f>
        <v>0</v>
      </c>
      <c r="BJ112" s="26" t="s">
        <v>79</v>
      </c>
      <c r="BK112" s="225">
        <f>ROUND(I112*H112,2)</f>
        <v>0</v>
      </c>
      <c r="BL112" s="26" t="s">
        <v>181</v>
      </c>
      <c r="BM112" s="26" t="s">
        <v>915</v>
      </c>
    </row>
    <row r="113" spans="2:63" s="11" customFormat="1" ht="37.4" customHeight="1">
      <c r="B113" s="199"/>
      <c r="D113" s="210" t="s">
        <v>71</v>
      </c>
      <c r="E113" s="277" t="s">
        <v>916</v>
      </c>
      <c r="F113" s="277" t="s">
        <v>917</v>
      </c>
      <c r="I113" s="202"/>
      <c r="J113" s="278">
        <f>BK113</f>
        <v>0</v>
      </c>
      <c r="L113" s="199"/>
      <c r="M113" s="204"/>
      <c r="N113" s="205"/>
      <c r="O113" s="205"/>
      <c r="P113" s="206">
        <f>SUM(P114:P119)</f>
        <v>0</v>
      </c>
      <c r="Q113" s="205"/>
      <c r="R113" s="206">
        <f>SUM(R114:R119)</f>
        <v>0</v>
      </c>
      <c r="S113" s="205"/>
      <c r="T113" s="207">
        <f>SUM(T114:T119)</f>
        <v>0</v>
      </c>
      <c r="AR113" s="200" t="s">
        <v>79</v>
      </c>
      <c r="AT113" s="208" t="s">
        <v>71</v>
      </c>
      <c r="AU113" s="208" t="s">
        <v>72</v>
      </c>
      <c r="AY113" s="200" t="s">
        <v>173</v>
      </c>
      <c r="BK113" s="209">
        <f>SUM(BK114:BK119)</f>
        <v>0</v>
      </c>
    </row>
    <row r="114" spans="2:65" s="1" customFormat="1" ht="22.5" customHeight="1">
      <c r="B114" s="213"/>
      <c r="C114" s="259" t="s">
        <v>251</v>
      </c>
      <c r="D114" s="259" t="s">
        <v>336</v>
      </c>
      <c r="E114" s="260" t="s">
        <v>918</v>
      </c>
      <c r="F114" s="261" t="s">
        <v>919</v>
      </c>
      <c r="G114" s="262" t="s">
        <v>711</v>
      </c>
      <c r="H114" s="263">
        <v>4</v>
      </c>
      <c r="I114" s="264"/>
      <c r="J114" s="265">
        <f>ROUND(I114*H114,2)</f>
        <v>0</v>
      </c>
      <c r="K114" s="261" t="s">
        <v>5</v>
      </c>
      <c r="L114" s="266"/>
      <c r="M114" s="267" t="s">
        <v>5</v>
      </c>
      <c r="N114" s="268" t="s">
        <v>43</v>
      </c>
      <c r="O114" s="49"/>
      <c r="P114" s="223">
        <f>O114*H114</f>
        <v>0</v>
      </c>
      <c r="Q114" s="223">
        <v>0</v>
      </c>
      <c r="R114" s="223">
        <f>Q114*H114</f>
        <v>0</v>
      </c>
      <c r="S114" s="223">
        <v>0</v>
      </c>
      <c r="T114" s="224">
        <f>S114*H114</f>
        <v>0</v>
      </c>
      <c r="AR114" s="26" t="s">
        <v>222</v>
      </c>
      <c r="AT114" s="26" t="s">
        <v>336</v>
      </c>
      <c r="AU114" s="26" t="s">
        <v>79</v>
      </c>
      <c r="AY114" s="26" t="s">
        <v>173</v>
      </c>
      <c r="BE114" s="225">
        <f>IF(N114="základní",J114,0)</f>
        <v>0</v>
      </c>
      <c r="BF114" s="225">
        <f>IF(N114="snížená",J114,0)</f>
        <v>0</v>
      </c>
      <c r="BG114" s="225">
        <f>IF(N114="zákl. přenesená",J114,0)</f>
        <v>0</v>
      </c>
      <c r="BH114" s="225">
        <f>IF(N114="sníž. přenesená",J114,0)</f>
        <v>0</v>
      </c>
      <c r="BI114" s="225">
        <f>IF(N114="nulová",J114,0)</f>
        <v>0</v>
      </c>
      <c r="BJ114" s="26" t="s">
        <v>79</v>
      </c>
      <c r="BK114" s="225">
        <f>ROUND(I114*H114,2)</f>
        <v>0</v>
      </c>
      <c r="BL114" s="26" t="s">
        <v>181</v>
      </c>
      <c r="BM114" s="26" t="s">
        <v>920</v>
      </c>
    </row>
    <row r="115" spans="2:65" s="1" customFormat="1" ht="22.5" customHeight="1">
      <c r="B115" s="213"/>
      <c r="C115" s="259" t="s">
        <v>212</v>
      </c>
      <c r="D115" s="259" t="s">
        <v>336</v>
      </c>
      <c r="E115" s="260" t="s">
        <v>921</v>
      </c>
      <c r="F115" s="261" t="s">
        <v>922</v>
      </c>
      <c r="G115" s="262" t="s">
        <v>711</v>
      </c>
      <c r="H115" s="263">
        <v>4</v>
      </c>
      <c r="I115" s="264"/>
      <c r="J115" s="265">
        <f>ROUND(I115*H115,2)</f>
        <v>0</v>
      </c>
      <c r="K115" s="261" t="s">
        <v>5</v>
      </c>
      <c r="L115" s="266"/>
      <c r="M115" s="267" t="s">
        <v>5</v>
      </c>
      <c r="N115" s="268" t="s">
        <v>43</v>
      </c>
      <c r="O115" s="49"/>
      <c r="P115" s="223">
        <f>O115*H115</f>
        <v>0</v>
      </c>
      <c r="Q115" s="223">
        <v>0</v>
      </c>
      <c r="R115" s="223">
        <f>Q115*H115</f>
        <v>0</v>
      </c>
      <c r="S115" s="223">
        <v>0</v>
      </c>
      <c r="T115" s="224">
        <f>S115*H115</f>
        <v>0</v>
      </c>
      <c r="AR115" s="26" t="s">
        <v>222</v>
      </c>
      <c r="AT115" s="26" t="s">
        <v>336</v>
      </c>
      <c r="AU115" s="26" t="s">
        <v>79</v>
      </c>
      <c r="AY115" s="26" t="s">
        <v>173</v>
      </c>
      <c r="BE115" s="225">
        <f>IF(N115="základní",J115,0)</f>
        <v>0</v>
      </c>
      <c r="BF115" s="225">
        <f>IF(N115="snížená",J115,0)</f>
        <v>0</v>
      </c>
      <c r="BG115" s="225">
        <f>IF(N115="zákl. přenesená",J115,0)</f>
        <v>0</v>
      </c>
      <c r="BH115" s="225">
        <f>IF(N115="sníž. přenesená",J115,0)</f>
        <v>0</v>
      </c>
      <c r="BI115" s="225">
        <f>IF(N115="nulová",J115,0)</f>
        <v>0</v>
      </c>
      <c r="BJ115" s="26" t="s">
        <v>79</v>
      </c>
      <c r="BK115" s="225">
        <f>ROUND(I115*H115,2)</f>
        <v>0</v>
      </c>
      <c r="BL115" s="26" t="s">
        <v>181</v>
      </c>
      <c r="BM115" s="26" t="s">
        <v>923</v>
      </c>
    </row>
    <row r="116" spans="2:65" s="1" customFormat="1" ht="22.5" customHeight="1">
      <c r="B116" s="213"/>
      <c r="C116" s="259" t="s">
        <v>11</v>
      </c>
      <c r="D116" s="259" t="s">
        <v>336</v>
      </c>
      <c r="E116" s="260" t="s">
        <v>924</v>
      </c>
      <c r="F116" s="261" t="s">
        <v>925</v>
      </c>
      <c r="G116" s="262" t="s">
        <v>711</v>
      </c>
      <c r="H116" s="263">
        <v>4</v>
      </c>
      <c r="I116" s="264"/>
      <c r="J116" s="265">
        <f>ROUND(I116*H116,2)</f>
        <v>0</v>
      </c>
      <c r="K116" s="261" t="s">
        <v>5</v>
      </c>
      <c r="L116" s="266"/>
      <c r="M116" s="267" t="s">
        <v>5</v>
      </c>
      <c r="N116" s="268" t="s">
        <v>43</v>
      </c>
      <c r="O116" s="49"/>
      <c r="P116" s="223">
        <f>O116*H116</f>
        <v>0</v>
      </c>
      <c r="Q116" s="223">
        <v>0</v>
      </c>
      <c r="R116" s="223">
        <f>Q116*H116</f>
        <v>0</v>
      </c>
      <c r="S116" s="223">
        <v>0</v>
      </c>
      <c r="T116" s="224">
        <f>S116*H116</f>
        <v>0</v>
      </c>
      <c r="AR116" s="26" t="s">
        <v>222</v>
      </c>
      <c r="AT116" s="26" t="s">
        <v>336</v>
      </c>
      <c r="AU116" s="26" t="s">
        <v>79</v>
      </c>
      <c r="AY116" s="26" t="s">
        <v>173</v>
      </c>
      <c r="BE116" s="225">
        <f>IF(N116="základní",J116,0)</f>
        <v>0</v>
      </c>
      <c r="BF116" s="225">
        <f>IF(N116="snížená",J116,0)</f>
        <v>0</v>
      </c>
      <c r="BG116" s="225">
        <f>IF(N116="zákl. přenesená",J116,0)</f>
        <v>0</v>
      </c>
      <c r="BH116" s="225">
        <f>IF(N116="sníž. přenesená",J116,0)</f>
        <v>0</v>
      </c>
      <c r="BI116" s="225">
        <f>IF(N116="nulová",J116,0)</f>
        <v>0</v>
      </c>
      <c r="BJ116" s="26" t="s">
        <v>79</v>
      </c>
      <c r="BK116" s="225">
        <f>ROUND(I116*H116,2)</f>
        <v>0</v>
      </c>
      <c r="BL116" s="26" t="s">
        <v>181</v>
      </c>
      <c r="BM116" s="26" t="s">
        <v>926</v>
      </c>
    </row>
    <row r="117" spans="2:65" s="1" customFormat="1" ht="22.5" customHeight="1">
      <c r="B117" s="213"/>
      <c r="C117" s="259" t="s">
        <v>263</v>
      </c>
      <c r="D117" s="259" t="s">
        <v>336</v>
      </c>
      <c r="E117" s="260" t="s">
        <v>927</v>
      </c>
      <c r="F117" s="261" t="s">
        <v>928</v>
      </c>
      <c r="G117" s="262" t="s">
        <v>711</v>
      </c>
      <c r="H117" s="263">
        <v>1</v>
      </c>
      <c r="I117" s="264"/>
      <c r="J117" s="265">
        <f>ROUND(I117*H117,2)</f>
        <v>0</v>
      </c>
      <c r="K117" s="261" t="s">
        <v>5</v>
      </c>
      <c r="L117" s="266"/>
      <c r="M117" s="267" t="s">
        <v>5</v>
      </c>
      <c r="N117" s="268" t="s">
        <v>43</v>
      </c>
      <c r="O117" s="49"/>
      <c r="P117" s="223">
        <f>O117*H117</f>
        <v>0</v>
      </c>
      <c r="Q117" s="223">
        <v>0</v>
      </c>
      <c r="R117" s="223">
        <f>Q117*H117</f>
        <v>0</v>
      </c>
      <c r="S117" s="223">
        <v>0</v>
      </c>
      <c r="T117" s="224">
        <f>S117*H117</f>
        <v>0</v>
      </c>
      <c r="AR117" s="26" t="s">
        <v>222</v>
      </c>
      <c r="AT117" s="26" t="s">
        <v>336</v>
      </c>
      <c r="AU117" s="26" t="s">
        <v>79</v>
      </c>
      <c r="AY117" s="26" t="s">
        <v>173</v>
      </c>
      <c r="BE117" s="225">
        <f>IF(N117="základní",J117,0)</f>
        <v>0</v>
      </c>
      <c r="BF117" s="225">
        <f>IF(N117="snížená",J117,0)</f>
        <v>0</v>
      </c>
      <c r="BG117" s="225">
        <f>IF(N117="zákl. přenesená",J117,0)</f>
        <v>0</v>
      </c>
      <c r="BH117" s="225">
        <f>IF(N117="sníž. přenesená",J117,0)</f>
        <v>0</v>
      </c>
      <c r="BI117" s="225">
        <f>IF(N117="nulová",J117,0)</f>
        <v>0</v>
      </c>
      <c r="BJ117" s="26" t="s">
        <v>79</v>
      </c>
      <c r="BK117" s="225">
        <f>ROUND(I117*H117,2)</f>
        <v>0</v>
      </c>
      <c r="BL117" s="26" t="s">
        <v>181</v>
      </c>
      <c r="BM117" s="26" t="s">
        <v>929</v>
      </c>
    </row>
    <row r="118" spans="2:65" s="1" customFormat="1" ht="22.5" customHeight="1">
      <c r="B118" s="213"/>
      <c r="C118" s="259" t="s">
        <v>268</v>
      </c>
      <c r="D118" s="259" t="s">
        <v>336</v>
      </c>
      <c r="E118" s="260" t="s">
        <v>930</v>
      </c>
      <c r="F118" s="261" t="s">
        <v>922</v>
      </c>
      <c r="G118" s="262" t="s">
        <v>711</v>
      </c>
      <c r="H118" s="263">
        <v>1</v>
      </c>
      <c r="I118" s="264"/>
      <c r="J118" s="265">
        <f>ROUND(I118*H118,2)</f>
        <v>0</v>
      </c>
      <c r="K118" s="261" t="s">
        <v>5</v>
      </c>
      <c r="L118" s="266"/>
      <c r="M118" s="267" t="s">
        <v>5</v>
      </c>
      <c r="N118" s="268" t="s">
        <v>43</v>
      </c>
      <c r="O118" s="49"/>
      <c r="P118" s="223">
        <f>O118*H118</f>
        <v>0</v>
      </c>
      <c r="Q118" s="223">
        <v>0</v>
      </c>
      <c r="R118" s="223">
        <f>Q118*H118</f>
        <v>0</v>
      </c>
      <c r="S118" s="223">
        <v>0</v>
      </c>
      <c r="T118" s="224">
        <f>S118*H118</f>
        <v>0</v>
      </c>
      <c r="AR118" s="26" t="s">
        <v>222</v>
      </c>
      <c r="AT118" s="26" t="s">
        <v>336</v>
      </c>
      <c r="AU118" s="26" t="s">
        <v>79</v>
      </c>
      <c r="AY118" s="26" t="s">
        <v>173</v>
      </c>
      <c r="BE118" s="225">
        <f>IF(N118="základní",J118,0)</f>
        <v>0</v>
      </c>
      <c r="BF118" s="225">
        <f>IF(N118="snížená",J118,0)</f>
        <v>0</v>
      </c>
      <c r="BG118" s="225">
        <f>IF(N118="zákl. přenesená",J118,0)</f>
        <v>0</v>
      </c>
      <c r="BH118" s="225">
        <f>IF(N118="sníž. přenesená",J118,0)</f>
        <v>0</v>
      </c>
      <c r="BI118" s="225">
        <f>IF(N118="nulová",J118,0)</f>
        <v>0</v>
      </c>
      <c r="BJ118" s="26" t="s">
        <v>79</v>
      </c>
      <c r="BK118" s="225">
        <f>ROUND(I118*H118,2)</f>
        <v>0</v>
      </c>
      <c r="BL118" s="26" t="s">
        <v>181</v>
      </c>
      <c r="BM118" s="26" t="s">
        <v>931</v>
      </c>
    </row>
    <row r="119" spans="2:65" s="1" customFormat="1" ht="22.5" customHeight="1">
      <c r="B119" s="213"/>
      <c r="C119" s="259" t="s">
        <v>273</v>
      </c>
      <c r="D119" s="259" t="s">
        <v>336</v>
      </c>
      <c r="E119" s="260" t="s">
        <v>924</v>
      </c>
      <c r="F119" s="261" t="s">
        <v>925</v>
      </c>
      <c r="G119" s="262" t="s">
        <v>711</v>
      </c>
      <c r="H119" s="263">
        <v>1</v>
      </c>
      <c r="I119" s="264"/>
      <c r="J119" s="265">
        <f>ROUND(I119*H119,2)</f>
        <v>0</v>
      </c>
      <c r="K119" s="261" t="s">
        <v>5</v>
      </c>
      <c r="L119" s="266"/>
      <c r="M119" s="267" t="s">
        <v>5</v>
      </c>
      <c r="N119" s="268" t="s">
        <v>43</v>
      </c>
      <c r="O119" s="49"/>
      <c r="P119" s="223">
        <f>O119*H119</f>
        <v>0</v>
      </c>
      <c r="Q119" s="223">
        <v>0</v>
      </c>
      <c r="R119" s="223">
        <f>Q119*H119</f>
        <v>0</v>
      </c>
      <c r="S119" s="223">
        <v>0</v>
      </c>
      <c r="T119" s="224">
        <f>S119*H119</f>
        <v>0</v>
      </c>
      <c r="AR119" s="26" t="s">
        <v>222</v>
      </c>
      <c r="AT119" s="26" t="s">
        <v>336</v>
      </c>
      <c r="AU119" s="26" t="s">
        <v>79</v>
      </c>
      <c r="AY119" s="26" t="s">
        <v>173</v>
      </c>
      <c r="BE119" s="225">
        <f>IF(N119="základní",J119,0)</f>
        <v>0</v>
      </c>
      <c r="BF119" s="225">
        <f>IF(N119="snížená",J119,0)</f>
        <v>0</v>
      </c>
      <c r="BG119" s="225">
        <f>IF(N119="zákl. přenesená",J119,0)</f>
        <v>0</v>
      </c>
      <c r="BH119" s="225">
        <f>IF(N119="sníž. přenesená",J119,0)</f>
        <v>0</v>
      </c>
      <c r="BI119" s="225">
        <f>IF(N119="nulová",J119,0)</f>
        <v>0</v>
      </c>
      <c r="BJ119" s="26" t="s">
        <v>79</v>
      </c>
      <c r="BK119" s="225">
        <f>ROUND(I119*H119,2)</f>
        <v>0</v>
      </c>
      <c r="BL119" s="26" t="s">
        <v>181</v>
      </c>
      <c r="BM119" s="26" t="s">
        <v>932</v>
      </c>
    </row>
    <row r="120" spans="2:63" s="11" customFormat="1" ht="37.4" customHeight="1">
      <c r="B120" s="199"/>
      <c r="D120" s="210" t="s">
        <v>71</v>
      </c>
      <c r="E120" s="277" t="s">
        <v>933</v>
      </c>
      <c r="F120" s="277" t="s">
        <v>934</v>
      </c>
      <c r="I120" s="202"/>
      <c r="J120" s="278">
        <f>BK120</f>
        <v>0</v>
      </c>
      <c r="L120" s="199"/>
      <c r="M120" s="204"/>
      <c r="N120" s="205"/>
      <c r="O120" s="205"/>
      <c r="P120" s="206">
        <f>SUM(P121:P128)</f>
        <v>0</v>
      </c>
      <c r="Q120" s="205"/>
      <c r="R120" s="206">
        <f>SUM(R121:R128)</f>
        <v>0</v>
      </c>
      <c r="S120" s="205"/>
      <c r="T120" s="207">
        <f>SUM(T121:T128)</f>
        <v>0</v>
      </c>
      <c r="AR120" s="200" t="s">
        <v>79</v>
      </c>
      <c r="AT120" s="208" t="s">
        <v>71</v>
      </c>
      <c r="AU120" s="208" t="s">
        <v>72</v>
      </c>
      <c r="AY120" s="200" t="s">
        <v>173</v>
      </c>
      <c r="BK120" s="209">
        <f>SUM(BK121:BK128)</f>
        <v>0</v>
      </c>
    </row>
    <row r="121" spans="2:65" s="1" customFormat="1" ht="22.5" customHeight="1">
      <c r="B121" s="213"/>
      <c r="C121" s="259" t="s">
        <v>278</v>
      </c>
      <c r="D121" s="259" t="s">
        <v>336</v>
      </c>
      <c r="E121" s="260" t="s">
        <v>935</v>
      </c>
      <c r="F121" s="261" t="s">
        <v>936</v>
      </c>
      <c r="G121" s="262" t="s">
        <v>711</v>
      </c>
      <c r="H121" s="263">
        <v>30</v>
      </c>
      <c r="I121" s="264"/>
      <c r="J121" s="265">
        <f>ROUND(I121*H121,2)</f>
        <v>0</v>
      </c>
      <c r="K121" s="261" t="s">
        <v>5</v>
      </c>
      <c r="L121" s="266"/>
      <c r="M121" s="267" t="s">
        <v>5</v>
      </c>
      <c r="N121" s="268" t="s">
        <v>43</v>
      </c>
      <c r="O121" s="49"/>
      <c r="P121" s="223">
        <f>O121*H121</f>
        <v>0</v>
      </c>
      <c r="Q121" s="223">
        <v>0</v>
      </c>
      <c r="R121" s="223">
        <f>Q121*H121</f>
        <v>0</v>
      </c>
      <c r="S121" s="223">
        <v>0</v>
      </c>
      <c r="T121" s="224">
        <f>S121*H121</f>
        <v>0</v>
      </c>
      <c r="AR121" s="26" t="s">
        <v>222</v>
      </c>
      <c r="AT121" s="26" t="s">
        <v>336</v>
      </c>
      <c r="AU121" s="26" t="s">
        <v>79</v>
      </c>
      <c r="AY121" s="26" t="s">
        <v>173</v>
      </c>
      <c r="BE121" s="225">
        <f>IF(N121="základní",J121,0)</f>
        <v>0</v>
      </c>
      <c r="BF121" s="225">
        <f>IF(N121="snížená",J121,0)</f>
        <v>0</v>
      </c>
      <c r="BG121" s="225">
        <f>IF(N121="zákl. přenesená",J121,0)</f>
        <v>0</v>
      </c>
      <c r="BH121" s="225">
        <f>IF(N121="sníž. přenesená",J121,0)</f>
        <v>0</v>
      </c>
      <c r="BI121" s="225">
        <f>IF(N121="nulová",J121,0)</f>
        <v>0</v>
      </c>
      <c r="BJ121" s="26" t="s">
        <v>79</v>
      </c>
      <c r="BK121" s="225">
        <f>ROUND(I121*H121,2)</f>
        <v>0</v>
      </c>
      <c r="BL121" s="26" t="s">
        <v>181</v>
      </c>
      <c r="BM121" s="26" t="s">
        <v>937</v>
      </c>
    </row>
    <row r="122" spans="2:65" s="1" customFormat="1" ht="22.5" customHeight="1">
      <c r="B122" s="213"/>
      <c r="C122" s="259" t="s">
        <v>282</v>
      </c>
      <c r="D122" s="259" t="s">
        <v>336</v>
      </c>
      <c r="E122" s="260" t="s">
        <v>924</v>
      </c>
      <c r="F122" s="261" t="s">
        <v>925</v>
      </c>
      <c r="G122" s="262" t="s">
        <v>711</v>
      </c>
      <c r="H122" s="263">
        <v>9</v>
      </c>
      <c r="I122" s="264"/>
      <c r="J122" s="265">
        <f>ROUND(I122*H122,2)</f>
        <v>0</v>
      </c>
      <c r="K122" s="261" t="s">
        <v>5</v>
      </c>
      <c r="L122" s="266"/>
      <c r="M122" s="267" t="s">
        <v>5</v>
      </c>
      <c r="N122" s="268" t="s">
        <v>43</v>
      </c>
      <c r="O122" s="49"/>
      <c r="P122" s="223">
        <f>O122*H122</f>
        <v>0</v>
      </c>
      <c r="Q122" s="223">
        <v>0</v>
      </c>
      <c r="R122" s="223">
        <f>Q122*H122</f>
        <v>0</v>
      </c>
      <c r="S122" s="223">
        <v>0</v>
      </c>
      <c r="T122" s="224">
        <f>S122*H122</f>
        <v>0</v>
      </c>
      <c r="AR122" s="26" t="s">
        <v>222</v>
      </c>
      <c r="AT122" s="26" t="s">
        <v>336</v>
      </c>
      <c r="AU122" s="26" t="s">
        <v>79</v>
      </c>
      <c r="AY122" s="26" t="s">
        <v>173</v>
      </c>
      <c r="BE122" s="225">
        <f>IF(N122="základní",J122,0)</f>
        <v>0</v>
      </c>
      <c r="BF122" s="225">
        <f>IF(N122="snížená",J122,0)</f>
        <v>0</v>
      </c>
      <c r="BG122" s="225">
        <f>IF(N122="zákl. přenesená",J122,0)</f>
        <v>0</v>
      </c>
      <c r="BH122" s="225">
        <f>IF(N122="sníž. přenesená",J122,0)</f>
        <v>0</v>
      </c>
      <c r="BI122" s="225">
        <f>IF(N122="nulová",J122,0)</f>
        <v>0</v>
      </c>
      <c r="BJ122" s="26" t="s">
        <v>79</v>
      </c>
      <c r="BK122" s="225">
        <f>ROUND(I122*H122,2)</f>
        <v>0</v>
      </c>
      <c r="BL122" s="26" t="s">
        <v>181</v>
      </c>
      <c r="BM122" s="26" t="s">
        <v>938</v>
      </c>
    </row>
    <row r="123" spans="2:65" s="1" customFormat="1" ht="22.5" customHeight="1">
      <c r="B123" s="213"/>
      <c r="C123" s="259" t="s">
        <v>10</v>
      </c>
      <c r="D123" s="259" t="s">
        <v>336</v>
      </c>
      <c r="E123" s="260" t="s">
        <v>939</v>
      </c>
      <c r="F123" s="261" t="s">
        <v>940</v>
      </c>
      <c r="G123" s="262" t="s">
        <v>711</v>
      </c>
      <c r="H123" s="263">
        <v>7</v>
      </c>
      <c r="I123" s="264"/>
      <c r="J123" s="265">
        <f>ROUND(I123*H123,2)</f>
        <v>0</v>
      </c>
      <c r="K123" s="261" t="s">
        <v>5</v>
      </c>
      <c r="L123" s="266"/>
      <c r="M123" s="267" t="s">
        <v>5</v>
      </c>
      <c r="N123" s="268" t="s">
        <v>43</v>
      </c>
      <c r="O123" s="49"/>
      <c r="P123" s="223">
        <f>O123*H123</f>
        <v>0</v>
      </c>
      <c r="Q123" s="223">
        <v>0</v>
      </c>
      <c r="R123" s="223">
        <f>Q123*H123</f>
        <v>0</v>
      </c>
      <c r="S123" s="223">
        <v>0</v>
      </c>
      <c r="T123" s="224">
        <f>S123*H123</f>
        <v>0</v>
      </c>
      <c r="AR123" s="26" t="s">
        <v>222</v>
      </c>
      <c r="AT123" s="26" t="s">
        <v>336</v>
      </c>
      <c r="AU123" s="26" t="s">
        <v>79</v>
      </c>
      <c r="AY123" s="26" t="s">
        <v>173</v>
      </c>
      <c r="BE123" s="225">
        <f>IF(N123="základní",J123,0)</f>
        <v>0</v>
      </c>
      <c r="BF123" s="225">
        <f>IF(N123="snížená",J123,0)</f>
        <v>0</v>
      </c>
      <c r="BG123" s="225">
        <f>IF(N123="zákl. přenesená",J123,0)</f>
        <v>0</v>
      </c>
      <c r="BH123" s="225">
        <f>IF(N123="sníž. přenesená",J123,0)</f>
        <v>0</v>
      </c>
      <c r="BI123" s="225">
        <f>IF(N123="nulová",J123,0)</f>
        <v>0</v>
      </c>
      <c r="BJ123" s="26" t="s">
        <v>79</v>
      </c>
      <c r="BK123" s="225">
        <f>ROUND(I123*H123,2)</f>
        <v>0</v>
      </c>
      <c r="BL123" s="26" t="s">
        <v>181</v>
      </c>
      <c r="BM123" s="26" t="s">
        <v>941</v>
      </c>
    </row>
    <row r="124" spans="2:65" s="1" customFormat="1" ht="22.5" customHeight="1">
      <c r="B124" s="213"/>
      <c r="C124" s="259" t="s">
        <v>291</v>
      </c>
      <c r="D124" s="259" t="s">
        <v>336</v>
      </c>
      <c r="E124" s="260" t="s">
        <v>942</v>
      </c>
      <c r="F124" s="261" t="s">
        <v>940</v>
      </c>
      <c r="G124" s="262" t="s">
        <v>711</v>
      </c>
      <c r="H124" s="263">
        <v>1</v>
      </c>
      <c r="I124" s="264"/>
      <c r="J124" s="265">
        <f>ROUND(I124*H124,2)</f>
        <v>0</v>
      </c>
      <c r="K124" s="261" t="s">
        <v>5</v>
      </c>
      <c r="L124" s="266"/>
      <c r="M124" s="267" t="s">
        <v>5</v>
      </c>
      <c r="N124" s="268" t="s">
        <v>43</v>
      </c>
      <c r="O124" s="49"/>
      <c r="P124" s="223">
        <f>O124*H124</f>
        <v>0</v>
      </c>
      <c r="Q124" s="223">
        <v>0</v>
      </c>
      <c r="R124" s="223">
        <f>Q124*H124</f>
        <v>0</v>
      </c>
      <c r="S124" s="223">
        <v>0</v>
      </c>
      <c r="T124" s="224">
        <f>S124*H124</f>
        <v>0</v>
      </c>
      <c r="AR124" s="26" t="s">
        <v>222</v>
      </c>
      <c r="AT124" s="26" t="s">
        <v>336</v>
      </c>
      <c r="AU124" s="26" t="s">
        <v>79</v>
      </c>
      <c r="AY124" s="26" t="s">
        <v>173</v>
      </c>
      <c r="BE124" s="225">
        <f>IF(N124="základní",J124,0)</f>
        <v>0</v>
      </c>
      <c r="BF124" s="225">
        <f>IF(N124="snížená",J124,0)</f>
        <v>0</v>
      </c>
      <c r="BG124" s="225">
        <f>IF(N124="zákl. přenesená",J124,0)</f>
        <v>0</v>
      </c>
      <c r="BH124" s="225">
        <f>IF(N124="sníž. přenesená",J124,0)</f>
        <v>0</v>
      </c>
      <c r="BI124" s="225">
        <f>IF(N124="nulová",J124,0)</f>
        <v>0</v>
      </c>
      <c r="BJ124" s="26" t="s">
        <v>79</v>
      </c>
      <c r="BK124" s="225">
        <f>ROUND(I124*H124,2)</f>
        <v>0</v>
      </c>
      <c r="BL124" s="26" t="s">
        <v>181</v>
      </c>
      <c r="BM124" s="26" t="s">
        <v>943</v>
      </c>
    </row>
    <row r="125" spans="2:65" s="1" customFormat="1" ht="22.5" customHeight="1">
      <c r="B125" s="213"/>
      <c r="C125" s="259" t="s">
        <v>298</v>
      </c>
      <c r="D125" s="259" t="s">
        <v>336</v>
      </c>
      <c r="E125" s="260" t="s">
        <v>944</v>
      </c>
      <c r="F125" s="261" t="s">
        <v>945</v>
      </c>
      <c r="G125" s="262" t="s">
        <v>711</v>
      </c>
      <c r="H125" s="263">
        <v>1</v>
      </c>
      <c r="I125" s="264"/>
      <c r="J125" s="265">
        <f>ROUND(I125*H125,2)</f>
        <v>0</v>
      </c>
      <c r="K125" s="261" t="s">
        <v>5</v>
      </c>
      <c r="L125" s="266"/>
      <c r="M125" s="267" t="s">
        <v>5</v>
      </c>
      <c r="N125" s="268" t="s">
        <v>43</v>
      </c>
      <c r="O125" s="49"/>
      <c r="P125" s="223">
        <f>O125*H125</f>
        <v>0</v>
      </c>
      <c r="Q125" s="223">
        <v>0</v>
      </c>
      <c r="R125" s="223">
        <f>Q125*H125</f>
        <v>0</v>
      </c>
      <c r="S125" s="223">
        <v>0</v>
      </c>
      <c r="T125" s="224">
        <f>S125*H125</f>
        <v>0</v>
      </c>
      <c r="AR125" s="26" t="s">
        <v>222</v>
      </c>
      <c r="AT125" s="26" t="s">
        <v>336</v>
      </c>
      <c r="AU125" s="26" t="s">
        <v>79</v>
      </c>
      <c r="AY125" s="26" t="s">
        <v>173</v>
      </c>
      <c r="BE125" s="225">
        <f>IF(N125="základní",J125,0)</f>
        <v>0</v>
      </c>
      <c r="BF125" s="225">
        <f>IF(N125="snížená",J125,0)</f>
        <v>0</v>
      </c>
      <c r="BG125" s="225">
        <f>IF(N125="zákl. přenesená",J125,0)</f>
        <v>0</v>
      </c>
      <c r="BH125" s="225">
        <f>IF(N125="sníž. přenesená",J125,0)</f>
        <v>0</v>
      </c>
      <c r="BI125" s="225">
        <f>IF(N125="nulová",J125,0)</f>
        <v>0</v>
      </c>
      <c r="BJ125" s="26" t="s">
        <v>79</v>
      </c>
      <c r="BK125" s="225">
        <f>ROUND(I125*H125,2)</f>
        <v>0</v>
      </c>
      <c r="BL125" s="26" t="s">
        <v>181</v>
      </c>
      <c r="BM125" s="26" t="s">
        <v>946</v>
      </c>
    </row>
    <row r="126" spans="2:65" s="1" customFormat="1" ht="22.5" customHeight="1">
      <c r="B126" s="213"/>
      <c r="C126" s="259" t="s">
        <v>306</v>
      </c>
      <c r="D126" s="259" t="s">
        <v>336</v>
      </c>
      <c r="E126" s="260" t="s">
        <v>947</v>
      </c>
      <c r="F126" s="261" t="s">
        <v>948</v>
      </c>
      <c r="G126" s="262" t="s">
        <v>711</v>
      </c>
      <c r="H126" s="263">
        <v>3</v>
      </c>
      <c r="I126" s="264"/>
      <c r="J126" s="265">
        <f>ROUND(I126*H126,2)</f>
        <v>0</v>
      </c>
      <c r="K126" s="261" t="s">
        <v>5</v>
      </c>
      <c r="L126" s="266"/>
      <c r="M126" s="267" t="s">
        <v>5</v>
      </c>
      <c r="N126" s="268" t="s">
        <v>43</v>
      </c>
      <c r="O126" s="49"/>
      <c r="P126" s="223">
        <f>O126*H126</f>
        <v>0</v>
      </c>
      <c r="Q126" s="223">
        <v>0</v>
      </c>
      <c r="R126" s="223">
        <f>Q126*H126</f>
        <v>0</v>
      </c>
      <c r="S126" s="223">
        <v>0</v>
      </c>
      <c r="T126" s="224">
        <f>S126*H126</f>
        <v>0</v>
      </c>
      <c r="AR126" s="26" t="s">
        <v>222</v>
      </c>
      <c r="AT126" s="26" t="s">
        <v>336</v>
      </c>
      <c r="AU126" s="26" t="s">
        <v>79</v>
      </c>
      <c r="AY126" s="26" t="s">
        <v>173</v>
      </c>
      <c r="BE126" s="225">
        <f>IF(N126="základní",J126,0)</f>
        <v>0</v>
      </c>
      <c r="BF126" s="225">
        <f>IF(N126="snížená",J126,0)</f>
        <v>0</v>
      </c>
      <c r="BG126" s="225">
        <f>IF(N126="zákl. přenesená",J126,0)</f>
        <v>0</v>
      </c>
      <c r="BH126" s="225">
        <f>IF(N126="sníž. přenesená",J126,0)</f>
        <v>0</v>
      </c>
      <c r="BI126" s="225">
        <f>IF(N126="nulová",J126,0)</f>
        <v>0</v>
      </c>
      <c r="BJ126" s="26" t="s">
        <v>79</v>
      </c>
      <c r="BK126" s="225">
        <f>ROUND(I126*H126,2)</f>
        <v>0</v>
      </c>
      <c r="BL126" s="26" t="s">
        <v>181</v>
      </c>
      <c r="BM126" s="26" t="s">
        <v>949</v>
      </c>
    </row>
    <row r="127" spans="2:65" s="1" customFormat="1" ht="22.5" customHeight="1">
      <c r="B127" s="213"/>
      <c r="C127" s="259" t="s">
        <v>312</v>
      </c>
      <c r="D127" s="259" t="s">
        <v>336</v>
      </c>
      <c r="E127" s="260" t="s">
        <v>924</v>
      </c>
      <c r="F127" s="261" t="s">
        <v>925</v>
      </c>
      <c r="G127" s="262" t="s">
        <v>711</v>
      </c>
      <c r="H127" s="263">
        <v>3</v>
      </c>
      <c r="I127" s="264"/>
      <c r="J127" s="265">
        <f>ROUND(I127*H127,2)</f>
        <v>0</v>
      </c>
      <c r="K127" s="261" t="s">
        <v>5</v>
      </c>
      <c r="L127" s="266"/>
      <c r="M127" s="267" t="s">
        <v>5</v>
      </c>
      <c r="N127" s="268" t="s">
        <v>43</v>
      </c>
      <c r="O127" s="49"/>
      <c r="P127" s="223">
        <f>O127*H127</f>
        <v>0</v>
      </c>
      <c r="Q127" s="223">
        <v>0</v>
      </c>
      <c r="R127" s="223">
        <f>Q127*H127</f>
        <v>0</v>
      </c>
      <c r="S127" s="223">
        <v>0</v>
      </c>
      <c r="T127" s="224">
        <f>S127*H127</f>
        <v>0</v>
      </c>
      <c r="AR127" s="26" t="s">
        <v>222</v>
      </c>
      <c r="AT127" s="26" t="s">
        <v>336</v>
      </c>
      <c r="AU127" s="26" t="s">
        <v>79</v>
      </c>
      <c r="AY127" s="26" t="s">
        <v>173</v>
      </c>
      <c r="BE127" s="225">
        <f>IF(N127="základní",J127,0)</f>
        <v>0</v>
      </c>
      <c r="BF127" s="225">
        <f>IF(N127="snížená",J127,0)</f>
        <v>0</v>
      </c>
      <c r="BG127" s="225">
        <f>IF(N127="zákl. přenesená",J127,0)</f>
        <v>0</v>
      </c>
      <c r="BH127" s="225">
        <f>IF(N127="sníž. přenesená",J127,0)</f>
        <v>0</v>
      </c>
      <c r="BI127" s="225">
        <f>IF(N127="nulová",J127,0)</f>
        <v>0</v>
      </c>
      <c r="BJ127" s="26" t="s">
        <v>79</v>
      </c>
      <c r="BK127" s="225">
        <f>ROUND(I127*H127,2)</f>
        <v>0</v>
      </c>
      <c r="BL127" s="26" t="s">
        <v>181</v>
      </c>
      <c r="BM127" s="26" t="s">
        <v>950</v>
      </c>
    </row>
    <row r="128" spans="2:65" s="1" customFormat="1" ht="22.5" customHeight="1">
      <c r="B128" s="213"/>
      <c r="C128" s="259" t="s">
        <v>317</v>
      </c>
      <c r="D128" s="259" t="s">
        <v>336</v>
      </c>
      <c r="E128" s="260" t="s">
        <v>951</v>
      </c>
      <c r="F128" s="261" t="s">
        <v>952</v>
      </c>
      <c r="G128" s="262" t="s">
        <v>711</v>
      </c>
      <c r="H128" s="263">
        <v>3</v>
      </c>
      <c r="I128" s="264"/>
      <c r="J128" s="265">
        <f>ROUND(I128*H128,2)</f>
        <v>0</v>
      </c>
      <c r="K128" s="261" t="s">
        <v>5</v>
      </c>
      <c r="L128" s="266"/>
      <c r="M128" s="267" t="s">
        <v>5</v>
      </c>
      <c r="N128" s="268" t="s">
        <v>43</v>
      </c>
      <c r="O128" s="49"/>
      <c r="P128" s="223">
        <f>O128*H128</f>
        <v>0</v>
      </c>
      <c r="Q128" s="223">
        <v>0</v>
      </c>
      <c r="R128" s="223">
        <f>Q128*H128</f>
        <v>0</v>
      </c>
      <c r="S128" s="223">
        <v>0</v>
      </c>
      <c r="T128" s="224">
        <f>S128*H128</f>
        <v>0</v>
      </c>
      <c r="AR128" s="26" t="s">
        <v>222</v>
      </c>
      <c r="AT128" s="26" t="s">
        <v>336</v>
      </c>
      <c r="AU128" s="26" t="s">
        <v>79</v>
      </c>
      <c r="AY128" s="26" t="s">
        <v>173</v>
      </c>
      <c r="BE128" s="225">
        <f>IF(N128="základní",J128,0)</f>
        <v>0</v>
      </c>
      <c r="BF128" s="225">
        <f>IF(N128="snížená",J128,0)</f>
        <v>0</v>
      </c>
      <c r="BG128" s="225">
        <f>IF(N128="zákl. přenesená",J128,0)</f>
        <v>0</v>
      </c>
      <c r="BH128" s="225">
        <f>IF(N128="sníž. přenesená",J128,0)</f>
        <v>0</v>
      </c>
      <c r="BI128" s="225">
        <f>IF(N128="nulová",J128,0)</f>
        <v>0</v>
      </c>
      <c r="BJ128" s="26" t="s">
        <v>79</v>
      </c>
      <c r="BK128" s="225">
        <f>ROUND(I128*H128,2)</f>
        <v>0</v>
      </c>
      <c r="BL128" s="26" t="s">
        <v>181</v>
      </c>
      <c r="BM128" s="26" t="s">
        <v>953</v>
      </c>
    </row>
    <row r="129" spans="2:63" s="11" customFormat="1" ht="37.4" customHeight="1">
      <c r="B129" s="199"/>
      <c r="D129" s="210" t="s">
        <v>71</v>
      </c>
      <c r="E129" s="277" t="s">
        <v>954</v>
      </c>
      <c r="F129" s="277" t="s">
        <v>955</v>
      </c>
      <c r="I129" s="202"/>
      <c r="J129" s="278">
        <f>BK129</f>
        <v>0</v>
      </c>
      <c r="L129" s="199"/>
      <c r="M129" s="204"/>
      <c r="N129" s="205"/>
      <c r="O129" s="205"/>
      <c r="P129" s="206">
        <f>SUM(P130:P138)</f>
        <v>0</v>
      </c>
      <c r="Q129" s="205"/>
      <c r="R129" s="206">
        <f>SUM(R130:R138)</f>
        <v>0</v>
      </c>
      <c r="S129" s="205"/>
      <c r="T129" s="207">
        <f>SUM(T130:T138)</f>
        <v>0</v>
      </c>
      <c r="AR129" s="200" t="s">
        <v>79</v>
      </c>
      <c r="AT129" s="208" t="s">
        <v>71</v>
      </c>
      <c r="AU129" s="208" t="s">
        <v>72</v>
      </c>
      <c r="AY129" s="200" t="s">
        <v>173</v>
      </c>
      <c r="BK129" s="209">
        <f>SUM(BK130:BK138)</f>
        <v>0</v>
      </c>
    </row>
    <row r="130" spans="2:65" s="1" customFormat="1" ht="22.5" customHeight="1">
      <c r="B130" s="213"/>
      <c r="C130" s="259" t="s">
        <v>324</v>
      </c>
      <c r="D130" s="259" t="s">
        <v>336</v>
      </c>
      <c r="E130" s="260" t="s">
        <v>956</v>
      </c>
      <c r="F130" s="261" t="s">
        <v>957</v>
      </c>
      <c r="G130" s="262" t="s">
        <v>819</v>
      </c>
      <c r="H130" s="263">
        <v>2</v>
      </c>
      <c r="I130" s="264"/>
      <c r="J130" s="265">
        <f>ROUND(I130*H130,2)</f>
        <v>0</v>
      </c>
      <c r="K130" s="261" t="s">
        <v>5</v>
      </c>
      <c r="L130" s="266"/>
      <c r="M130" s="267" t="s">
        <v>5</v>
      </c>
      <c r="N130" s="268" t="s">
        <v>43</v>
      </c>
      <c r="O130" s="49"/>
      <c r="P130" s="223">
        <f>O130*H130</f>
        <v>0</v>
      </c>
      <c r="Q130" s="223">
        <v>0</v>
      </c>
      <c r="R130" s="223">
        <f>Q130*H130</f>
        <v>0</v>
      </c>
      <c r="S130" s="223">
        <v>0</v>
      </c>
      <c r="T130" s="224">
        <f>S130*H130</f>
        <v>0</v>
      </c>
      <c r="AR130" s="26" t="s">
        <v>222</v>
      </c>
      <c r="AT130" s="26" t="s">
        <v>336</v>
      </c>
      <c r="AU130" s="26" t="s">
        <v>79</v>
      </c>
      <c r="AY130" s="26" t="s">
        <v>173</v>
      </c>
      <c r="BE130" s="225">
        <f>IF(N130="základní",J130,0)</f>
        <v>0</v>
      </c>
      <c r="BF130" s="225">
        <f>IF(N130="snížená",J130,0)</f>
        <v>0</v>
      </c>
      <c r="BG130" s="225">
        <f>IF(N130="zákl. přenesená",J130,0)</f>
        <v>0</v>
      </c>
      <c r="BH130" s="225">
        <f>IF(N130="sníž. přenesená",J130,0)</f>
        <v>0</v>
      </c>
      <c r="BI130" s="225">
        <f>IF(N130="nulová",J130,0)</f>
        <v>0</v>
      </c>
      <c r="BJ130" s="26" t="s">
        <v>79</v>
      </c>
      <c r="BK130" s="225">
        <f>ROUND(I130*H130,2)</f>
        <v>0</v>
      </c>
      <c r="BL130" s="26" t="s">
        <v>181</v>
      </c>
      <c r="BM130" s="26" t="s">
        <v>958</v>
      </c>
    </row>
    <row r="131" spans="2:65" s="1" customFormat="1" ht="22.5" customHeight="1">
      <c r="B131" s="213"/>
      <c r="C131" s="259" t="s">
        <v>331</v>
      </c>
      <c r="D131" s="259" t="s">
        <v>336</v>
      </c>
      <c r="E131" s="260" t="s">
        <v>959</v>
      </c>
      <c r="F131" s="261" t="s">
        <v>960</v>
      </c>
      <c r="G131" s="262" t="s">
        <v>711</v>
      </c>
      <c r="H131" s="263">
        <v>41</v>
      </c>
      <c r="I131" s="264"/>
      <c r="J131" s="265">
        <f>ROUND(I131*H131,2)</f>
        <v>0</v>
      </c>
      <c r="K131" s="261" t="s">
        <v>5</v>
      </c>
      <c r="L131" s="266"/>
      <c r="M131" s="267" t="s">
        <v>5</v>
      </c>
      <c r="N131" s="268" t="s">
        <v>43</v>
      </c>
      <c r="O131" s="49"/>
      <c r="P131" s="223">
        <f>O131*H131</f>
        <v>0</v>
      </c>
      <c r="Q131" s="223">
        <v>0</v>
      </c>
      <c r="R131" s="223">
        <f>Q131*H131</f>
        <v>0</v>
      </c>
      <c r="S131" s="223">
        <v>0</v>
      </c>
      <c r="T131" s="224">
        <f>S131*H131</f>
        <v>0</v>
      </c>
      <c r="AR131" s="26" t="s">
        <v>222</v>
      </c>
      <c r="AT131" s="26" t="s">
        <v>336</v>
      </c>
      <c r="AU131" s="26" t="s">
        <v>79</v>
      </c>
      <c r="AY131" s="26" t="s">
        <v>173</v>
      </c>
      <c r="BE131" s="225">
        <f>IF(N131="základní",J131,0)</f>
        <v>0</v>
      </c>
      <c r="BF131" s="225">
        <f>IF(N131="snížená",J131,0)</f>
        <v>0</v>
      </c>
      <c r="BG131" s="225">
        <f>IF(N131="zákl. přenesená",J131,0)</f>
        <v>0</v>
      </c>
      <c r="BH131" s="225">
        <f>IF(N131="sníž. přenesená",J131,0)</f>
        <v>0</v>
      </c>
      <c r="BI131" s="225">
        <f>IF(N131="nulová",J131,0)</f>
        <v>0</v>
      </c>
      <c r="BJ131" s="26" t="s">
        <v>79</v>
      </c>
      <c r="BK131" s="225">
        <f>ROUND(I131*H131,2)</f>
        <v>0</v>
      </c>
      <c r="BL131" s="26" t="s">
        <v>181</v>
      </c>
      <c r="BM131" s="26" t="s">
        <v>961</v>
      </c>
    </row>
    <row r="132" spans="2:65" s="1" customFormat="1" ht="22.5" customHeight="1">
      <c r="B132" s="213"/>
      <c r="C132" s="259" t="s">
        <v>335</v>
      </c>
      <c r="D132" s="259" t="s">
        <v>336</v>
      </c>
      <c r="E132" s="260" t="s">
        <v>962</v>
      </c>
      <c r="F132" s="261" t="s">
        <v>963</v>
      </c>
      <c r="G132" s="262" t="s">
        <v>711</v>
      </c>
      <c r="H132" s="263">
        <v>11</v>
      </c>
      <c r="I132" s="264"/>
      <c r="J132" s="265">
        <f>ROUND(I132*H132,2)</f>
        <v>0</v>
      </c>
      <c r="K132" s="261" t="s">
        <v>5</v>
      </c>
      <c r="L132" s="266"/>
      <c r="M132" s="267" t="s">
        <v>5</v>
      </c>
      <c r="N132" s="268" t="s">
        <v>43</v>
      </c>
      <c r="O132" s="49"/>
      <c r="P132" s="223">
        <f>O132*H132</f>
        <v>0</v>
      </c>
      <c r="Q132" s="223">
        <v>0</v>
      </c>
      <c r="R132" s="223">
        <f>Q132*H132</f>
        <v>0</v>
      </c>
      <c r="S132" s="223">
        <v>0</v>
      </c>
      <c r="T132" s="224">
        <f>S132*H132</f>
        <v>0</v>
      </c>
      <c r="AR132" s="26" t="s">
        <v>222</v>
      </c>
      <c r="AT132" s="26" t="s">
        <v>336</v>
      </c>
      <c r="AU132" s="26" t="s">
        <v>79</v>
      </c>
      <c r="AY132" s="26" t="s">
        <v>173</v>
      </c>
      <c r="BE132" s="225">
        <f>IF(N132="základní",J132,0)</f>
        <v>0</v>
      </c>
      <c r="BF132" s="225">
        <f>IF(N132="snížená",J132,0)</f>
        <v>0</v>
      </c>
      <c r="BG132" s="225">
        <f>IF(N132="zákl. přenesená",J132,0)</f>
        <v>0</v>
      </c>
      <c r="BH132" s="225">
        <f>IF(N132="sníž. přenesená",J132,0)</f>
        <v>0</v>
      </c>
      <c r="BI132" s="225">
        <f>IF(N132="nulová",J132,0)</f>
        <v>0</v>
      </c>
      <c r="BJ132" s="26" t="s">
        <v>79</v>
      </c>
      <c r="BK132" s="225">
        <f>ROUND(I132*H132,2)</f>
        <v>0</v>
      </c>
      <c r="BL132" s="26" t="s">
        <v>181</v>
      </c>
      <c r="BM132" s="26" t="s">
        <v>964</v>
      </c>
    </row>
    <row r="133" spans="2:65" s="1" customFormat="1" ht="22.5" customHeight="1">
      <c r="B133" s="213"/>
      <c r="C133" s="259" t="s">
        <v>344</v>
      </c>
      <c r="D133" s="259" t="s">
        <v>336</v>
      </c>
      <c r="E133" s="260" t="s">
        <v>965</v>
      </c>
      <c r="F133" s="261" t="s">
        <v>966</v>
      </c>
      <c r="G133" s="262" t="s">
        <v>711</v>
      </c>
      <c r="H133" s="263">
        <v>6</v>
      </c>
      <c r="I133" s="264"/>
      <c r="J133" s="265">
        <f>ROUND(I133*H133,2)</f>
        <v>0</v>
      </c>
      <c r="K133" s="261" t="s">
        <v>5</v>
      </c>
      <c r="L133" s="266"/>
      <c r="M133" s="267" t="s">
        <v>5</v>
      </c>
      <c r="N133" s="268" t="s">
        <v>43</v>
      </c>
      <c r="O133" s="49"/>
      <c r="P133" s="223">
        <f>O133*H133</f>
        <v>0</v>
      </c>
      <c r="Q133" s="223">
        <v>0</v>
      </c>
      <c r="R133" s="223">
        <f>Q133*H133</f>
        <v>0</v>
      </c>
      <c r="S133" s="223">
        <v>0</v>
      </c>
      <c r="T133" s="224">
        <f>S133*H133</f>
        <v>0</v>
      </c>
      <c r="AR133" s="26" t="s">
        <v>222</v>
      </c>
      <c r="AT133" s="26" t="s">
        <v>336</v>
      </c>
      <c r="AU133" s="26" t="s">
        <v>79</v>
      </c>
      <c r="AY133" s="26" t="s">
        <v>173</v>
      </c>
      <c r="BE133" s="225">
        <f>IF(N133="základní",J133,0)</f>
        <v>0</v>
      </c>
      <c r="BF133" s="225">
        <f>IF(N133="snížená",J133,0)</f>
        <v>0</v>
      </c>
      <c r="BG133" s="225">
        <f>IF(N133="zákl. přenesená",J133,0)</f>
        <v>0</v>
      </c>
      <c r="BH133" s="225">
        <f>IF(N133="sníž. přenesená",J133,0)</f>
        <v>0</v>
      </c>
      <c r="BI133" s="225">
        <f>IF(N133="nulová",J133,0)</f>
        <v>0</v>
      </c>
      <c r="BJ133" s="26" t="s">
        <v>79</v>
      </c>
      <c r="BK133" s="225">
        <f>ROUND(I133*H133,2)</f>
        <v>0</v>
      </c>
      <c r="BL133" s="26" t="s">
        <v>181</v>
      </c>
      <c r="BM133" s="26" t="s">
        <v>967</v>
      </c>
    </row>
    <row r="134" spans="2:65" s="1" customFormat="1" ht="22.5" customHeight="1">
      <c r="B134" s="213"/>
      <c r="C134" s="259" t="s">
        <v>350</v>
      </c>
      <c r="D134" s="259" t="s">
        <v>336</v>
      </c>
      <c r="E134" s="260" t="s">
        <v>968</v>
      </c>
      <c r="F134" s="261" t="s">
        <v>969</v>
      </c>
      <c r="G134" s="262" t="s">
        <v>711</v>
      </c>
      <c r="H134" s="263">
        <v>3</v>
      </c>
      <c r="I134" s="264"/>
      <c r="J134" s="265">
        <f>ROUND(I134*H134,2)</f>
        <v>0</v>
      </c>
      <c r="K134" s="261" t="s">
        <v>5</v>
      </c>
      <c r="L134" s="266"/>
      <c r="M134" s="267" t="s">
        <v>5</v>
      </c>
      <c r="N134" s="268" t="s">
        <v>43</v>
      </c>
      <c r="O134" s="49"/>
      <c r="P134" s="223">
        <f>O134*H134</f>
        <v>0</v>
      </c>
      <c r="Q134" s="223">
        <v>0</v>
      </c>
      <c r="R134" s="223">
        <f>Q134*H134</f>
        <v>0</v>
      </c>
      <c r="S134" s="223">
        <v>0</v>
      </c>
      <c r="T134" s="224">
        <f>S134*H134</f>
        <v>0</v>
      </c>
      <c r="AR134" s="26" t="s">
        <v>222</v>
      </c>
      <c r="AT134" s="26" t="s">
        <v>336</v>
      </c>
      <c r="AU134" s="26" t="s">
        <v>79</v>
      </c>
      <c r="AY134" s="26" t="s">
        <v>173</v>
      </c>
      <c r="BE134" s="225">
        <f>IF(N134="základní",J134,0)</f>
        <v>0</v>
      </c>
      <c r="BF134" s="225">
        <f>IF(N134="snížená",J134,0)</f>
        <v>0</v>
      </c>
      <c r="BG134" s="225">
        <f>IF(N134="zákl. přenesená",J134,0)</f>
        <v>0</v>
      </c>
      <c r="BH134" s="225">
        <f>IF(N134="sníž. přenesená",J134,0)</f>
        <v>0</v>
      </c>
      <c r="BI134" s="225">
        <f>IF(N134="nulová",J134,0)</f>
        <v>0</v>
      </c>
      <c r="BJ134" s="26" t="s">
        <v>79</v>
      </c>
      <c r="BK134" s="225">
        <f>ROUND(I134*H134,2)</f>
        <v>0</v>
      </c>
      <c r="BL134" s="26" t="s">
        <v>181</v>
      </c>
      <c r="BM134" s="26" t="s">
        <v>970</v>
      </c>
    </row>
    <row r="135" spans="2:65" s="1" customFormat="1" ht="22.5" customHeight="1">
      <c r="B135" s="213"/>
      <c r="C135" s="259" t="s">
        <v>340</v>
      </c>
      <c r="D135" s="259" t="s">
        <v>336</v>
      </c>
      <c r="E135" s="260" t="s">
        <v>971</v>
      </c>
      <c r="F135" s="261" t="s">
        <v>972</v>
      </c>
      <c r="G135" s="262" t="s">
        <v>711</v>
      </c>
      <c r="H135" s="263">
        <v>90</v>
      </c>
      <c r="I135" s="264"/>
      <c r="J135" s="265">
        <f>ROUND(I135*H135,2)</f>
        <v>0</v>
      </c>
      <c r="K135" s="261" t="s">
        <v>5</v>
      </c>
      <c r="L135" s="266"/>
      <c r="M135" s="267" t="s">
        <v>5</v>
      </c>
      <c r="N135" s="268" t="s">
        <v>43</v>
      </c>
      <c r="O135" s="49"/>
      <c r="P135" s="223">
        <f>O135*H135</f>
        <v>0</v>
      </c>
      <c r="Q135" s="223">
        <v>0</v>
      </c>
      <c r="R135" s="223">
        <f>Q135*H135</f>
        <v>0</v>
      </c>
      <c r="S135" s="223">
        <v>0</v>
      </c>
      <c r="T135" s="224">
        <f>S135*H135</f>
        <v>0</v>
      </c>
      <c r="AR135" s="26" t="s">
        <v>222</v>
      </c>
      <c r="AT135" s="26" t="s">
        <v>336</v>
      </c>
      <c r="AU135" s="26" t="s">
        <v>79</v>
      </c>
      <c r="AY135" s="26" t="s">
        <v>173</v>
      </c>
      <c r="BE135" s="225">
        <f>IF(N135="základní",J135,0)</f>
        <v>0</v>
      </c>
      <c r="BF135" s="225">
        <f>IF(N135="snížená",J135,0)</f>
        <v>0</v>
      </c>
      <c r="BG135" s="225">
        <f>IF(N135="zákl. přenesená",J135,0)</f>
        <v>0</v>
      </c>
      <c r="BH135" s="225">
        <f>IF(N135="sníž. přenesená",J135,0)</f>
        <v>0</v>
      </c>
      <c r="BI135" s="225">
        <f>IF(N135="nulová",J135,0)</f>
        <v>0</v>
      </c>
      <c r="BJ135" s="26" t="s">
        <v>79</v>
      </c>
      <c r="BK135" s="225">
        <f>ROUND(I135*H135,2)</f>
        <v>0</v>
      </c>
      <c r="BL135" s="26" t="s">
        <v>181</v>
      </c>
      <c r="BM135" s="26" t="s">
        <v>973</v>
      </c>
    </row>
    <row r="136" spans="2:65" s="1" customFormat="1" ht="22.5" customHeight="1">
      <c r="B136" s="213"/>
      <c r="C136" s="259" t="s">
        <v>360</v>
      </c>
      <c r="D136" s="259" t="s">
        <v>336</v>
      </c>
      <c r="E136" s="260" t="s">
        <v>974</v>
      </c>
      <c r="F136" s="261" t="s">
        <v>975</v>
      </c>
      <c r="G136" s="262" t="s">
        <v>260</v>
      </c>
      <c r="H136" s="263">
        <v>24</v>
      </c>
      <c r="I136" s="264"/>
      <c r="J136" s="265">
        <f>ROUND(I136*H136,2)</f>
        <v>0</v>
      </c>
      <c r="K136" s="261" t="s">
        <v>5</v>
      </c>
      <c r="L136" s="266"/>
      <c r="M136" s="267" t="s">
        <v>5</v>
      </c>
      <c r="N136" s="268" t="s">
        <v>43</v>
      </c>
      <c r="O136" s="49"/>
      <c r="P136" s="223">
        <f>O136*H136</f>
        <v>0</v>
      </c>
      <c r="Q136" s="223">
        <v>0</v>
      </c>
      <c r="R136" s="223">
        <f>Q136*H136</f>
        <v>0</v>
      </c>
      <c r="S136" s="223">
        <v>0</v>
      </c>
      <c r="T136" s="224">
        <f>S136*H136</f>
        <v>0</v>
      </c>
      <c r="AR136" s="26" t="s">
        <v>222</v>
      </c>
      <c r="AT136" s="26" t="s">
        <v>336</v>
      </c>
      <c r="AU136" s="26" t="s">
        <v>79</v>
      </c>
      <c r="AY136" s="26" t="s">
        <v>173</v>
      </c>
      <c r="BE136" s="225">
        <f>IF(N136="základní",J136,0)</f>
        <v>0</v>
      </c>
      <c r="BF136" s="225">
        <f>IF(N136="snížená",J136,0)</f>
        <v>0</v>
      </c>
      <c r="BG136" s="225">
        <f>IF(N136="zákl. přenesená",J136,0)</f>
        <v>0</v>
      </c>
      <c r="BH136" s="225">
        <f>IF(N136="sníž. přenesená",J136,0)</f>
        <v>0</v>
      </c>
      <c r="BI136" s="225">
        <f>IF(N136="nulová",J136,0)</f>
        <v>0</v>
      </c>
      <c r="BJ136" s="26" t="s">
        <v>79</v>
      </c>
      <c r="BK136" s="225">
        <f>ROUND(I136*H136,2)</f>
        <v>0</v>
      </c>
      <c r="BL136" s="26" t="s">
        <v>181</v>
      </c>
      <c r="BM136" s="26" t="s">
        <v>976</v>
      </c>
    </row>
    <row r="137" spans="2:65" s="1" customFormat="1" ht="22.5" customHeight="1">
      <c r="B137" s="213"/>
      <c r="C137" s="259" t="s">
        <v>365</v>
      </c>
      <c r="D137" s="259" t="s">
        <v>336</v>
      </c>
      <c r="E137" s="260" t="s">
        <v>977</v>
      </c>
      <c r="F137" s="261" t="s">
        <v>978</v>
      </c>
      <c r="G137" s="262" t="s">
        <v>260</v>
      </c>
      <c r="H137" s="263">
        <v>28</v>
      </c>
      <c r="I137" s="264"/>
      <c r="J137" s="265">
        <f>ROUND(I137*H137,2)</f>
        <v>0</v>
      </c>
      <c r="K137" s="261" t="s">
        <v>5</v>
      </c>
      <c r="L137" s="266"/>
      <c r="M137" s="267" t="s">
        <v>5</v>
      </c>
      <c r="N137" s="268" t="s">
        <v>43</v>
      </c>
      <c r="O137" s="49"/>
      <c r="P137" s="223">
        <f>O137*H137</f>
        <v>0</v>
      </c>
      <c r="Q137" s="223">
        <v>0</v>
      </c>
      <c r="R137" s="223">
        <f>Q137*H137</f>
        <v>0</v>
      </c>
      <c r="S137" s="223">
        <v>0</v>
      </c>
      <c r="T137" s="224">
        <f>S137*H137</f>
        <v>0</v>
      </c>
      <c r="AR137" s="26" t="s">
        <v>222</v>
      </c>
      <c r="AT137" s="26" t="s">
        <v>336</v>
      </c>
      <c r="AU137" s="26" t="s">
        <v>79</v>
      </c>
      <c r="AY137" s="26" t="s">
        <v>173</v>
      </c>
      <c r="BE137" s="225">
        <f>IF(N137="základní",J137,0)</f>
        <v>0</v>
      </c>
      <c r="BF137" s="225">
        <f>IF(N137="snížená",J137,0)</f>
        <v>0</v>
      </c>
      <c r="BG137" s="225">
        <f>IF(N137="zákl. přenesená",J137,0)</f>
        <v>0</v>
      </c>
      <c r="BH137" s="225">
        <f>IF(N137="sníž. přenesená",J137,0)</f>
        <v>0</v>
      </c>
      <c r="BI137" s="225">
        <f>IF(N137="nulová",J137,0)</f>
        <v>0</v>
      </c>
      <c r="BJ137" s="26" t="s">
        <v>79</v>
      </c>
      <c r="BK137" s="225">
        <f>ROUND(I137*H137,2)</f>
        <v>0</v>
      </c>
      <c r="BL137" s="26" t="s">
        <v>181</v>
      </c>
      <c r="BM137" s="26" t="s">
        <v>979</v>
      </c>
    </row>
    <row r="138" spans="2:65" s="1" customFormat="1" ht="22.5" customHeight="1">
      <c r="B138" s="213"/>
      <c r="C138" s="259" t="s">
        <v>369</v>
      </c>
      <c r="D138" s="259" t="s">
        <v>336</v>
      </c>
      <c r="E138" s="260" t="s">
        <v>980</v>
      </c>
      <c r="F138" s="261" t="s">
        <v>981</v>
      </c>
      <c r="G138" s="262" t="s">
        <v>711</v>
      </c>
      <c r="H138" s="263">
        <v>22</v>
      </c>
      <c r="I138" s="264"/>
      <c r="J138" s="265">
        <f>ROUND(I138*H138,2)</f>
        <v>0</v>
      </c>
      <c r="K138" s="261" t="s">
        <v>5</v>
      </c>
      <c r="L138" s="266"/>
      <c r="M138" s="267" t="s">
        <v>5</v>
      </c>
      <c r="N138" s="268" t="s">
        <v>43</v>
      </c>
      <c r="O138" s="49"/>
      <c r="P138" s="223">
        <f>O138*H138</f>
        <v>0</v>
      </c>
      <c r="Q138" s="223">
        <v>0</v>
      </c>
      <c r="R138" s="223">
        <f>Q138*H138</f>
        <v>0</v>
      </c>
      <c r="S138" s="223">
        <v>0</v>
      </c>
      <c r="T138" s="224">
        <f>S138*H138</f>
        <v>0</v>
      </c>
      <c r="AR138" s="26" t="s">
        <v>222</v>
      </c>
      <c r="AT138" s="26" t="s">
        <v>336</v>
      </c>
      <c r="AU138" s="26" t="s">
        <v>79</v>
      </c>
      <c r="AY138" s="26" t="s">
        <v>173</v>
      </c>
      <c r="BE138" s="225">
        <f>IF(N138="základní",J138,0)</f>
        <v>0</v>
      </c>
      <c r="BF138" s="225">
        <f>IF(N138="snížená",J138,0)</f>
        <v>0</v>
      </c>
      <c r="BG138" s="225">
        <f>IF(N138="zákl. přenesená",J138,0)</f>
        <v>0</v>
      </c>
      <c r="BH138" s="225">
        <f>IF(N138="sníž. přenesená",J138,0)</f>
        <v>0</v>
      </c>
      <c r="BI138" s="225">
        <f>IF(N138="nulová",J138,0)</f>
        <v>0</v>
      </c>
      <c r="BJ138" s="26" t="s">
        <v>79</v>
      </c>
      <c r="BK138" s="225">
        <f>ROUND(I138*H138,2)</f>
        <v>0</v>
      </c>
      <c r="BL138" s="26" t="s">
        <v>181</v>
      </c>
      <c r="BM138" s="26" t="s">
        <v>982</v>
      </c>
    </row>
    <row r="139" spans="2:63" s="11" customFormat="1" ht="37.4" customHeight="1">
      <c r="B139" s="199"/>
      <c r="D139" s="210" t="s">
        <v>71</v>
      </c>
      <c r="E139" s="277" t="s">
        <v>983</v>
      </c>
      <c r="F139" s="277" t="s">
        <v>984</v>
      </c>
      <c r="I139" s="202"/>
      <c r="J139" s="278">
        <f>BK139</f>
        <v>0</v>
      </c>
      <c r="L139" s="199"/>
      <c r="M139" s="204"/>
      <c r="N139" s="205"/>
      <c r="O139" s="205"/>
      <c r="P139" s="206">
        <f>SUM(P140:P141)</f>
        <v>0</v>
      </c>
      <c r="Q139" s="205"/>
      <c r="R139" s="206">
        <f>SUM(R140:R141)</f>
        <v>0</v>
      </c>
      <c r="S139" s="205"/>
      <c r="T139" s="207">
        <f>SUM(T140:T141)</f>
        <v>0</v>
      </c>
      <c r="AR139" s="200" t="s">
        <v>79</v>
      </c>
      <c r="AT139" s="208" t="s">
        <v>71</v>
      </c>
      <c r="AU139" s="208" t="s">
        <v>72</v>
      </c>
      <c r="AY139" s="200" t="s">
        <v>173</v>
      </c>
      <c r="BK139" s="209">
        <f>SUM(BK140:BK141)</f>
        <v>0</v>
      </c>
    </row>
    <row r="140" spans="2:65" s="1" customFormat="1" ht="22.5" customHeight="1">
      <c r="B140" s="213"/>
      <c r="C140" s="259" t="s">
        <v>373</v>
      </c>
      <c r="D140" s="259" t="s">
        <v>336</v>
      </c>
      <c r="E140" s="260" t="s">
        <v>985</v>
      </c>
      <c r="F140" s="261" t="s">
        <v>986</v>
      </c>
      <c r="G140" s="262" t="s">
        <v>711</v>
      </c>
      <c r="H140" s="263">
        <v>22</v>
      </c>
      <c r="I140" s="264"/>
      <c r="J140" s="265">
        <f>ROUND(I140*H140,2)</f>
        <v>0</v>
      </c>
      <c r="K140" s="261" t="s">
        <v>5</v>
      </c>
      <c r="L140" s="266"/>
      <c r="M140" s="267" t="s">
        <v>5</v>
      </c>
      <c r="N140" s="268" t="s">
        <v>43</v>
      </c>
      <c r="O140" s="49"/>
      <c r="P140" s="223">
        <f>O140*H140</f>
        <v>0</v>
      </c>
      <c r="Q140" s="223">
        <v>0</v>
      </c>
      <c r="R140" s="223">
        <f>Q140*H140</f>
        <v>0</v>
      </c>
      <c r="S140" s="223">
        <v>0</v>
      </c>
      <c r="T140" s="224">
        <f>S140*H140</f>
        <v>0</v>
      </c>
      <c r="AR140" s="26" t="s">
        <v>222</v>
      </c>
      <c r="AT140" s="26" t="s">
        <v>336</v>
      </c>
      <c r="AU140" s="26" t="s">
        <v>79</v>
      </c>
      <c r="AY140" s="26" t="s">
        <v>173</v>
      </c>
      <c r="BE140" s="225">
        <f>IF(N140="základní",J140,0)</f>
        <v>0</v>
      </c>
      <c r="BF140" s="225">
        <f>IF(N140="snížená",J140,0)</f>
        <v>0</v>
      </c>
      <c r="BG140" s="225">
        <f>IF(N140="zákl. přenesená",J140,0)</f>
        <v>0</v>
      </c>
      <c r="BH140" s="225">
        <f>IF(N140="sníž. přenesená",J140,0)</f>
        <v>0</v>
      </c>
      <c r="BI140" s="225">
        <f>IF(N140="nulová",J140,0)</f>
        <v>0</v>
      </c>
      <c r="BJ140" s="26" t="s">
        <v>79</v>
      </c>
      <c r="BK140" s="225">
        <f>ROUND(I140*H140,2)</f>
        <v>0</v>
      </c>
      <c r="BL140" s="26" t="s">
        <v>181</v>
      </c>
      <c r="BM140" s="26" t="s">
        <v>987</v>
      </c>
    </row>
    <row r="141" spans="2:65" s="1" customFormat="1" ht="22.5" customHeight="1">
      <c r="B141" s="213"/>
      <c r="C141" s="259" t="s">
        <v>377</v>
      </c>
      <c r="D141" s="259" t="s">
        <v>336</v>
      </c>
      <c r="E141" s="260" t="s">
        <v>988</v>
      </c>
      <c r="F141" s="261" t="s">
        <v>989</v>
      </c>
      <c r="G141" s="262" t="s">
        <v>711</v>
      </c>
      <c r="H141" s="263">
        <v>22</v>
      </c>
      <c r="I141" s="264"/>
      <c r="J141" s="265">
        <f>ROUND(I141*H141,2)</f>
        <v>0</v>
      </c>
      <c r="K141" s="261" t="s">
        <v>5</v>
      </c>
      <c r="L141" s="266"/>
      <c r="M141" s="267" t="s">
        <v>5</v>
      </c>
      <c r="N141" s="268" t="s">
        <v>43</v>
      </c>
      <c r="O141" s="49"/>
      <c r="P141" s="223">
        <f>O141*H141</f>
        <v>0</v>
      </c>
      <c r="Q141" s="223">
        <v>0</v>
      </c>
      <c r="R141" s="223">
        <f>Q141*H141</f>
        <v>0</v>
      </c>
      <c r="S141" s="223">
        <v>0</v>
      </c>
      <c r="T141" s="224">
        <f>S141*H141</f>
        <v>0</v>
      </c>
      <c r="AR141" s="26" t="s">
        <v>222</v>
      </c>
      <c r="AT141" s="26" t="s">
        <v>336</v>
      </c>
      <c r="AU141" s="26" t="s">
        <v>79</v>
      </c>
      <c r="AY141" s="26" t="s">
        <v>173</v>
      </c>
      <c r="BE141" s="225">
        <f>IF(N141="základní",J141,0)</f>
        <v>0</v>
      </c>
      <c r="BF141" s="225">
        <f>IF(N141="snížená",J141,0)</f>
        <v>0</v>
      </c>
      <c r="BG141" s="225">
        <f>IF(N141="zákl. přenesená",J141,0)</f>
        <v>0</v>
      </c>
      <c r="BH141" s="225">
        <f>IF(N141="sníž. přenesená",J141,0)</f>
        <v>0</v>
      </c>
      <c r="BI141" s="225">
        <f>IF(N141="nulová",J141,0)</f>
        <v>0</v>
      </c>
      <c r="BJ141" s="26" t="s">
        <v>79</v>
      </c>
      <c r="BK141" s="225">
        <f>ROUND(I141*H141,2)</f>
        <v>0</v>
      </c>
      <c r="BL141" s="26" t="s">
        <v>181</v>
      </c>
      <c r="BM141" s="26" t="s">
        <v>990</v>
      </c>
    </row>
    <row r="142" spans="2:63" s="11" customFormat="1" ht="37.4" customHeight="1">
      <c r="B142" s="199"/>
      <c r="D142" s="210" t="s">
        <v>71</v>
      </c>
      <c r="E142" s="277" t="s">
        <v>991</v>
      </c>
      <c r="F142" s="277" t="s">
        <v>992</v>
      </c>
      <c r="I142" s="202"/>
      <c r="J142" s="278">
        <f>BK142</f>
        <v>0</v>
      </c>
      <c r="L142" s="199"/>
      <c r="M142" s="204"/>
      <c r="N142" s="205"/>
      <c r="O142" s="205"/>
      <c r="P142" s="206">
        <f>SUM(P143:P148)</f>
        <v>0</v>
      </c>
      <c r="Q142" s="205"/>
      <c r="R142" s="206">
        <f>SUM(R143:R148)</f>
        <v>0</v>
      </c>
      <c r="S142" s="205"/>
      <c r="T142" s="207">
        <f>SUM(T143:T148)</f>
        <v>0</v>
      </c>
      <c r="AR142" s="200" t="s">
        <v>79</v>
      </c>
      <c r="AT142" s="208" t="s">
        <v>71</v>
      </c>
      <c r="AU142" s="208" t="s">
        <v>72</v>
      </c>
      <c r="AY142" s="200" t="s">
        <v>173</v>
      </c>
      <c r="BK142" s="209">
        <f>SUM(BK143:BK148)</f>
        <v>0</v>
      </c>
    </row>
    <row r="143" spans="2:65" s="1" customFormat="1" ht="22.5" customHeight="1">
      <c r="B143" s="213"/>
      <c r="C143" s="259" t="s">
        <v>381</v>
      </c>
      <c r="D143" s="259" t="s">
        <v>336</v>
      </c>
      <c r="E143" s="260" t="s">
        <v>993</v>
      </c>
      <c r="F143" s="261" t="s">
        <v>994</v>
      </c>
      <c r="G143" s="262" t="s">
        <v>711</v>
      </c>
      <c r="H143" s="263">
        <v>4</v>
      </c>
      <c r="I143" s="264"/>
      <c r="J143" s="265">
        <f>ROUND(I143*H143,2)</f>
        <v>0</v>
      </c>
      <c r="K143" s="261" t="s">
        <v>5</v>
      </c>
      <c r="L143" s="266"/>
      <c r="M143" s="267" t="s">
        <v>5</v>
      </c>
      <c r="N143" s="268" t="s">
        <v>43</v>
      </c>
      <c r="O143" s="49"/>
      <c r="P143" s="223">
        <f>O143*H143</f>
        <v>0</v>
      </c>
      <c r="Q143" s="223">
        <v>0</v>
      </c>
      <c r="R143" s="223">
        <f>Q143*H143</f>
        <v>0</v>
      </c>
      <c r="S143" s="223">
        <v>0</v>
      </c>
      <c r="T143" s="224">
        <f>S143*H143</f>
        <v>0</v>
      </c>
      <c r="AR143" s="26" t="s">
        <v>222</v>
      </c>
      <c r="AT143" s="26" t="s">
        <v>336</v>
      </c>
      <c r="AU143" s="26" t="s">
        <v>79</v>
      </c>
      <c r="AY143" s="26" t="s">
        <v>173</v>
      </c>
      <c r="BE143" s="225">
        <f>IF(N143="základní",J143,0)</f>
        <v>0</v>
      </c>
      <c r="BF143" s="225">
        <f>IF(N143="snížená",J143,0)</f>
        <v>0</v>
      </c>
      <c r="BG143" s="225">
        <f>IF(N143="zákl. přenesená",J143,0)</f>
        <v>0</v>
      </c>
      <c r="BH143" s="225">
        <f>IF(N143="sníž. přenesená",J143,0)</f>
        <v>0</v>
      </c>
      <c r="BI143" s="225">
        <f>IF(N143="nulová",J143,0)</f>
        <v>0</v>
      </c>
      <c r="BJ143" s="26" t="s">
        <v>79</v>
      </c>
      <c r="BK143" s="225">
        <f>ROUND(I143*H143,2)</f>
        <v>0</v>
      </c>
      <c r="BL143" s="26" t="s">
        <v>181</v>
      </c>
      <c r="BM143" s="26" t="s">
        <v>995</v>
      </c>
    </row>
    <row r="144" spans="2:65" s="1" customFormat="1" ht="22.5" customHeight="1">
      <c r="B144" s="213"/>
      <c r="C144" s="259" t="s">
        <v>386</v>
      </c>
      <c r="D144" s="259" t="s">
        <v>336</v>
      </c>
      <c r="E144" s="260" t="s">
        <v>996</v>
      </c>
      <c r="F144" s="261" t="s">
        <v>997</v>
      </c>
      <c r="G144" s="262" t="s">
        <v>260</v>
      </c>
      <c r="H144" s="263">
        <v>220</v>
      </c>
      <c r="I144" s="264"/>
      <c r="J144" s="265">
        <f>ROUND(I144*H144,2)</f>
        <v>0</v>
      </c>
      <c r="K144" s="261" t="s">
        <v>5</v>
      </c>
      <c r="L144" s="266"/>
      <c r="M144" s="267" t="s">
        <v>5</v>
      </c>
      <c r="N144" s="268" t="s">
        <v>43</v>
      </c>
      <c r="O144" s="49"/>
      <c r="P144" s="223">
        <f>O144*H144</f>
        <v>0</v>
      </c>
      <c r="Q144" s="223">
        <v>0</v>
      </c>
      <c r="R144" s="223">
        <f>Q144*H144</f>
        <v>0</v>
      </c>
      <c r="S144" s="223">
        <v>0</v>
      </c>
      <c r="T144" s="224">
        <f>S144*H144</f>
        <v>0</v>
      </c>
      <c r="AR144" s="26" t="s">
        <v>222</v>
      </c>
      <c r="AT144" s="26" t="s">
        <v>336</v>
      </c>
      <c r="AU144" s="26" t="s">
        <v>79</v>
      </c>
      <c r="AY144" s="26" t="s">
        <v>173</v>
      </c>
      <c r="BE144" s="225">
        <f>IF(N144="základní",J144,0)</f>
        <v>0</v>
      </c>
      <c r="BF144" s="225">
        <f>IF(N144="snížená",J144,0)</f>
        <v>0</v>
      </c>
      <c r="BG144" s="225">
        <f>IF(N144="zákl. přenesená",J144,0)</f>
        <v>0</v>
      </c>
      <c r="BH144" s="225">
        <f>IF(N144="sníž. přenesená",J144,0)</f>
        <v>0</v>
      </c>
      <c r="BI144" s="225">
        <f>IF(N144="nulová",J144,0)</f>
        <v>0</v>
      </c>
      <c r="BJ144" s="26" t="s">
        <v>79</v>
      </c>
      <c r="BK144" s="225">
        <f>ROUND(I144*H144,2)</f>
        <v>0</v>
      </c>
      <c r="BL144" s="26" t="s">
        <v>181</v>
      </c>
      <c r="BM144" s="26" t="s">
        <v>998</v>
      </c>
    </row>
    <row r="145" spans="2:65" s="1" customFormat="1" ht="22.5" customHeight="1">
      <c r="B145" s="213"/>
      <c r="C145" s="259" t="s">
        <v>390</v>
      </c>
      <c r="D145" s="259" t="s">
        <v>336</v>
      </c>
      <c r="E145" s="260" t="s">
        <v>974</v>
      </c>
      <c r="F145" s="261" t="s">
        <v>975</v>
      </c>
      <c r="G145" s="262" t="s">
        <v>260</v>
      </c>
      <c r="H145" s="263">
        <v>130</v>
      </c>
      <c r="I145" s="264"/>
      <c r="J145" s="265">
        <f>ROUND(I145*H145,2)</f>
        <v>0</v>
      </c>
      <c r="K145" s="261" t="s">
        <v>5</v>
      </c>
      <c r="L145" s="266"/>
      <c r="M145" s="267" t="s">
        <v>5</v>
      </c>
      <c r="N145" s="268" t="s">
        <v>43</v>
      </c>
      <c r="O145" s="49"/>
      <c r="P145" s="223">
        <f>O145*H145</f>
        <v>0</v>
      </c>
      <c r="Q145" s="223">
        <v>0</v>
      </c>
      <c r="R145" s="223">
        <f>Q145*H145</f>
        <v>0</v>
      </c>
      <c r="S145" s="223">
        <v>0</v>
      </c>
      <c r="T145" s="224">
        <f>S145*H145</f>
        <v>0</v>
      </c>
      <c r="AR145" s="26" t="s">
        <v>222</v>
      </c>
      <c r="AT145" s="26" t="s">
        <v>336</v>
      </c>
      <c r="AU145" s="26" t="s">
        <v>79</v>
      </c>
      <c r="AY145" s="26" t="s">
        <v>173</v>
      </c>
      <c r="BE145" s="225">
        <f>IF(N145="základní",J145,0)</f>
        <v>0</v>
      </c>
      <c r="BF145" s="225">
        <f>IF(N145="snížená",J145,0)</f>
        <v>0</v>
      </c>
      <c r="BG145" s="225">
        <f>IF(N145="zákl. přenesená",J145,0)</f>
        <v>0</v>
      </c>
      <c r="BH145" s="225">
        <f>IF(N145="sníž. přenesená",J145,0)</f>
        <v>0</v>
      </c>
      <c r="BI145" s="225">
        <f>IF(N145="nulová",J145,0)</f>
        <v>0</v>
      </c>
      <c r="BJ145" s="26" t="s">
        <v>79</v>
      </c>
      <c r="BK145" s="225">
        <f>ROUND(I145*H145,2)</f>
        <v>0</v>
      </c>
      <c r="BL145" s="26" t="s">
        <v>181</v>
      </c>
      <c r="BM145" s="26" t="s">
        <v>999</v>
      </c>
    </row>
    <row r="146" spans="2:65" s="1" customFormat="1" ht="22.5" customHeight="1">
      <c r="B146" s="213"/>
      <c r="C146" s="259" t="s">
        <v>395</v>
      </c>
      <c r="D146" s="259" t="s">
        <v>336</v>
      </c>
      <c r="E146" s="260" t="s">
        <v>962</v>
      </c>
      <c r="F146" s="261" t="s">
        <v>963</v>
      </c>
      <c r="G146" s="262" t="s">
        <v>711</v>
      </c>
      <c r="H146" s="263">
        <v>12</v>
      </c>
      <c r="I146" s="264"/>
      <c r="J146" s="265">
        <f>ROUND(I146*H146,2)</f>
        <v>0</v>
      </c>
      <c r="K146" s="261" t="s">
        <v>5</v>
      </c>
      <c r="L146" s="266"/>
      <c r="M146" s="267" t="s">
        <v>5</v>
      </c>
      <c r="N146" s="268" t="s">
        <v>43</v>
      </c>
      <c r="O146" s="49"/>
      <c r="P146" s="223">
        <f>O146*H146</f>
        <v>0</v>
      </c>
      <c r="Q146" s="223">
        <v>0</v>
      </c>
      <c r="R146" s="223">
        <f>Q146*H146</f>
        <v>0</v>
      </c>
      <c r="S146" s="223">
        <v>0</v>
      </c>
      <c r="T146" s="224">
        <f>S146*H146</f>
        <v>0</v>
      </c>
      <c r="AR146" s="26" t="s">
        <v>222</v>
      </c>
      <c r="AT146" s="26" t="s">
        <v>336</v>
      </c>
      <c r="AU146" s="26" t="s">
        <v>79</v>
      </c>
      <c r="AY146" s="26" t="s">
        <v>173</v>
      </c>
      <c r="BE146" s="225">
        <f>IF(N146="základní",J146,0)</f>
        <v>0</v>
      </c>
      <c r="BF146" s="225">
        <f>IF(N146="snížená",J146,0)</f>
        <v>0</v>
      </c>
      <c r="BG146" s="225">
        <f>IF(N146="zákl. přenesená",J146,0)</f>
        <v>0</v>
      </c>
      <c r="BH146" s="225">
        <f>IF(N146="sníž. přenesená",J146,0)</f>
        <v>0</v>
      </c>
      <c r="BI146" s="225">
        <f>IF(N146="nulová",J146,0)</f>
        <v>0</v>
      </c>
      <c r="BJ146" s="26" t="s">
        <v>79</v>
      </c>
      <c r="BK146" s="225">
        <f>ROUND(I146*H146,2)</f>
        <v>0</v>
      </c>
      <c r="BL146" s="26" t="s">
        <v>181</v>
      </c>
      <c r="BM146" s="26" t="s">
        <v>1000</v>
      </c>
    </row>
    <row r="147" spans="2:65" s="1" customFormat="1" ht="22.5" customHeight="1">
      <c r="B147" s="213"/>
      <c r="C147" s="259" t="s">
        <v>399</v>
      </c>
      <c r="D147" s="259" t="s">
        <v>336</v>
      </c>
      <c r="E147" s="260" t="s">
        <v>1001</v>
      </c>
      <c r="F147" s="261" t="s">
        <v>1002</v>
      </c>
      <c r="G147" s="262" t="s">
        <v>711</v>
      </c>
      <c r="H147" s="263">
        <v>4</v>
      </c>
      <c r="I147" s="264"/>
      <c r="J147" s="265">
        <f>ROUND(I147*H147,2)</f>
        <v>0</v>
      </c>
      <c r="K147" s="261" t="s">
        <v>5</v>
      </c>
      <c r="L147" s="266"/>
      <c r="M147" s="267" t="s">
        <v>5</v>
      </c>
      <c r="N147" s="268" t="s">
        <v>43</v>
      </c>
      <c r="O147" s="49"/>
      <c r="P147" s="223">
        <f>O147*H147</f>
        <v>0</v>
      </c>
      <c r="Q147" s="223">
        <v>0</v>
      </c>
      <c r="R147" s="223">
        <f>Q147*H147</f>
        <v>0</v>
      </c>
      <c r="S147" s="223">
        <v>0</v>
      </c>
      <c r="T147" s="224">
        <f>S147*H147</f>
        <v>0</v>
      </c>
      <c r="AR147" s="26" t="s">
        <v>222</v>
      </c>
      <c r="AT147" s="26" t="s">
        <v>336</v>
      </c>
      <c r="AU147" s="26" t="s">
        <v>79</v>
      </c>
      <c r="AY147" s="26" t="s">
        <v>173</v>
      </c>
      <c r="BE147" s="225">
        <f>IF(N147="základní",J147,0)</f>
        <v>0</v>
      </c>
      <c r="BF147" s="225">
        <f>IF(N147="snížená",J147,0)</f>
        <v>0</v>
      </c>
      <c r="BG147" s="225">
        <f>IF(N147="zákl. přenesená",J147,0)</f>
        <v>0</v>
      </c>
      <c r="BH147" s="225">
        <f>IF(N147="sníž. přenesená",J147,0)</f>
        <v>0</v>
      </c>
      <c r="BI147" s="225">
        <f>IF(N147="nulová",J147,0)</f>
        <v>0</v>
      </c>
      <c r="BJ147" s="26" t="s">
        <v>79</v>
      </c>
      <c r="BK147" s="225">
        <f>ROUND(I147*H147,2)</f>
        <v>0</v>
      </c>
      <c r="BL147" s="26" t="s">
        <v>181</v>
      </c>
      <c r="BM147" s="26" t="s">
        <v>1003</v>
      </c>
    </row>
    <row r="148" spans="2:65" s="1" customFormat="1" ht="22.5" customHeight="1">
      <c r="B148" s="213"/>
      <c r="C148" s="259" t="s">
        <v>405</v>
      </c>
      <c r="D148" s="259" t="s">
        <v>336</v>
      </c>
      <c r="E148" s="260" t="s">
        <v>977</v>
      </c>
      <c r="F148" s="261" t="s">
        <v>978</v>
      </c>
      <c r="G148" s="262" t="s">
        <v>260</v>
      </c>
      <c r="H148" s="263">
        <v>135</v>
      </c>
      <c r="I148" s="264"/>
      <c r="J148" s="265">
        <f>ROUND(I148*H148,2)</f>
        <v>0</v>
      </c>
      <c r="K148" s="261" t="s">
        <v>5</v>
      </c>
      <c r="L148" s="266"/>
      <c r="M148" s="267" t="s">
        <v>5</v>
      </c>
      <c r="N148" s="268" t="s">
        <v>43</v>
      </c>
      <c r="O148" s="49"/>
      <c r="P148" s="223">
        <f>O148*H148</f>
        <v>0</v>
      </c>
      <c r="Q148" s="223">
        <v>0</v>
      </c>
      <c r="R148" s="223">
        <f>Q148*H148</f>
        <v>0</v>
      </c>
      <c r="S148" s="223">
        <v>0</v>
      </c>
      <c r="T148" s="224">
        <f>S148*H148</f>
        <v>0</v>
      </c>
      <c r="AR148" s="26" t="s">
        <v>222</v>
      </c>
      <c r="AT148" s="26" t="s">
        <v>336</v>
      </c>
      <c r="AU148" s="26" t="s">
        <v>79</v>
      </c>
      <c r="AY148" s="26" t="s">
        <v>173</v>
      </c>
      <c r="BE148" s="225">
        <f>IF(N148="základní",J148,0)</f>
        <v>0</v>
      </c>
      <c r="BF148" s="225">
        <f>IF(N148="snížená",J148,0)</f>
        <v>0</v>
      </c>
      <c r="BG148" s="225">
        <f>IF(N148="zákl. přenesená",J148,0)</f>
        <v>0</v>
      </c>
      <c r="BH148" s="225">
        <f>IF(N148="sníž. přenesená",J148,0)</f>
        <v>0</v>
      </c>
      <c r="BI148" s="225">
        <f>IF(N148="nulová",J148,0)</f>
        <v>0</v>
      </c>
      <c r="BJ148" s="26" t="s">
        <v>79</v>
      </c>
      <c r="BK148" s="225">
        <f>ROUND(I148*H148,2)</f>
        <v>0</v>
      </c>
      <c r="BL148" s="26" t="s">
        <v>181</v>
      </c>
      <c r="BM148" s="26" t="s">
        <v>1004</v>
      </c>
    </row>
    <row r="149" spans="2:63" s="11" customFormat="1" ht="37.4" customHeight="1">
      <c r="B149" s="199"/>
      <c r="D149" s="210" t="s">
        <v>71</v>
      </c>
      <c r="E149" s="277" t="s">
        <v>1005</v>
      </c>
      <c r="F149" s="277" t="s">
        <v>1006</v>
      </c>
      <c r="I149" s="202"/>
      <c r="J149" s="278">
        <f>BK149</f>
        <v>0</v>
      </c>
      <c r="L149" s="199"/>
      <c r="M149" s="204"/>
      <c r="N149" s="205"/>
      <c r="O149" s="205"/>
      <c r="P149" s="206">
        <f>SUM(P150:P152)</f>
        <v>0</v>
      </c>
      <c r="Q149" s="205"/>
      <c r="R149" s="206">
        <f>SUM(R150:R152)</f>
        <v>0</v>
      </c>
      <c r="S149" s="205"/>
      <c r="T149" s="207">
        <f>SUM(T150:T152)</f>
        <v>0</v>
      </c>
      <c r="AR149" s="200" t="s">
        <v>79</v>
      </c>
      <c r="AT149" s="208" t="s">
        <v>71</v>
      </c>
      <c r="AU149" s="208" t="s">
        <v>72</v>
      </c>
      <c r="AY149" s="200" t="s">
        <v>173</v>
      </c>
      <c r="BK149" s="209">
        <f>SUM(BK150:BK152)</f>
        <v>0</v>
      </c>
    </row>
    <row r="150" spans="2:65" s="1" customFormat="1" ht="22.5" customHeight="1">
      <c r="B150" s="213"/>
      <c r="C150" s="259" t="s">
        <v>410</v>
      </c>
      <c r="D150" s="259" t="s">
        <v>336</v>
      </c>
      <c r="E150" s="260" t="s">
        <v>1007</v>
      </c>
      <c r="F150" s="261" t="s">
        <v>1008</v>
      </c>
      <c r="G150" s="262" t="s">
        <v>711</v>
      </c>
      <c r="H150" s="263">
        <v>1</v>
      </c>
      <c r="I150" s="264"/>
      <c r="J150" s="265">
        <f>ROUND(I150*H150,2)</f>
        <v>0</v>
      </c>
      <c r="K150" s="261" t="s">
        <v>5</v>
      </c>
      <c r="L150" s="266"/>
      <c r="M150" s="267" t="s">
        <v>5</v>
      </c>
      <c r="N150" s="268" t="s">
        <v>43</v>
      </c>
      <c r="O150" s="49"/>
      <c r="P150" s="223">
        <f>O150*H150</f>
        <v>0</v>
      </c>
      <c r="Q150" s="223">
        <v>0</v>
      </c>
      <c r="R150" s="223">
        <f>Q150*H150</f>
        <v>0</v>
      </c>
      <c r="S150" s="223">
        <v>0</v>
      </c>
      <c r="T150" s="224">
        <f>S150*H150</f>
        <v>0</v>
      </c>
      <c r="AR150" s="26" t="s">
        <v>222</v>
      </c>
      <c r="AT150" s="26" t="s">
        <v>336</v>
      </c>
      <c r="AU150" s="26" t="s">
        <v>79</v>
      </c>
      <c r="AY150" s="26" t="s">
        <v>173</v>
      </c>
      <c r="BE150" s="225">
        <f>IF(N150="základní",J150,0)</f>
        <v>0</v>
      </c>
      <c r="BF150" s="225">
        <f>IF(N150="snížená",J150,0)</f>
        <v>0</v>
      </c>
      <c r="BG150" s="225">
        <f>IF(N150="zákl. přenesená",J150,0)</f>
        <v>0</v>
      </c>
      <c r="BH150" s="225">
        <f>IF(N150="sníž. přenesená",J150,0)</f>
        <v>0</v>
      </c>
      <c r="BI150" s="225">
        <f>IF(N150="nulová",J150,0)</f>
        <v>0</v>
      </c>
      <c r="BJ150" s="26" t="s">
        <v>79</v>
      </c>
      <c r="BK150" s="225">
        <f>ROUND(I150*H150,2)</f>
        <v>0</v>
      </c>
      <c r="BL150" s="26" t="s">
        <v>181</v>
      </c>
      <c r="BM150" s="26" t="s">
        <v>1009</v>
      </c>
    </row>
    <row r="151" spans="2:65" s="1" customFormat="1" ht="22.5" customHeight="1">
      <c r="B151" s="213"/>
      <c r="C151" s="259" t="s">
        <v>417</v>
      </c>
      <c r="D151" s="259" t="s">
        <v>336</v>
      </c>
      <c r="E151" s="260" t="s">
        <v>1010</v>
      </c>
      <c r="F151" s="261" t="s">
        <v>1011</v>
      </c>
      <c r="G151" s="262" t="s">
        <v>711</v>
      </c>
      <c r="H151" s="263">
        <v>1</v>
      </c>
      <c r="I151" s="264"/>
      <c r="J151" s="265">
        <f>ROUND(I151*H151,2)</f>
        <v>0</v>
      </c>
      <c r="K151" s="261" t="s">
        <v>5</v>
      </c>
      <c r="L151" s="266"/>
      <c r="M151" s="267" t="s">
        <v>5</v>
      </c>
      <c r="N151" s="268" t="s">
        <v>43</v>
      </c>
      <c r="O151" s="49"/>
      <c r="P151" s="223">
        <f>O151*H151</f>
        <v>0</v>
      </c>
      <c r="Q151" s="223">
        <v>0</v>
      </c>
      <c r="R151" s="223">
        <f>Q151*H151</f>
        <v>0</v>
      </c>
      <c r="S151" s="223">
        <v>0</v>
      </c>
      <c r="T151" s="224">
        <f>S151*H151</f>
        <v>0</v>
      </c>
      <c r="AR151" s="26" t="s">
        <v>222</v>
      </c>
      <c r="AT151" s="26" t="s">
        <v>336</v>
      </c>
      <c r="AU151" s="26" t="s">
        <v>79</v>
      </c>
      <c r="AY151" s="26" t="s">
        <v>173</v>
      </c>
      <c r="BE151" s="225">
        <f>IF(N151="základní",J151,0)</f>
        <v>0</v>
      </c>
      <c r="BF151" s="225">
        <f>IF(N151="snížená",J151,0)</f>
        <v>0</v>
      </c>
      <c r="BG151" s="225">
        <f>IF(N151="zákl. přenesená",J151,0)</f>
        <v>0</v>
      </c>
      <c r="BH151" s="225">
        <f>IF(N151="sníž. přenesená",J151,0)</f>
        <v>0</v>
      </c>
      <c r="BI151" s="225">
        <f>IF(N151="nulová",J151,0)</f>
        <v>0</v>
      </c>
      <c r="BJ151" s="26" t="s">
        <v>79</v>
      </c>
      <c r="BK151" s="225">
        <f>ROUND(I151*H151,2)</f>
        <v>0</v>
      </c>
      <c r="BL151" s="26" t="s">
        <v>181</v>
      </c>
      <c r="BM151" s="26" t="s">
        <v>1012</v>
      </c>
    </row>
    <row r="152" spans="2:65" s="1" customFormat="1" ht="22.5" customHeight="1">
      <c r="B152" s="213"/>
      <c r="C152" s="259" t="s">
        <v>422</v>
      </c>
      <c r="D152" s="259" t="s">
        <v>336</v>
      </c>
      <c r="E152" s="260" t="s">
        <v>1013</v>
      </c>
      <c r="F152" s="261" t="s">
        <v>1014</v>
      </c>
      <c r="G152" s="262" t="s">
        <v>711</v>
      </c>
      <c r="H152" s="263">
        <v>1</v>
      </c>
      <c r="I152" s="264"/>
      <c r="J152" s="265">
        <f>ROUND(I152*H152,2)</f>
        <v>0</v>
      </c>
      <c r="K152" s="261" t="s">
        <v>5</v>
      </c>
      <c r="L152" s="266"/>
      <c r="M152" s="267" t="s">
        <v>5</v>
      </c>
      <c r="N152" s="279" t="s">
        <v>43</v>
      </c>
      <c r="O152" s="274"/>
      <c r="P152" s="275">
        <f>O152*H152</f>
        <v>0</v>
      </c>
      <c r="Q152" s="275">
        <v>0</v>
      </c>
      <c r="R152" s="275">
        <f>Q152*H152</f>
        <v>0</v>
      </c>
      <c r="S152" s="275">
        <v>0</v>
      </c>
      <c r="T152" s="276">
        <f>S152*H152</f>
        <v>0</v>
      </c>
      <c r="AR152" s="26" t="s">
        <v>222</v>
      </c>
      <c r="AT152" s="26" t="s">
        <v>336</v>
      </c>
      <c r="AU152" s="26" t="s">
        <v>79</v>
      </c>
      <c r="AY152" s="26" t="s">
        <v>173</v>
      </c>
      <c r="BE152" s="225">
        <f>IF(N152="základní",J152,0)</f>
        <v>0</v>
      </c>
      <c r="BF152" s="225">
        <f>IF(N152="snížená",J152,0)</f>
        <v>0</v>
      </c>
      <c r="BG152" s="225">
        <f>IF(N152="zákl. přenesená",J152,0)</f>
        <v>0</v>
      </c>
      <c r="BH152" s="225">
        <f>IF(N152="sníž. přenesená",J152,0)</f>
        <v>0</v>
      </c>
      <c r="BI152" s="225">
        <f>IF(N152="nulová",J152,0)</f>
        <v>0</v>
      </c>
      <c r="BJ152" s="26" t="s">
        <v>79</v>
      </c>
      <c r="BK152" s="225">
        <f>ROUND(I152*H152,2)</f>
        <v>0</v>
      </c>
      <c r="BL152" s="26" t="s">
        <v>181</v>
      </c>
      <c r="BM152" s="26" t="s">
        <v>1015</v>
      </c>
    </row>
    <row r="153" spans="2:12" s="1" customFormat="1" ht="6.95" customHeight="1">
      <c r="B153" s="69"/>
      <c r="C153" s="70"/>
      <c r="D153" s="70"/>
      <c r="E153" s="70"/>
      <c r="F153" s="70"/>
      <c r="G153" s="70"/>
      <c r="H153" s="70"/>
      <c r="I153" s="165"/>
      <c r="J153" s="70"/>
      <c r="K153" s="70"/>
      <c r="L153" s="48"/>
    </row>
  </sheetData>
  <autoFilter ref="C96:K152"/>
  <mergeCells count="15">
    <mergeCell ref="E7:H7"/>
    <mergeCell ref="E11:H11"/>
    <mergeCell ref="E9:H9"/>
    <mergeCell ref="E13:H13"/>
    <mergeCell ref="E28:H28"/>
    <mergeCell ref="E49:H49"/>
    <mergeCell ref="E53:H53"/>
    <mergeCell ref="E51:H51"/>
    <mergeCell ref="E55:H55"/>
    <mergeCell ref="E83:H83"/>
    <mergeCell ref="E87:H87"/>
    <mergeCell ref="E85:H85"/>
    <mergeCell ref="E89:H89"/>
    <mergeCell ref="G1:H1"/>
    <mergeCell ref="L2:V2"/>
  </mergeCells>
  <hyperlinks>
    <hyperlink ref="F1:G1" location="C2" display="1) Krycí list soupisu"/>
    <hyperlink ref="G1:H1" location="C62"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5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97</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ht="22.5" customHeight="1">
      <c r="B9" s="30"/>
      <c r="C9" s="31"/>
      <c r="D9" s="31"/>
      <c r="E9" s="142" t="s">
        <v>135</v>
      </c>
      <c r="F9" s="31"/>
      <c r="G9" s="31"/>
      <c r="H9" s="31"/>
      <c r="I9" s="141"/>
      <c r="J9" s="31"/>
      <c r="K9" s="33"/>
    </row>
    <row r="10" spans="2:11" ht="13.5">
      <c r="B10" s="30"/>
      <c r="C10" s="31"/>
      <c r="D10" s="42" t="s">
        <v>136</v>
      </c>
      <c r="E10" s="31"/>
      <c r="F10" s="31"/>
      <c r="G10" s="31"/>
      <c r="H10" s="31"/>
      <c r="I10" s="141"/>
      <c r="J10" s="31"/>
      <c r="K10" s="33"/>
    </row>
    <row r="11" spans="2:11" s="1" customFormat="1" ht="22.5" customHeight="1">
      <c r="B11" s="48"/>
      <c r="C11" s="49"/>
      <c r="D11" s="49"/>
      <c r="E11" s="57" t="s">
        <v>863</v>
      </c>
      <c r="F11" s="49"/>
      <c r="G11" s="49"/>
      <c r="H11" s="49"/>
      <c r="I11" s="143"/>
      <c r="J11" s="49"/>
      <c r="K11" s="53"/>
    </row>
    <row r="12" spans="2:11" s="1" customFormat="1" ht="13.5">
      <c r="B12" s="48"/>
      <c r="C12" s="49"/>
      <c r="D12" s="42" t="s">
        <v>648</v>
      </c>
      <c r="E12" s="49"/>
      <c r="F12" s="49"/>
      <c r="G12" s="49"/>
      <c r="H12" s="49"/>
      <c r="I12" s="143"/>
      <c r="J12" s="49"/>
      <c r="K12" s="53"/>
    </row>
    <row r="13" spans="2:11" s="1" customFormat="1" ht="36.95" customHeight="1">
      <c r="B13" s="48"/>
      <c r="C13" s="49"/>
      <c r="D13" s="49"/>
      <c r="E13" s="144" t="s">
        <v>1016</v>
      </c>
      <c r="F13" s="49"/>
      <c r="G13" s="49"/>
      <c r="H13" s="49"/>
      <c r="I13" s="143"/>
      <c r="J13" s="49"/>
      <c r="K13" s="53"/>
    </row>
    <row r="14" spans="2:11" s="1" customFormat="1" ht="13.5">
      <c r="B14" s="48"/>
      <c r="C14" s="49"/>
      <c r="D14" s="49"/>
      <c r="E14" s="49"/>
      <c r="F14" s="49"/>
      <c r="G14" s="49"/>
      <c r="H14" s="49"/>
      <c r="I14" s="143"/>
      <c r="J14" s="49"/>
      <c r="K14" s="53"/>
    </row>
    <row r="15" spans="2:11" s="1" customFormat="1" ht="14.4" customHeight="1">
      <c r="B15" s="48"/>
      <c r="C15" s="49"/>
      <c r="D15" s="42" t="s">
        <v>21</v>
      </c>
      <c r="E15" s="49"/>
      <c r="F15" s="37" t="s">
        <v>5</v>
      </c>
      <c r="G15" s="49"/>
      <c r="H15" s="49"/>
      <c r="I15" s="145" t="s">
        <v>22</v>
      </c>
      <c r="J15" s="37" t="s">
        <v>5</v>
      </c>
      <c r="K15" s="53"/>
    </row>
    <row r="16" spans="2:11" s="1" customFormat="1" ht="14.4" customHeight="1">
      <c r="B16" s="48"/>
      <c r="C16" s="49"/>
      <c r="D16" s="42" t="s">
        <v>23</v>
      </c>
      <c r="E16" s="49"/>
      <c r="F16" s="37" t="s">
        <v>24</v>
      </c>
      <c r="G16" s="49"/>
      <c r="H16" s="49"/>
      <c r="I16" s="145" t="s">
        <v>25</v>
      </c>
      <c r="J16" s="146">
        <f>'Rekapitulace stavby'!AN8</f>
        <v>0</v>
      </c>
      <c r="K16" s="53"/>
    </row>
    <row r="17" spans="2:11" s="1" customFormat="1" ht="10.8" customHeight="1">
      <c r="B17" s="48"/>
      <c r="C17" s="49"/>
      <c r="D17" s="49"/>
      <c r="E17" s="49"/>
      <c r="F17" s="49"/>
      <c r="G17" s="49"/>
      <c r="H17" s="49"/>
      <c r="I17" s="143"/>
      <c r="J17" s="49"/>
      <c r="K17" s="53"/>
    </row>
    <row r="18" spans="2:11" s="1" customFormat="1" ht="14.4" customHeight="1">
      <c r="B18" s="48"/>
      <c r="C18" s="49"/>
      <c r="D18" s="42" t="s">
        <v>27</v>
      </c>
      <c r="E18" s="49"/>
      <c r="F18" s="49"/>
      <c r="G18" s="49"/>
      <c r="H18" s="49"/>
      <c r="I18" s="145" t="s">
        <v>28</v>
      </c>
      <c r="J18" s="37" t="s">
        <v>5</v>
      </c>
      <c r="K18" s="53"/>
    </row>
    <row r="19" spans="2:11" s="1" customFormat="1" ht="18" customHeight="1">
      <c r="B19" s="48"/>
      <c r="C19" s="49"/>
      <c r="D19" s="49"/>
      <c r="E19" s="37" t="s">
        <v>29</v>
      </c>
      <c r="F19" s="49"/>
      <c r="G19" s="49"/>
      <c r="H19" s="49"/>
      <c r="I19" s="145" t="s">
        <v>30</v>
      </c>
      <c r="J19" s="37" t="s">
        <v>5</v>
      </c>
      <c r="K19" s="53"/>
    </row>
    <row r="20" spans="2:11" s="1" customFormat="1" ht="6.95" customHeight="1">
      <c r="B20" s="48"/>
      <c r="C20" s="49"/>
      <c r="D20" s="49"/>
      <c r="E20" s="49"/>
      <c r="F20" s="49"/>
      <c r="G20" s="49"/>
      <c r="H20" s="49"/>
      <c r="I20" s="143"/>
      <c r="J20" s="49"/>
      <c r="K20" s="53"/>
    </row>
    <row r="21" spans="2:11" s="1" customFormat="1" ht="14.4" customHeight="1">
      <c r="B21" s="48"/>
      <c r="C21" s="49"/>
      <c r="D21" s="42" t="s">
        <v>31</v>
      </c>
      <c r="E21" s="49"/>
      <c r="F21" s="49"/>
      <c r="G21" s="49"/>
      <c r="H21" s="49"/>
      <c r="I21" s="145" t="s">
        <v>28</v>
      </c>
      <c r="J21" s="37">
        <f>IF('Rekapitulace stavby'!AN13="Vyplň údaj","",IF('Rekapitulace stavby'!AN13="","",'Rekapitulace stavby'!AN13))</f>
        <v>0</v>
      </c>
      <c r="K21" s="53"/>
    </row>
    <row r="22" spans="2:11" s="1" customFormat="1" ht="18" customHeight="1">
      <c r="B22" s="48"/>
      <c r="C22" s="49"/>
      <c r="D22" s="49"/>
      <c r="E22" s="37">
        <f>IF('Rekapitulace stavby'!E14="Vyplň údaj","",IF('Rekapitulace stavby'!E14="","",'Rekapitulace stavby'!E14))</f>
        <v>0</v>
      </c>
      <c r="F22" s="49"/>
      <c r="G22" s="49"/>
      <c r="H22" s="49"/>
      <c r="I22" s="145" t="s">
        <v>30</v>
      </c>
      <c r="J22" s="37">
        <f>IF('Rekapitulace stavby'!AN14="Vyplň údaj","",IF('Rekapitulace stavby'!AN14="","",'Rekapitulace stavby'!AN14))</f>
        <v>0</v>
      </c>
      <c r="K22" s="53"/>
    </row>
    <row r="23" spans="2:11" s="1" customFormat="1" ht="6.95" customHeight="1">
      <c r="B23" s="48"/>
      <c r="C23" s="49"/>
      <c r="D23" s="49"/>
      <c r="E23" s="49"/>
      <c r="F23" s="49"/>
      <c r="G23" s="49"/>
      <c r="H23" s="49"/>
      <c r="I23" s="143"/>
      <c r="J23" s="49"/>
      <c r="K23" s="53"/>
    </row>
    <row r="24" spans="2:11" s="1" customFormat="1" ht="14.4" customHeight="1">
      <c r="B24" s="48"/>
      <c r="C24" s="49"/>
      <c r="D24" s="42" t="s">
        <v>33</v>
      </c>
      <c r="E24" s="49"/>
      <c r="F24" s="49"/>
      <c r="G24" s="49"/>
      <c r="H24" s="49"/>
      <c r="I24" s="145" t="s">
        <v>28</v>
      </c>
      <c r="J24" s="37" t="s">
        <v>5</v>
      </c>
      <c r="K24" s="53"/>
    </row>
    <row r="25" spans="2:11" s="1" customFormat="1" ht="18" customHeight="1">
      <c r="B25" s="48"/>
      <c r="C25" s="49"/>
      <c r="D25" s="49"/>
      <c r="E25" s="37" t="s">
        <v>34</v>
      </c>
      <c r="F25" s="49"/>
      <c r="G25" s="49"/>
      <c r="H25" s="49"/>
      <c r="I25" s="145" t="s">
        <v>30</v>
      </c>
      <c r="J25" s="37" t="s">
        <v>5</v>
      </c>
      <c r="K25" s="53"/>
    </row>
    <row r="26" spans="2:11" s="1" customFormat="1" ht="6.95" customHeight="1">
      <c r="B26" s="48"/>
      <c r="C26" s="49"/>
      <c r="D26" s="49"/>
      <c r="E26" s="49"/>
      <c r="F26" s="49"/>
      <c r="G26" s="49"/>
      <c r="H26" s="49"/>
      <c r="I26" s="143"/>
      <c r="J26" s="49"/>
      <c r="K26" s="53"/>
    </row>
    <row r="27" spans="2:11" s="1" customFormat="1" ht="14.4" customHeight="1">
      <c r="B27" s="48"/>
      <c r="C27" s="49"/>
      <c r="D27" s="42" t="s">
        <v>36</v>
      </c>
      <c r="E27" s="49"/>
      <c r="F27" s="49"/>
      <c r="G27" s="49"/>
      <c r="H27" s="49"/>
      <c r="I27" s="143"/>
      <c r="J27" s="49"/>
      <c r="K27" s="53"/>
    </row>
    <row r="28" spans="2:11" s="7" customFormat="1" ht="22.5" customHeight="1">
      <c r="B28" s="147"/>
      <c r="C28" s="148"/>
      <c r="D28" s="148"/>
      <c r="E28" s="46" t="s">
        <v>5</v>
      </c>
      <c r="F28" s="46"/>
      <c r="G28" s="46"/>
      <c r="H28" s="46"/>
      <c r="I28" s="149"/>
      <c r="J28" s="148"/>
      <c r="K28" s="150"/>
    </row>
    <row r="29" spans="2:11" s="1" customFormat="1" ht="6.95" customHeight="1">
      <c r="B29" s="48"/>
      <c r="C29" s="49"/>
      <c r="D29" s="49"/>
      <c r="E29" s="49"/>
      <c r="F29" s="49"/>
      <c r="G29" s="49"/>
      <c r="H29" s="49"/>
      <c r="I29" s="143"/>
      <c r="J29" s="49"/>
      <c r="K29" s="53"/>
    </row>
    <row r="30" spans="2:11" s="1" customFormat="1" ht="6.95" customHeight="1">
      <c r="B30" s="48"/>
      <c r="C30" s="49"/>
      <c r="D30" s="84"/>
      <c r="E30" s="84"/>
      <c r="F30" s="84"/>
      <c r="G30" s="84"/>
      <c r="H30" s="84"/>
      <c r="I30" s="151"/>
      <c r="J30" s="84"/>
      <c r="K30" s="152"/>
    </row>
    <row r="31" spans="2:11" s="1" customFormat="1" ht="25.4" customHeight="1">
      <c r="B31" s="48"/>
      <c r="C31" s="49"/>
      <c r="D31" s="153" t="s">
        <v>38</v>
      </c>
      <c r="E31" s="49"/>
      <c r="F31" s="49"/>
      <c r="G31" s="49"/>
      <c r="H31" s="49"/>
      <c r="I31" s="143"/>
      <c r="J31" s="154">
        <f>ROUND(J98,2)</f>
        <v>0</v>
      </c>
      <c r="K31" s="53"/>
    </row>
    <row r="32" spans="2:11" s="1" customFormat="1" ht="6.95" customHeight="1">
      <c r="B32" s="48"/>
      <c r="C32" s="49"/>
      <c r="D32" s="84"/>
      <c r="E32" s="84"/>
      <c r="F32" s="84"/>
      <c r="G32" s="84"/>
      <c r="H32" s="84"/>
      <c r="I32" s="151"/>
      <c r="J32" s="84"/>
      <c r="K32" s="152"/>
    </row>
    <row r="33" spans="2:11" s="1" customFormat="1" ht="14.4" customHeight="1">
      <c r="B33" s="48"/>
      <c r="C33" s="49"/>
      <c r="D33" s="49"/>
      <c r="E33" s="49"/>
      <c r="F33" s="54" t="s">
        <v>40</v>
      </c>
      <c r="G33" s="49"/>
      <c r="H33" s="49"/>
      <c r="I33" s="155" t="s">
        <v>39</v>
      </c>
      <c r="J33" s="54" t="s">
        <v>41</v>
      </c>
      <c r="K33" s="53"/>
    </row>
    <row r="34" spans="2:11" s="1" customFormat="1" ht="14.4" customHeight="1">
      <c r="B34" s="48"/>
      <c r="C34" s="49"/>
      <c r="D34" s="57" t="s">
        <v>42</v>
      </c>
      <c r="E34" s="57" t="s">
        <v>43</v>
      </c>
      <c r="F34" s="156">
        <f>ROUND(SUM(BE98:BE153),2)</f>
        <v>0</v>
      </c>
      <c r="G34" s="49"/>
      <c r="H34" s="49"/>
      <c r="I34" s="157">
        <v>0.21</v>
      </c>
      <c r="J34" s="156">
        <f>ROUND(ROUND((SUM(BE98:BE153)),2)*I34,2)</f>
        <v>0</v>
      </c>
      <c r="K34" s="53"/>
    </row>
    <row r="35" spans="2:11" s="1" customFormat="1" ht="14.4" customHeight="1">
      <c r="B35" s="48"/>
      <c r="C35" s="49"/>
      <c r="D35" s="49"/>
      <c r="E35" s="57" t="s">
        <v>44</v>
      </c>
      <c r="F35" s="156">
        <f>ROUND(SUM(BF98:BF153),2)</f>
        <v>0</v>
      </c>
      <c r="G35" s="49"/>
      <c r="H35" s="49"/>
      <c r="I35" s="157">
        <v>0.15</v>
      </c>
      <c r="J35" s="156">
        <f>ROUND(ROUND((SUM(BF98:BF153)),2)*I35,2)</f>
        <v>0</v>
      </c>
      <c r="K35" s="53"/>
    </row>
    <row r="36" spans="2:11" s="1" customFormat="1" ht="14.4" customHeight="1" hidden="1">
      <c r="B36" s="48"/>
      <c r="C36" s="49"/>
      <c r="D36" s="49"/>
      <c r="E36" s="57" t="s">
        <v>45</v>
      </c>
      <c r="F36" s="156">
        <f>ROUND(SUM(BG98:BG153),2)</f>
        <v>0</v>
      </c>
      <c r="G36" s="49"/>
      <c r="H36" s="49"/>
      <c r="I36" s="157">
        <v>0.21</v>
      </c>
      <c r="J36" s="156">
        <v>0</v>
      </c>
      <c r="K36" s="53"/>
    </row>
    <row r="37" spans="2:11" s="1" customFormat="1" ht="14.4" customHeight="1" hidden="1">
      <c r="B37" s="48"/>
      <c r="C37" s="49"/>
      <c r="D37" s="49"/>
      <c r="E37" s="57" t="s">
        <v>46</v>
      </c>
      <c r="F37" s="156">
        <f>ROUND(SUM(BH98:BH153),2)</f>
        <v>0</v>
      </c>
      <c r="G37" s="49"/>
      <c r="H37" s="49"/>
      <c r="I37" s="157">
        <v>0.15</v>
      </c>
      <c r="J37" s="156">
        <v>0</v>
      </c>
      <c r="K37" s="53"/>
    </row>
    <row r="38" spans="2:11" s="1" customFormat="1" ht="14.4" customHeight="1" hidden="1">
      <c r="B38" s="48"/>
      <c r="C38" s="49"/>
      <c r="D38" s="49"/>
      <c r="E38" s="57" t="s">
        <v>47</v>
      </c>
      <c r="F38" s="156">
        <f>ROUND(SUM(BI98:BI153),2)</f>
        <v>0</v>
      </c>
      <c r="G38" s="49"/>
      <c r="H38" s="49"/>
      <c r="I38" s="157">
        <v>0</v>
      </c>
      <c r="J38" s="156">
        <v>0</v>
      </c>
      <c r="K38" s="53"/>
    </row>
    <row r="39" spans="2:11" s="1" customFormat="1" ht="6.95" customHeight="1">
      <c r="B39" s="48"/>
      <c r="C39" s="49"/>
      <c r="D39" s="49"/>
      <c r="E39" s="49"/>
      <c r="F39" s="49"/>
      <c r="G39" s="49"/>
      <c r="H39" s="49"/>
      <c r="I39" s="143"/>
      <c r="J39" s="49"/>
      <c r="K39" s="53"/>
    </row>
    <row r="40" spans="2:11" s="1" customFormat="1" ht="25.4" customHeight="1">
      <c r="B40" s="48"/>
      <c r="C40" s="158"/>
      <c r="D40" s="159" t="s">
        <v>48</v>
      </c>
      <c r="E40" s="90"/>
      <c r="F40" s="90"/>
      <c r="G40" s="160" t="s">
        <v>49</v>
      </c>
      <c r="H40" s="161" t="s">
        <v>50</v>
      </c>
      <c r="I40" s="162"/>
      <c r="J40" s="163">
        <f>SUM(J31:J38)</f>
        <v>0</v>
      </c>
      <c r="K40" s="164"/>
    </row>
    <row r="41" spans="2:11" s="1" customFormat="1" ht="14.4" customHeight="1">
      <c r="B41" s="69"/>
      <c r="C41" s="70"/>
      <c r="D41" s="70"/>
      <c r="E41" s="70"/>
      <c r="F41" s="70"/>
      <c r="G41" s="70"/>
      <c r="H41" s="70"/>
      <c r="I41" s="165"/>
      <c r="J41" s="70"/>
      <c r="K41" s="71"/>
    </row>
    <row r="45" spans="2:11" s="1" customFormat="1" ht="6.95" customHeight="1">
      <c r="B45" s="72"/>
      <c r="C45" s="73"/>
      <c r="D45" s="73"/>
      <c r="E45" s="73"/>
      <c r="F45" s="73"/>
      <c r="G45" s="73"/>
      <c r="H45" s="73"/>
      <c r="I45" s="166"/>
      <c r="J45" s="73"/>
      <c r="K45" s="167"/>
    </row>
    <row r="46" spans="2:11" s="1" customFormat="1" ht="36.95" customHeight="1">
      <c r="B46" s="48"/>
      <c r="C46" s="32" t="s">
        <v>138</v>
      </c>
      <c r="D46" s="49"/>
      <c r="E46" s="49"/>
      <c r="F46" s="49"/>
      <c r="G46" s="49"/>
      <c r="H46" s="49"/>
      <c r="I46" s="143"/>
      <c r="J46" s="49"/>
      <c r="K46" s="53"/>
    </row>
    <row r="47" spans="2:11" s="1" customFormat="1" ht="6.95" customHeight="1">
      <c r="B47" s="48"/>
      <c r="C47" s="49"/>
      <c r="D47" s="49"/>
      <c r="E47" s="49"/>
      <c r="F47" s="49"/>
      <c r="G47" s="49"/>
      <c r="H47" s="49"/>
      <c r="I47" s="143"/>
      <c r="J47" s="49"/>
      <c r="K47" s="53"/>
    </row>
    <row r="48" spans="2:11" s="1" customFormat="1" ht="14.4" customHeight="1">
      <c r="B48" s="48"/>
      <c r="C48" s="42" t="s">
        <v>19</v>
      </c>
      <c r="D48" s="49"/>
      <c r="E48" s="49"/>
      <c r="F48" s="49"/>
      <c r="G48" s="49"/>
      <c r="H48" s="49"/>
      <c r="I48" s="143"/>
      <c r="J48" s="49"/>
      <c r="K48" s="53"/>
    </row>
    <row r="49" spans="2:11" s="1" customFormat="1" ht="22.5" customHeight="1">
      <c r="B49" s="48"/>
      <c r="C49" s="49"/>
      <c r="D49" s="49"/>
      <c r="E49" s="142">
        <f>E7</f>
        <v>0</v>
      </c>
      <c r="F49" s="42"/>
      <c r="G49" s="42"/>
      <c r="H49" s="42"/>
      <c r="I49" s="143"/>
      <c r="J49" s="49"/>
      <c r="K49" s="53"/>
    </row>
    <row r="50" spans="2:11" ht="13.5">
      <c r="B50" s="30"/>
      <c r="C50" s="42" t="s">
        <v>134</v>
      </c>
      <c r="D50" s="31"/>
      <c r="E50" s="31"/>
      <c r="F50" s="31"/>
      <c r="G50" s="31"/>
      <c r="H50" s="31"/>
      <c r="I50" s="141"/>
      <c r="J50" s="31"/>
      <c r="K50" s="33"/>
    </row>
    <row r="51" spans="2:11" ht="22.5" customHeight="1">
      <c r="B51" s="30"/>
      <c r="C51" s="31"/>
      <c r="D51" s="31"/>
      <c r="E51" s="142" t="s">
        <v>135</v>
      </c>
      <c r="F51" s="31"/>
      <c r="G51" s="31"/>
      <c r="H51" s="31"/>
      <c r="I51" s="141"/>
      <c r="J51" s="31"/>
      <c r="K51" s="33"/>
    </row>
    <row r="52" spans="2:11" ht="13.5">
      <c r="B52" s="30"/>
      <c r="C52" s="42" t="s">
        <v>136</v>
      </c>
      <c r="D52" s="31"/>
      <c r="E52" s="31"/>
      <c r="F52" s="31"/>
      <c r="G52" s="31"/>
      <c r="H52" s="31"/>
      <c r="I52" s="141"/>
      <c r="J52" s="31"/>
      <c r="K52" s="33"/>
    </row>
    <row r="53" spans="2:11" s="1" customFormat="1" ht="22.5" customHeight="1">
      <c r="B53" s="48"/>
      <c r="C53" s="49"/>
      <c r="D53" s="49"/>
      <c r="E53" s="57" t="s">
        <v>863</v>
      </c>
      <c r="F53" s="49"/>
      <c r="G53" s="49"/>
      <c r="H53" s="49"/>
      <c r="I53" s="143"/>
      <c r="J53" s="49"/>
      <c r="K53" s="53"/>
    </row>
    <row r="54" spans="2:11" s="1" customFormat="1" ht="14.4" customHeight="1">
      <c r="B54" s="48"/>
      <c r="C54" s="42" t="s">
        <v>648</v>
      </c>
      <c r="D54" s="49"/>
      <c r="E54" s="49"/>
      <c r="F54" s="49"/>
      <c r="G54" s="49"/>
      <c r="H54" s="49"/>
      <c r="I54" s="143"/>
      <c r="J54" s="49"/>
      <c r="K54" s="53"/>
    </row>
    <row r="55" spans="2:11" s="1" customFormat="1" ht="23.25" customHeight="1">
      <c r="B55" s="48"/>
      <c r="C55" s="49"/>
      <c r="D55" s="49"/>
      <c r="E55" s="144">
        <f>E13</f>
        <v>0</v>
      </c>
      <c r="F55" s="49"/>
      <c r="G55" s="49"/>
      <c r="H55" s="49"/>
      <c r="I55" s="143"/>
      <c r="J55" s="49"/>
      <c r="K55" s="53"/>
    </row>
    <row r="56" spans="2:11" s="1" customFormat="1" ht="6.95" customHeight="1">
      <c r="B56" s="48"/>
      <c r="C56" s="49"/>
      <c r="D56" s="49"/>
      <c r="E56" s="49"/>
      <c r="F56" s="49"/>
      <c r="G56" s="49"/>
      <c r="H56" s="49"/>
      <c r="I56" s="143"/>
      <c r="J56" s="49"/>
      <c r="K56" s="53"/>
    </row>
    <row r="57" spans="2:11" s="1" customFormat="1" ht="18" customHeight="1">
      <c r="B57" s="48"/>
      <c r="C57" s="42" t="s">
        <v>23</v>
      </c>
      <c r="D57" s="49"/>
      <c r="E57" s="49"/>
      <c r="F57" s="37">
        <f>F16</f>
        <v>0</v>
      </c>
      <c r="G57" s="49"/>
      <c r="H57" s="49"/>
      <c r="I57" s="145" t="s">
        <v>25</v>
      </c>
      <c r="J57" s="146">
        <f>IF(J16="","",J16)</f>
        <v>0</v>
      </c>
      <c r="K57" s="53"/>
    </row>
    <row r="58" spans="2:11" s="1" customFormat="1" ht="6.95" customHeight="1">
      <c r="B58" s="48"/>
      <c r="C58" s="49"/>
      <c r="D58" s="49"/>
      <c r="E58" s="49"/>
      <c r="F58" s="49"/>
      <c r="G58" s="49"/>
      <c r="H58" s="49"/>
      <c r="I58" s="143"/>
      <c r="J58" s="49"/>
      <c r="K58" s="53"/>
    </row>
    <row r="59" spans="2:11" s="1" customFormat="1" ht="13.5">
      <c r="B59" s="48"/>
      <c r="C59" s="42" t="s">
        <v>27</v>
      </c>
      <c r="D59" s="49"/>
      <c r="E59" s="49"/>
      <c r="F59" s="37">
        <f>E19</f>
        <v>0</v>
      </c>
      <c r="G59" s="49"/>
      <c r="H59" s="49"/>
      <c r="I59" s="145" t="s">
        <v>33</v>
      </c>
      <c r="J59" s="37">
        <f>E25</f>
        <v>0</v>
      </c>
      <c r="K59" s="53"/>
    </row>
    <row r="60" spans="2:11" s="1" customFormat="1" ht="14.4" customHeight="1">
      <c r="B60" s="48"/>
      <c r="C60" s="42" t="s">
        <v>31</v>
      </c>
      <c r="D60" s="49"/>
      <c r="E60" s="49"/>
      <c r="F60" s="37">
        <f>IF(E22="","",E22)</f>
        <v>0</v>
      </c>
      <c r="G60" s="49"/>
      <c r="H60" s="49"/>
      <c r="I60" s="143"/>
      <c r="J60" s="49"/>
      <c r="K60" s="53"/>
    </row>
    <row r="61" spans="2:11" s="1" customFormat="1" ht="10.3" customHeight="1">
      <c r="B61" s="48"/>
      <c r="C61" s="49"/>
      <c r="D61" s="49"/>
      <c r="E61" s="49"/>
      <c r="F61" s="49"/>
      <c r="G61" s="49"/>
      <c r="H61" s="49"/>
      <c r="I61" s="143"/>
      <c r="J61" s="49"/>
      <c r="K61" s="53"/>
    </row>
    <row r="62" spans="2:11" s="1" customFormat="1" ht="29.25" customHeight="1">
      <c r="B62" s="48"/>
      <c r="C62" s="168" t="s">
        <v>139</v>
      </c>
      <c r="D62" s="158"/>
      <c r="E62" s="158"/>
      <c r="F62" s="158"/>
      <c r="G62" s="158"/>
      <c r="H62" s="158"/>
      <c r="I62" s="169"/>
      <c r="J62" s="170" t="s">
        <v>140</v>
      </c>
      <c r="K62" s="171"/>
    </row>
    <row r="63" spans="2:11" s="1" customFormat="1" ht="10.3" customHeight="1">
      <c r="B63" s="48"/>
      <c r="C63" s="49"/>
      <c r="D63" s="49"/>
      <c r="E63" s="49"/>
      <c r="F63" s="49"/>
      <c r="G63" s="49"/>
      <c r="H63" s="49"/>
      <c r="I63" s="143"/>
      <c r="J63" s="49"/>
      <c r="K63" s="53"/>
    </row>
    <row r="64" spans="2:47" s="1" customFormat="1" ht="29.25" customHeight="1">
      <c r="B64" s="48"/>
      <c r="C64" s="172" t="s">
        <v>141</v>
      </c>
      <c r="D64" s="49"/>
      <c r="E64" s="49"/>
      <c r="F64" s="49"/>
      <c r="G64" s="49"/>
      <c r="H64" s="49"/>
      <c r="I64" s="143"/>
      <c r="J64" s="154">
        <f>J98</f>
        <v>0</v>
      </c>
      <c r="K64" s="53"/>
      <c r="AU64" s="26" t="s">
        <v>142</v>
      </c>
    </row>
    <row r="65" spans="2:11" s="8" customFormat="1" ht="24.95" customHeight="1">
      <c r="B65" s="173"/>
      <c r="C65" s="174"/>
      <c r="D65" s="175" t="s">
        <v>865</v>
      </c>
      <c r="E65" s="176"/>
      <c r="F65" s="176"/>
      <c r="G65" s="176"/>
      <c r="H65" s="176"/>
      <c r="I65" s="177"/>
      <c r="J65" s="178">
        <f>J99</f>
        <v>0</v>
      </c>
      <c r="K65" s="179"/>
    </row>
    <row r="66" spans="2:11" s="8" customFormat="1" ht="24.95" customHeight="1">
      <c r="B66" s="173"/>
      <c r="C66" s="174"/>
      <c r="D66" s="175" t="s">
        <v>866</v>
      </c>
      <c r="E66" s="176"/>
      <c r="F66" s="176"/>
      <c r="G66" s="176"/>
      <c r="H66" s="176"/>
      <c r="I66" s="177"/>
      <c r="J66" s="178">
        <f>J102</f>
        <v>0</v>
      </c>
      <c r="K66" s="179"/>
    </row>
    <row r="67" spans="2:11" s="8" customFormat="1" ht="24.95" customHeight="1">
      <c r="B67" s="173"/>
      <c r="C67" s="174"/>
      <c r="D67" s="175" t="s">
        <v>867</v>
      </c>
      <c r="E67" s="176"/>
      <c r="F67" s="176"/>
      <c r="G67" s="176"/>
      <c r="H67" s="176"/>
      <c r="I67" s="177"/>
      <c r="J67" s="178">
        <f>J110</f>
        <v>0</v>
      </c>
      <c r="K67" s="179"/>
    </row>
    <row r="68" spans="2:11" s="8" customFormat="1" ht="24.95" customHeight="1">
      <c r="B68" s="173"/>
      <c r="C68" s="174"/>
      <c r="D68" s="175" t="s">
        <v>868</v>
      </c>
      <c r="E68" s="176"/>
      <c r="F68" s="176"/>
      <c r="G68" s="176"/>
      <c r="H68" s="176"/>
      <c r="I68" s="177"/>
      <c r="J68" s="178">
        <f>J114</f>
        <v>0</v>
      </c>
      <c r="K68" s="179"/>
    </row>
    <row r="69" spans="2:11" s="8" customFormat="1" ht="24.95" customHeight="1">
      <c r="B69" s="173"/>
      <c r="C69" s="174"/>
      <c r="D69" s="175" t="s">
        <v>869</v>
      </c>
      <c r="E69" s="176"/>
      <c r="F69" s="176"/>
      <c r="G69" s="176"/>
      <c r="H69" s="176"/>
      <c r="I69" s="177"/>
      <c r="J69" s="178">
        <f>J117</f>
        <v>0</v>
      </c>
      <c r="K69" s="179"/>
    </row>
    <row r="70" spans="2:11" s="8" customFormat="1" ht="24.95" customHeight="1">
      <c r="B70" s="173"/>
      <c r="C70" s="174"/>
      <c r="D70" s="175" t="s">
        <v>870</v>
      </c>
      <c r="E70" s="176"/>
      <c r="F70" s="176"/>
      <c r="G70" s="176"/>
      <c r="H70" s="176"/>
      <c r="I70" s="177"/>
      <c r="J70" s="178">
        <f>J121</f>
        <v>0</v>
      </c>
      <c r="K70" s="179"/>
    </row>
    <row r="71" spans="2:11" s="8" customFormat="1" ht="24.95" customHeight="1">
      <c r="B71" s="173"/>
      <c r="C71" s="174"/>
      <c r="D71" s="175" t="s">
        <v>871</v>
      </c>
      <c r="E71" s="176"/>
      <c r="F71" s="176"/>
      <c r="G71" s="176"/>
      <c r="H71" s="176"/>
      <c r="I71" s="177"/>
      <c r="J71" s="178">
        <f>J131</f>
        <v>0</v>
      </c>
      <c r="K71" s="179"/>
    </row>
    <row r="72" spans="2:11" s="8" customFormat="1" ht="24.95" customHeight="1">
      <c r="B72" s="173"/>
      <c r="C72" s="174"/>
      <c r="D72" s="175" t="s">
        <v>872</v>
      </c>
      <c r="E72" s="176"/>
      <c r="F72" s="176"/>
      <c r="G72" s="176"/>
      <c r="H72" s="176"/>
      <c r="I72" s="177"/>
      <c r="J72" s="178">
        <f>J133</f>
        <v>0</v>
      </c>
      <c r="K72" s="179"/>
    </row>
    <row r="73" spans="2:11" s="8" customFormat="1" ht="24.95" customHeight="1">
      <c r="B73" s="173"/>
      <c r="C73" s="174"/>
      <c r="D73" s="175" t="s">
        <v>1017</v>
      </c>
      <c r="E73" s="176"/>
      <c r="F73" s="176"/>
      <c r="G73" s="176"/>
      <c r="H73" s="176"/>
      <c r="I73" s="177"/>
      <c r="J73" s="178">
        <f>J141</f>
        <v>0</v>
      </c>
      <c r="K73" s="179"/>
    </row>
    <row r="74" spans="2:11" s="8" customFormat="1" ht="24.95" customHeight="1">
      <c r="B74" s="173"/>
      <c r="C74" s="174"/>
      <c r="D74" s="175" t="s">
        <v>1018</v>
      </c>
      <c r="E74" s="176"/>
      <c r="F74" s="176"/>
      <c r="G74" s="176"/>
      <c r="H74" s="176"/>
      <c r="I74" s="177"/>
      <c r="J74" s="178">
        <f>J144</f>
        <v>0</v>
      </c>
      <c r="K74" s="179"/>
    </row>
    <row r="75" spans="2:11" s="1" customFormat="1" ht="21.8" customHeight="1">
      <c r="B75" s="48"/>
      <c r="C75" s="49"/>
      <c r="D75" s="49"/>
      <c r="E75" s="49"/>
      <c r="F75" s="49"/>
      <c r="G75" s="49"/>
      <c r="H75" s="49"/>
      <c r="I75" s="143"/>
      <c r="J75" s="49"/>
      <c r="K75" s="53"/>
    </row>
    <row r="76" spans="2:11" s="1" customFormat="1" ht="6.95" customHeight="1">
      <c r="B76" s="69"/>
      <c r="C76" s="70"/>
      <c r="D76" s="70"/>
      <c r="E76" s="70"/>
      <c r="F76" s="70"/>
      <c r="G76" s="70"/>
      <c r="H76" s="70"/>
      <c r="I76" s="165"/>
      <c r="J76" s="70"/>
      <c r="K76" s="71"/>
    </row>
    <row r="80" spans="2:12" s="1" customFormat="1" ht="6.95" customHeight="1">
      <c r="B80" s="72"/>
      <c r="C80" s="73"/>
      <c r="D80" s="73"/>
      <c r="E80" s="73"/>
      <c r="F80" s="73"/>
      <c r="G80" s="73"/>
      <c r="H80" s="73"/>
      <c r="I80" s="166"/>
      <c r="J80" s="73"/>
      <c r="K80" s="73"/>
      <c r="L80" s="48"/>
    </row>
    <row r="81" spans="2:12" s="1" customFormat="1" ht="36.95" customHeight="1">
      <c r="B81" s="48"/>
      <c r="C81" s="74" t="s">
        <v>157</v>
      </c>
      <c r="L81" s="48"/>
    </row>
    <row r="82" spans="2:12" s="1" customFormat="1" ht="6.95" customHeight="1">
      <c r="B82" s="48"/>
      <c r="L82" s="48"/>
    </row>
    <row r="83" spans="2:12" s="1" customFormat="1" ht="14.4" customHeight="1">
      <c r="B83" s="48"/>
      <c r="C83" s="76" t="s">
        <v>19</v>
      </c>
      <c r="L83" s="48"/>
    </row>
    <row r="84" spans="2:12" s="1" customFormat="1" ht="22.5" customHeight="1">
      <c r="B84" s="48"/>
      <c r="E84" s="187">
        <f>E7</f>
        <v>0</v>
      </c>
      <c r="F84" s="76"/>
      <c r="G84" s="76"/>
      <c r="H84" s="76"/>
      <c r="L84" s="48"/>
    </row>
    <row r="85" spans="2:12" ht="13.5">
      <c r="B85" s="30"/>
      <c r="C85" s="76" t="s">
        <v>134</v>
      </c>
      <c r="L85" s="30"/>
    </row>
    <row r="86" spans="2:12" ht="22.5" customHeight="1">
      <c r="B86" s="30"/>
      <c r="E86" s="187" t="s">
        <v>135</v>
      </c>
      <c r="L86" s="30"/>
    </row>
    <row r="87" spans="2:12" ht="13.5">
      <c r="B87" s="30"/>
      <c r="C87" s="76" t="s">
        <v>136</v>
      </c>
      <c r="L87" s="30"/>
    </row>
    <row r="88" spans="2:12" s="1" customFormat="1" ht="22.5" customHeight="1">
      <c r="B88" s="48"/>
      <c r="E88" s="272" t="s">
        <v>863</v>
      </c>
      <c r="F88" s="1"/>
      <c r="G88" s="1"/>
      <c r="H88" s="1"/>
      <c r="L88" s="48"/>
    </row>
    <row r="89" spans="2:12" s="1" customFormat="1" ht="14.4" customHeight="1">
      <c r="B89" s="48"/>
      <c r="C89" s="76" t="s">
        <v>648</v>
      </c>
      <c r="L89" s="48"/>
    </row>
    <row r="90" spans="2:12" s="1" customFormat="1" ht="23.25" customHeight="1">
      <c r="B90" s="48"/>
      <c r="E90" s="79">
        <f>E13</f>
        <v>0</v>
      </c>
      <c r="F90" s="1"/>
      <c r="G90" s="1"/>
      <c r="H90" s="1"/>
      <c r="L90" s="48"/>
    </row>
    <row r="91" spans="2:12" s="1" customFormat="1" ht="6.95" customHeight="1">
      <c r="B91" s="48"/>
      <c r="L91" s="48"/>
    </row>
    <row r="92" spans="2:12" s="1" customFormat="1" ht="18" customHeight="1">
      <c r="B92" s="48"/>
      <c r="C92" s="76" t="s">
        <v>23</v>
      </c>
      <c r="F92" s="188">
        <f>F16</f>
        <v>0</v>
      </c>
      <c r="I92" s="189" t="s">
        <v>25</v>
      </c>
      <c r="J92" s="81">
        <f>IF(J16="","",J16)</f>
        <v>0</v>
      </c>
      <c r="L92" s="48"/>
    </row>
    <row r="93" spans="2:12" s="1" customFormat="1" ht="6.95" customHeight="1">
      <c r="B93" s="48"/>
      <c r="L93" s="48"/>
    </row>
    <row r="94" spans="2:12" s="1" customFormat="1" ht="13.5">
      <c r="B94" s="48"/>
      <c r="C94" s="76" t="s">
        <v>27</v>
      </c>
      <c r="F94" s="188">
        <f>E19</f>
        <v>0</v>
      </c>
      <c r="I94" s="189" t="s">
        <v>33</v>
      </c>
      <c r="J94" s="188">
        <f>E25</f>
        <v>0</v>
      </c>
      <c r="L94" s="48"/>
    </row>
    <row r="95" spans="2:12" s="1" customFormat="1" ht="14.4" customHeight="1">
      <c r="B95" s="48"/>
      <c r="C95" s="76" t="s">
        <v>31</v>
      </c>
      <c r="F95" s="188">
        <f>IF(E22="","",E22)</f>
        <v>0</v>
      </c>
      <c r="L95" s="48"/>
    </row>
    <row r="96" spans="2:12" s="1" customFormat="1" ht="10.3" customHeight="1">
      <c r="B96" s="48"/>
      <c r="L96" s="48"/>
    </row>
    <row r="97" spans="2:20" s="10" customFormat="1" ht="29.25" customHeight="1">
      <c r="B97" s="190"/>
      <c r="C97" s="191" t="s">
        <v>158</v>
      </c>
      <c r="D97" s="192" t="s">
        <v>57</v>
      </c>
      <c r="E97" s="192" t="s">
        <v>53</v>
      </c>
      <c r="F97" s="192" t="s">
        <v>159</v>
      </c>
      <c r="G97" s="192" t="s">
        <v>160</v>
      </c>
      <c r="H97" s="192" t="s">
        <v>161</v>
      </c>
      <c r="I97" s="193" t="s">
        <v>162</v>
      </c>
      <c r="J97" s="192" t="s">
        <v>140</v>
      </c>
      <c r="K97" s="194" t="s">
        <v>163</v>
      </c>
      <c r="L97" s="190"/>
      <c r="M97" s="94" t="s">
        <v>164</v>
      </c>
      <c r="N97" s="95" t="s">
        <v>42</v>
      </c>
      <c r="O97" s="95" t="s">
        <v>165</v>
      </c>
      <c r="P97" s="95" t="s">
        <v>166</v>
      </c>
      <c r="Q97" s="95" t="s">
        <v>167</v>
      </c>
      <c r="R97" s="95" t="s">
        <v>168</v>
      </c>
      <c r="S97" s="95" t="s">
        <v>169</v>
      </c>
      <c r="T97" s="96" t="s">
        <v>170</v>
      </c>
    </row>
    <row r="98" spans="2:63" s="1" customFormat="1" ht="29.25" customHeight="1">
      <c r="B98" s="48"/>
      <c r="C98" s="98" t="s">
        <v>141</v>
      </c>
      <c r="J98" s="195">
        <f>BK98</f>
        <v>0</v>
      </c>
      <c r="L98" s="48"/>
      <c r="M98" s="97"/>
      <c r="N98" s="84"/>
      <c r="O98" s="84"/>
      <c r="P98" s="196">
        <f>P99+P102+P110+P114+P117+P121+P131+P133+P141+P144</f>
        <v>0</v>
      </c>
      <c r="Q98" s="84"/>
      <c r="R98" s="196">
        <f>R99+R102+R110+R114+R117+R121+R131+R133+R141+R144</f>
        <v>0</v>
      </c>
      <c r="S98" s="84"/>
      <c r="T98" s="197">
        <f>T99+T102+T110+T114+T117+T121+T131+T133+T141+T144</f>
        <v>0</v>
      </c>
      <c r="AT98" s="26" t="s">
        <v>71</v>
      </c>
      <c r="AU98" s="26" t="s">
        <v>142</v>
      </c>
      <c r="BK98" s="198">
        <f>BK99+BK102+BK110+BK114+BK117+BK121+BK131+BK133+BK141+BK144</f>
        <v>0</v>
      </c>
    </row>
    <row r="99" spans="2:63" s="11" customFormat="1" ht="37.4" customHeight="1">
      <c r="B99" s="199"/>
      <c r="D99" s="210" t="s">
        <v>71</v>
      </c>
      <c r="E99" s="277" t="s">
        <v>874</v>
      </c>
      <c r="F99" s="277" t="s">
        <v>875</v>
      </c>
      <c r="I99" s="202"/>
      <c r="J99" s="278">
        <f>BK99</f>
        <v>0</v>
      </c>
      <c r="L99" s="199"/>
      <c r="M99" s="204"/>
      <c r="N99" s="205"/>
      <c r="O99" s="205"/>
      <c r="P99" s="206">
        <f>SUM(P100:P101)</f>
        <v>0</v>
      </c>
      <c r="Q99" s="205"/>
      <c r="R99" s="206">
        <f>SUM(R100:R101)</f>
        <v>0</v>
      </c>
      <c r="S99" s="205"/>
      <c r="T99" s="207">
        <f>SUM(T100:T101)</f>
        <v>0</v>
      </c>
      <c r="AR99" s="200" t="s">
        <v>79</v>
      </c>
      <c r="AT99" s="208" t="s">
        <v>71</v>
      </c>
      <c r="AU99" s="208" t="s">
        <v>72</v>
      </c>
      <c r="AY99" s="200" t="s">
        <v>173</v>
      </c>
      <c r="BK99" s="209">
        <f>SUM(BK100:BK101)</f>
        <v>0</v>
      </c>
    </row>
    <row r="100" spans="2:65" s="1" customFormat="1" ht="31.5" customHeight="1">
      <c r="B100" s="213"/>
      <c r="C100" s="214" t="s">
        <v>429</v>
      </c>
      <c r="D100" s="214" t="s">
        <v>176</v>
      </c>
      <c r="E100" s="215" t="s">
        <v>1019</v>
      </c>
      <c r="F100" s="216" t="s">
        <v>877</v>
      </c>
      <c r="G100" s="217" t="s">
        <v>711</v>
      </c>
      <c r="H100" s="218">
        <v>1</v>
      </c>
      <c r="I100" s="219"/>
      <c r="J100" s="220">
        <f>ROUND(I100*H100,2)</f>
        <v>0</v>
      </c>
      <c r="K100" s="216" t="s">
        <v>5</v>
      </c>
      <c r="L100" s="48"/>
      <c r="M100" s="221" t="s">
        <v>5</v>
      </c>
      <c r="N100" s="222" t="s">
        <v>43</v>
      </c>
      <c r="O100" s="49"/>
      <c r="P100" s="223">
        <f>O100*H100</f>
        <v>0</v>
      </c>
      <c r="Q100" s="223">
        <v>0</v>
      </c>
      <c r="R100" s="223">
        <f>Q100*H100</f>
        <v>0</v>
      </c>
      <c r="S100" s="223">
        <v>0</v>
      </c>
      <c r="T100" s="224">
        <f>S100*H100</f>
        <v>0</v>
      </c>
      <c r="AR100" s="26" t="s">
        <v>181</v>
      </c>
      <c r="AT100" s="26" t="s">
        <v>176</v>
      </c>
      <c r="AU100" s="26" t="s">
        <v>79</v>
      </c>
      <c r="AY100" s="26" t="s">
        <v>173</v>
      </c>
      <c r="BE100" s="225">
        <f>IF(N100="základní",J100,0)</f>
        <v>0</v>
      </c>
      <c r="BF100" s="225">
        <f>IF(N100="snížená",J100,0)</f>
        <v>0</v>
      </c>
      <c r="BG100" s="225">
        <f>IF(N100="zákl. přenesená",J100,0)</f>
        <v>0</v>
      </c>
      <c r="BH100" s="225">
        <f>IF(N100="sníž. přenesená",J100,0)</f>
        <v>0</v>
      </c>
      <c r="BI100" s="225">
        <f>IF(N100="nulová",J100,0)</f>
        <v>0</v>
      </c>
      <c r="BJ100" s="26" t="s">
        <v>79</v>
      </c>
      <c r="BK100" s="225">
        <f>ROUND(I100*H100,2)</f>
        <v>0</v>
      </c>
      <c r="BL100" s="26" t="s">
        <v>181</v>
      </c>
      <c r="BM100" s="26" t="s">
        <v>1020</v>
      </c>
    </row>
    <row r="101" spans="2:65" s="1" customFormat="1" ht="22.5" customHeight="1">
      <c r="B101" s="213"/>
      <c r="C101" s="214" t="s">
        <v>434</v>
      </c>
      <c r="D101" s="214" t="s">
        <v>176</v>
      </c>
      <c r="E101" s="215" t="s">
        <v>1021</v>
      </c>
      <c r="F101" s="216" t="s">
        <v>880</v>
      </c>
      <c r="G101" s="217" t="s">
        <v>711</v>
      </c>
      <c r="H101" s="218">
        <v>1</v>
      </c>
      <c r="I101" s="219"/>
      <c r="J101" s="220">
        <f>ROUND(I101*H101,2)</f>
        <v>0</v>
      </c>
      <c r="K101" s="216" t="s">
        <v>5</v>
      </c>
      <c r="L101" s="48"/>
      <c r="M101" s="221" t="s">
        <v>5</v>
      </c>
      <c r="N101" s="222" t="s">
        <v>43</v>
      </c>
      <c r="O101" s="49"/>
      <c r="P101" s="223">
        <f>O101*H101</f>
        <v>0</v>
      </c>
      <c r="Q101" s="223">
        <v>0</v>
      </c>
      <c r="R101" s="223">
        <f>Q101*H101</f>
        <v>0</v>
      </c>
      <c r="S101" s="223">
        <v>0</v>
      </c>
      <c r="T101" s="224">
        <f>S101*H101</f>
        <v>0</v>
      </c>
      <c r="AR101" s="26" t="s">
        <v>181</v>
      </c>
      <c r="AT101" s="26" t="s">
        <v>176</v>
      </c>
      <c r="AU101" s="26" t="s">
        <v>79</v>
      </c>
      <c r="AY101" s="26" t="s">
        <v>173</v>
      </c>
      <c r="BE101" s="225">
        <f>IF(N101="základní",J101,0)</f>
        <v>0</v>
      </c>
      <c r="BF101" s="225">
        <f>IF(N101="snížená",J101,0)</f>
        <v>0</v>
      </c>
      <c r="BG101" s="225">
        <f>IF(N101="zákl. přenesená",J101,0)</f>
        <v>0</v>
      </c>
      <c r="BH101" s="225">
        <f>IF(N101="sníž. přenesená",J101,0)</f>
        <v>0</v>
      </c>
      <c r="BI101" s="225">
        <f>IF(N101="nulová",J101,0)</f>
        <v>0</v>
      </c>
      <c r="BJ101" s="26" t="s">
        <v>79</v>
      </c>
      <c r="BK101" s="225">
        <f>ROUND(I101*H101,2)</f>
        <v>0</v>
      </c>
      <c r="BL101" s="26" t="s">
        <v>181</v>
      </c>
      <c r="BM101" s="26" t="s">
        <v>1022</v>
      </c>
    </row>
    <row r="102" spans="2:63" s="11" customFormat="1" ht="37.4" customHeight="1">
      <c r="B102" s="199"/>
      <c r="D102" s="210" t="s">
        <v>71</v>
      </c>
      <c r="E102" s="277" t="s">
        <v>882</v>
      </c>
      <c r="F102" s="277" t="s">
        <v>883</v>
      </c>
      <c r="I102" s="202"/>
      <c r="J102" s="278">
        <f>BK102</f>
        <v>0</v>
      </c>
      <c r="L102" s="199"/>
      <c r="M102" s="204"/>
      <c r="N102" s="205"/>
      <c r="O102" s="205"/>
      <c r="P102" s="206">
        <f>SUM(P103:P109)</f>
        <v>0</v>
      </c>
      <c r="Q102" s="205"/>
      <c r="R102" s="206">
        <f>SUM(R103:R109)</f>
        <v>0</v>
      </c>
      <c r="S102" s="205"/>
      <c r="T102" s="207">
        <f>SUM(T103:T109)</f>
        <v>0</v>
      </c>
      <c r="AR102" s="200" t="s">
        <v>79</v>
      </c>
      <c r="AT102" s="208" t="s">
        <v>71</v>
      </c>
      <c r="AU102" s="208" t="s">
        <v>72</v>
      </c>
      <c r="AY102" s="200" t="s">
        <v>173</v>
      </c>
      <c r="BK102" s="209">
        <f>SUM(BK103:BK109)</f>
        <v>0</v>
      </c>
    </row>
    <row r="103" spans="2:65" s="1" customFormat="1" ht="22.5" customHeight="1">
      <c r="B103" s="213"/>
      <c r="C103" s="214" t="s">
        <v>439</v>
      </c>
      <c r="D103" s="214" t="s">
        <v>176</v>
      </c>
      <c r="E103" s="215" t="s">
        <v>1023</v>
      </c>
      <c r="F103" s="216" t="s">
        <v>885</v>
      </c>
      <c r="G103" s="217" t="s">
        <v>5</v>
      </c>
      <c r="H103" s="218">
        <v>45</v>
      </c>
      <c r="I103" s="219"/>
      <c r="J103" s="220">
        <f>ROUND(I103*H103,2)</f>
        <v>0</v>
      </c>
      <c r="K103" s="216" t="s">
        <v>5</v>
      </c>
      <c r="L103" s="48"/>
      <c r="M103" s="221" t="s">
        <v>5</v>
      </c>
      <c r="N103" s="222" t="s">
        <v>43</v>
      </c>
      <c r="O103" s="49"/>
      <c r="P103" s="223">
        <f>O103*H103</f>
        <v>0</v>
      </c>
      <c r="Q103" s="223">
        <v>0</v>
      </c>
      <c r="R103" s="223">
        <f>Q103*H103</f>
        <v>0</v>
      </c>
      <c r="S103" s="223">
        <v>0</v>
      </c>
      <c r="T103" s="224">
        <f>S103*H103</f>
        <v>0</v>
      </c>
      <c r="AR103" s="26" t="s">
        <v>181</v>
      </c>
      <c r="AT103" s="26" t="s">
        <v>176</v>
      </c>
      <c r="AU103" s="26" t="s">
        <v>79</v>
      </c>
      <c r="AY103" s="26" t="s">
        <v>173</v>
      </c>
      <c r="BE103" s="225">
        <f>IF(N103="základní",J103,0)</f>
        <v>0</v>
      </c>
      <c r="BF103" s="225">
        <f>IF(N103="snížená",J103,0)</f>
        <v>0</v>
      </c>
      <c r="BG103" s="225">
        <f>IF(N103="zákl. přenesená",J103,0)</f>
        <v>0</v>
      </c>
      <c r="BH103" s="225">
        <f>IF(N103="sníž. přenesená",J103,0)</f>
        <v>0</v>
      </c>
      <c r="BI103" s="225">
        <f>IF(N103="nulová",J103,0)</f>
        <v>0</v>
      </c>
      <c r="BJ103" s="26" t="s">
        <v>79</v>
      </c>
      <c r="BK103" s="225">
        <f>ROUND(I103*H103,2)</f>
        <v>0</v>
      </c>
      <c r="BL103" s="26" t="s">
        <v>181</v>
      </c>
      <c r="BM103" s="26" t="s">
        <v>1024</v>
      </c>
    </row>
    <row r="104" spans="2:65" s="1" customFormat="1" ht="22.5" customHeight="1">
      <c r="B104" s="213"/>
      <c r="C104" s="214" t="s">
        <v>445</v>
      </c>
      <c r="D104" s="214" t="s">
        <v>176</v>
      </c>
      <c r="E104" s="215" t="s">
        <v>1025</v>
      </c>
      <c r="F104" s="216" t="s">
        <v>888</v>
      </c>
      <c r="G104" s="217" t="s">
        <v>260</v>
      </c>
      <c r="H104" s="218">
        <v>225</v>
      </c>
      <c r="I104" s="219"/>
      <c r="J104" s="220">
        <f>ROUND(I104*H104,2)</f>
        <v>0</v>
      </c>
      <c r="K104" s="216" t="s">
        <v>5</v>
      </c>
      <c r="L104" s="48"/>
      <c r="M104" s="221" t="s">
        <v>5</v>
      </c>
      <c r="N104" s="222" t="s">
        <v>43</v>
      </c>
      <c r="O104" s="49"/>
      <c r="P104" s="223">
        <f>O104*H104</f>
        <v>0</v>
      </c>
      <c r="Q104" s="223">
        <v>0</v>
      </c>
      <c r="R104" s="223">
        <f>Q104*H104</f>
        <v>0</v>
      </c>
      <c r="S104" s="223">
        <v>0</v>
      </c>
      <c r="T104" s="224">
        <f>S104*H104</f>
        <v>0</v>
      </c>
      <c r="AR104" s="26" t="s">
        <v>181</v>
      </c>
      <c r="AT104" s="26" t="s">
        <v>176</v>
      </c>
      <c r="AU104" s="26" t="s">
        <v>79</v>
      </c>
      <c r="AY104" s="26" t="s">
        <v>173</v>
      </c>
      <c r="BE104" s="225">
        <f>IF(N104="základní",J104,0)</f>
        <v>0</v>
      </c>
      <c r="BF104" s="225">
        <f>IF(N104="snížená",J104,0)</f>
        <v>0</v>
      </c>
      <c r="BG104" s="225">
        <f>IF(N104="zákl. přenesená",J104,0)</f>
        <v>0</v>
      </c>
      <c r="BH104" s="225">
        <f>IF(N104="sníž. přenesená",J104,0)</f>
        <v>0</v>
      </c>
      <c r="BI104" s="225">
        <f>IF(N104="nulová",J104,0)</f>
        <v>0</v>
      </c>
      <c r="BJ104" s="26" t="s">
        <v>79</v>
      </c>
      <c r="BK104" s="225">
        <f>ROUND(I104*H104,2)</f>
        <v>0</v>
      </c>
      <c r="BL104" s="26" t="s">
        <v>181</v>
      </c>
      <c r="BM104" s="26" t="s">
        <v>1026</v>
      </c>
    </row>
    <row r="105" spans="2:65" s="1" customFormat="1" ht="22.5" customHeight="1">
      <c r="B105" s="213"/>
      <c r="C105" s="214" t="s">
        <v>452</v>
      </c>
      <c r="D105" s="214" t="s">
        <v>176</v>
      </c>
      <c r="E105" s="215" t="s">
        <v>1027</v>
      </c>
      <c r="F105" s="216" t="s">
        <v>891</v>
      </c>
      <c r="G105" s="217" t="s">
        <v>260</v>
      </c>
      <c r="H105" s="218">
        <v>190</v>
      </c>
      <c r="I105" s="219"/>
      <c r="J105" s="220">
        <f>ROUND(I105*H105,2)</f>
        <v>0</v>
      </c>
      <c r="K105" s="216" t="s">
        <v>5</v>
      </c>
      <c r="L105" s="48"/>
      <c r="M105" s="221" t="s">
        <v>5</v>
      </c>
      <c r="N105" s="222" t="s">
        <v>43</v>
      </c>
      <c r="O105" s="49"/>
      <c r="P105" s="223">
        <f>O105*H105</f>
        <v>0</v>
      </c>
      <c r="Q105" s="223">
        <v>0</v>
      </c>
      <c r="R105" s="223">
        <f>Q105*H105</f>
        <v>0</v>
      </c>
      <c r="S105" s="223">
        <v>0</v>
      </c>
      <c r="T105" s="224">
        <f>S105*H105</f>
        <v>0</v>
      </c>
      <c r="AR105" s="26" t="s">
        <v>181</v>
      </c>
      <c r="AT105" s="26" t="s">
        <v>176</v>
      </c>
      <c r="AU105" s="26" t="s">
        <v>79</v>
      </c>
      <c r="AY105" s="26" t="s">
        <v>173</v>
      </c>
      <c r="BE105" s="225">
        <f>IF(N105="základní",J105,0)</f>
        <v>0</v>
      </c>
      <c r="BF105" s="225">
        <f>IF(N105="snížená",J105,0)</f>
        <v>0</v>
      </c>
      <c r="BG105" s="225">
        <f>IF(N105="zákl. přenesená",J105,0)</f>
        <v>0</v>
      </c>
      <c r="BH105" s="225">
        <f>IF(N105="sníž. přenesená",J105,0)</f>
        <v>0</v>
      </c>
      <c r="BI105" s="225">
        <f>IF(N105="nulová",J105,0)</f>
        <v>0</v>
      </c>
      <c r="BJ105" s="26" t="s">
        <v>79</v>
      </c>
      <c r="BK105" s="225">
        <f>ROUND(I105*H105,2)</f>
        <v>0</v>
      </c>
      <c r="BL105" s="26" t="s">
        <v>181</v>
      </c>
      <c r="BM105" s="26" t="s">
        <v>1028</v>
      </c>
    </row>
    <row r="106" spans="2:65" s="1" customFormat="1" ht="22.5" customHeight="1">
      <c r="B106" s="213"/>
      <c r="C106" s="214" t="s">
        <v>456</v>
      </c>
      <c r="D106" s="214" t="s">
        <v>176</v>
      </c>
      <c r="E106" s="215" t="s">
        <v>1029</v>
      </c>
      <c r="F106" s="216" t="s">
        <v>894</v>
      </c>
      <c r="G106" s="217" t="s">
        <v>260</v>
      </c>
      <c r="H106" s="218">
        <v>60</v>
      </c>
      <c r="I106" s="219"/>
      <c r="J106" s="220">
        <f>ROUND(I106*H106,2)</f>
        <v>0</v>
      </c>
      <c r="K106" s="216" t="s">
        <v>5</v>
      </c>
      <c r="L106" s="48"/>
      <c r="M106" s="221" t="s">
        <v>5</v>
      </c>
      <c r="N106" s="222" t="s">
        <v>43</v>
      </c>
      <c r="O106" s="49"/>
      <c r="P106" s="223">
        <f>O106*H106</f>
        <v>0</v>
      </c>
      <c r="Q106" s="223">
        <v>0</v>
      </c>
      <c r="R106" s="223">
        <f>Q106*H106</f>
        <v>0</v>
      </c>
      <c r="S106" s="223">
        <v>0</v>
      </c>
      <c r="T106" s="224">
        <f>S106*H106</f>
        <v>0</v>
      </c>
      <c r="AR106" s="26" t="s">
        <v>181</v>
      </c>
      <c r="AT106" s="26" t="s">
        <v>176</v>
      </c>
      <c r="AU106" s="26" t="s">
        <v>79</v>
      </c>
      <c r="AY106" s="26" t="s">
        <v>173</v>
      </c>
      <c r="BE106" s="225">
        <f>IF(N106="základní",J106,0)</f>
        <v>0</v>
      </c>
      <c r="BF106" s="225">
        <f>IF(N106="snížená",J106,0)</f>
        <v>0</v>
      </c>
      <c r="BG106" s="225">
        <f>IF(N106="zákl. přenesená",J106,0)</f>
        <v>0</v>
      </c>
      <c r="BH106" s="225">
        <f>IF(N106="sníž. přenesená",J106,0)</f>
        <v>0</v>
      </c>
      <c r="BI106" s="225">
        <f>IF(N106="nulová",J106,0)</f>
        <v>0</v>
      </c>
      <c r="BJ106" s="26" t="s">
        <v>79</v>
      </c>
      <c r="BK106" s="225">
        <f>ROUND(I106*H106,2)</f>
        <v>0</v>
      </c>
      <c r="BL106" s="26" t="s">
        <v>181</v>
      </c>
      <c r="BM106" s="26" t="s">
        <v>1030</v>
      </c>
    </row>
    <row r="107" spans="2:65" s="1" customFormat="1" ht="22.5" customHeight="1">
      <c r="B107" s="213"/>
      <c r="C107" s="214" t="s">
        <v>462</v>
      </c>
      <c r="D107" s="214" t="s">
        <v>176</v>
      </c>
      <c r="E107" s="215" t="s">
        <v>1031</v>
      </c>
      <c r="F107" s="216" t="s">
        <v>897</v>
      </c>
      <c r="G107" s="217" t="s">
        <v>260</v>
      </c>
      <c r="H107" s="218">
        <v>30</v>
      </c>
      <c r="I107" s="219"/>
      <c r="J107" s="220">
        <f>ROUND(I107*H107,2)</f>
        <v>0</v>
      </c>
      <c r="K107" s="216" t="s">
        <v>5</v>
      </c>
      <c r="L107" s="48"/>
      <c r="M107" s="221" t="s">
        <v>5</v>
      </c>
      <c r="N107" s="222" t="s">
        <v>43</v>
      </c>
      <c r="O107" s="49"/>
      <c r="P107" s="223">
        <f>O107*H107</f>
        <v>0</v>
      </c>
      <c r="Q107" s="223">
        <v>0</v>
      </c>
      <c r="R107" s="223">
        <f>Q107*H107</f>
        <v>0</v>
      </c>
      <c r="S107" s="223">
        <v>0</v>
      </c>
      <c r="T107" s="224">
        <f>S107*H107</f>
        <v>0</v>
      </c>
      <c r="AR107" s="26" t="s">
        <v>181</v>
      </c>
      <c r="AT107" s="26" t="s">
        <v>176</v>
      </c>
      <c r="AU107" s="26" t="s">
        <v>79</v>
      </c>
      <c r="AY107" s="26" t="s">
        <v>173</v>
      </c>
      <c r="BE107" s="225">
        <f>IF(N107="základní",J107,0)</f>
        <v>0</v>
      </c>
      <c r="BF107" s="225">
        <f>IF(N107="snížená",J107,0)</f>
        <v>0</v>
      </c>
      <c r="BG107" s="225">
        <f>IF(N107="zákl. přenesená",J107,0)</f>
        <v>0</v>
      </c>
      <c r="BH107" s="225">
        <f>IF(N107="sníž. přenesená",J107,0)</f>
        <v>0</v>
      </c>
      <c r="BI107" s="225">
        <f>IF(N107="nulová",J107,0)</f>
        <v>0</v>
      </c>
      <c r="BJ107" s="26" t="s">
        <v>79</v>
      </c>
      <c r="BK107" s="225">
        <f>ROUND(I107*H107,2)</f>
        <v>0</v>
      </c>
      <c r="BL107" s="26" t="s">
        <v>181</v>
      </c>
      <c r="BM107" s="26" t="s">
        <v>1032</v>
      </c>
    </row>
    <row r="108" spans="2:65" s="1" customFormat="1" ht="22.5" customHeight="1">
      <c r="B108" s="213"/>
      <c r="C108" s="214" t="s">
        <v>466</v>
      </c>
      <c r="D108" s="214" t="s">
        <v>176</v>
      </c>
      <c r="E108" s="215" t="s">
        <v>1033</v>
      </c>
      <c r="F108" s="216" t="s">
        <v>900</v>
      </c>
      <c r="G108" s="217" t="s">
        <v>260</v>
      </c>
      <c r="H108" s="218">
        <v>140</v>
      </c>
      <c r="I108" s="219"/>
      <c r="J108" s="220">
        <f>ROUND(I108*H108,2)</f>
        <v>0</v>
      </c>
      <c r="K108" s="216" t="s">
        <v>5</v>
      </c>
      <c r="L108" s="48"/>
      <c r="M108" s="221" t="s">
        <v>5</v>
      </c>
      <c r="N108" s="222" t="s">
        <v>43</v>
      </c>
      <c r="O108" s="49"/>
      <c r="P108" s="223">
        <f>O108*H108</f>
        <v>0</v>
      </c>
      <c r="Q108" s="223">
        <v>0</v>
      </c>
      <c r="R108" s="223">
        <f>Q108*H108</f>
        <v>0</v>
      </c>
      <c r="S108" s="223">
        <v>0</v>
      </c>
      <c r="T108" s="224">
        <f>S108*H108</f>
        <v>0</v>
      </c>
      <c r="AR108" s="26" t="s">
        <v>181</v>
      </c>
      <c r="AT108" s="26" t="s">
        <v>176</v>
      </c>
      <c r="AU108" s="26" t="s">
        <v>79</v>
      </c>
      <c r="AY108" s="26" t="s">
        <v>173</v>
      </c>
      <c r="BE108" s="225">
        <f>IF(N108="základní",J108,0)</f>
        <v>0</v>
      </c>
      <c r="BF108" s="225">
        <f>IF(N108="snížená",J108,0)</f>
        <v>0</v>
      </c>
      <c r="BG108" s="225">
        <f>IF(N108="zákl. přenesená",J108,0)</f>
        <v>0</v>
      </c>
      <c r="BH108" s="225">
        <f>IF(N108="sníž. přenesená",J108,0)</f>
        <v>0</v>
      </c>
      <c r="BI108" s="225">
        <f>IF(N108="nulová",J108,0)</f>
        <v>0</v>
      </c>
      <c r="BJ108" s="26" t="s">
        <v>79</v>
      </c>
      <c r="BK108" s="225">
        <f>ROUND(I108*H108,2)</f>
        <v>0</v>
      </c>
      <c r="BL108" s="26" t="s">
        <v>181</v>
      </c>
      <c r="BM108" s="26" t="s">
        <v>1034</v>
      </c>
    </row>
    <row r="109" spans="2:65" s="1" customFormat="1" ht="22.5" customHeight="1">
      <c r="B109" s="213"/>
      <c r="C109" s="214" t="s">
        <v>473</v>
      </c>
      <c r="D109" s="214" t="s">
        <v>176</v>
      </c>
      <c r="E109" s="215" t="s">
        <v>1035</v>
      </c>
      <c r="F109" s="216" t="s">
        <v>903</v>
      </c>
      <c r="G109" s="217" t="s">
        <v>260</v>
      </c>
      <c r="H109" s="218">
        <v>20</v>
      </c>
      <c r="I109" s="219"/>
      <c r="J109" s="220">
        <f>ROUND(I109*H109,2)</f>
        <v>0</v>
      </c>
      <c r="K109" s="216" t="s">
        <v>5</v>
      </c>
      <c r="L109" s="48"/>
      <c r="M109" s="221" t="s">
        <v>5</v>
      </c>
      <c r="N109" s="222" t="s">
        <v>43</v>
      </c>
      <c r="O109" s="49"/>
      <c r="P109" s="223">
        <f>O109*H109</f>
        <v>0</v>
      </c>
      <c r="Q109" s="223">
        <v>0</v>
      </c>
      <c r="R109" s="223">
        <f>Q109*H109</f>
        <v>0</v>
      </c>
      <c r="S109" s="223">
        <v>0</v>
      </c>
      <c r="T109" s="224">
        <f>S109*H109</f>
        <v>0</v>
      </c>
      <c r="AR109" s="26" t="s">
        <v>181</v>
      </c>
      <c r="AT109" s="26" t="s">
        <v>176</v>
      </c>
      <c r="AU109" s="26" t="s">
        <v>79</v>
      </c>
      <c r="AY109" s="26" t="s">
        <v>173</v>
      </c>
      <c r="BE109" s="225">
        <f>IF(N109="základní",J109,0)</f>
        <v>0</v>
      </c>
      <c r="BF109" s="225">
        <f>IF(N109="snížená",J109,0)</f>
        <v>0</v>
      </c>
      <c r="BG109" s="225">
        <f>IF(N109="zákl. přenesená",J109,0)</f>
        <v>0</v>
      </c>
      <c r="BH109" s="225">
        <f>IF(N109="sníž. přenesená",J109,0)</f>
        <v>0</v>
      </c>
      <c r="BI109" s="225">
        <f>IF(N109="nulová",J109,0)</f>
        <v>0</v>
      </c>
      <c r="BJ109" s="26" t="s">
        <v>79</v>
      </c>
      <c r="BK109" s="225">
        <f>ROUND(I109*H109,2)</f>
        <v>0</v>
      </c>
      <c r="BL109" s="26" t="s">
        <v>181</v>
      </c>
      <c r="BM109" s="26" t="s">
        <v>1036</v>
      </c>
    </row>
    <row r="110" spans="2:63" s="11" customFormat="1" ht="37.4" customHeight="1">
      <c r="B110" s="199"/>
      <c r="D110" s="210" t="s">
        <v>71</v>
      </c>
      <c r="E110" s="277" t="s">
        <v>905</v>
      </c>
      <c r="F110" s="277" t="s">
        <v>906</v>
      </c>
      <c r="I110" s="202"/>
      <c r="J110" s="278">
        <f>BK110</f>
        <v>0</v>
      </c>
      <c r="L110" s="199"/>
      <c r="M110" s="204"/>
      <c r="N110" s="205"/>
      <c r="O110" s="205"/>
      <c r="P110" s="206">
        <f>SUM(P111:P113)</f>
        <v>0</v>
      </c>
      <c r="Q110" s="205"/>
      <c r="R110" s="206">
        <f>SUM(R111:R113)</f>
        <v>0</v>
      </c>
      <c r="S110" s="205"/>
      <c r="T110" s="207">
        <f>SUM(T111:T113)</f>
        <v>0</v>
      </c>
      <c r="AR110" s="200" t="s">
        <v>79</v>
      </c>
      <c r="AT110" s="208" t="s">
        <v>71</v>
      </c>
      <c r="AU110" s="208" t="s">
        <v>72</v>
      </c>
      <c r="AY110" s="200" t="s">
        <v>173</v>
      </c>
      <c r="BK110" s="209">
        <f>SUM(BK111:BK113)</f>
        <v>0</v>
      </c>
    </row>
    <row r="111" spans="2:65" s="1" customFormat="1" ht="22.5" customHeight="1">
      <c r="B111" s="213"/>
      <c r="C111" s="214" t="s">
        <v>478</v>
      </c>
      <c r="D111" s="214" t="s">
        <v>176</v>
      </c>
      <c r="E111" s="215" t="s">
        <v>1037</v>
      </c>
      <c r="F111" s="216" t="s">
        <v>1038</v>
      </c>
      <c r="G111" s="217" t="s">
        <v>711</v>
      </c>
      <c r="H111" s="218">
        <v>6</v>
      </c>
      <c r="I111" s="219"/>
      <c r="J111" s="220">
        <f>ROUND(I111*H111,2)</f>
        <v>0</v>
      </c>
      <c r="K111" s="216" t="s">
        <v>5</v>
      </c>
      <c r="L111" s="48"/>
      <c r="M111" s="221" t="s">
        <v>5</v>
      </c>
      <c r="N111" s="222" t="s">
        <v>43</v>
      </c>
      <c r="O111" s="49"/>
      <c r="P111" s="223">
        <f>O111*H111</f>
        <v>0</v>
      </c>
      <c r="Q111" s="223">
        <v>0</v>
      </c>
      <c r="R111" s="223">
        <f>Q111*H111</f>
        <v>0</v>
      </c>
      <c r="S111" s="223">
        <v>0</v>
      </c>
      <c r="T111" s="224">
        <f>S111*H111</f>
        <v>0</v>
      </c>
      <c r="AR111" s="26" t="s">
        <v>181</v>
      </c>
      <c r="AT111" s="26" t="s">
        <v>176</v>
      </c>
      <c r="AU111" s="26" t="s">
        <v>79</v>
      </c>
      <c r="AY111" s="26" t="s">
        <v>173</v>
      </c>
      <c r="BE111" s="225">
        <f>IF(N111="základní",J111,0)</f>
        <v>0</v>
      </c>
      <c r="BF111" s="225">
        <f>IF(N111="snížená",J111,0)</f>
        <v>0</v>
      </c>
      <c r="BG111" s="225">
        <f>IF(N111="zákl. přenesená",J111,0)</f>
        <v>0</v>
      </c>
      <c r="BH111" s="225">
        <f>IF(N111="sníž. přenesená",J111,0)</f>
        <v>0</v>
      </c>
      <c r="BI111" s="225">
        <f>IF(N111="nulová",J111,0)</f>
        <v>0</v>
      </c>
      <c r="BJ111" s="26" t="s">
        <v>79</v>
      </c>
      <c r="BK111" s="225">
        <f>ROUND(I111*H111,2)</f>
        <v>0</v>
      </c>
      <c r="BL111" s="26" t="s">
        <v>181</v>
      </c>
      <c r="BM111" s="26" t="s">
        <v>1039</v>
      </c>
    </row>
    <row r="112" spans="2:65" s="1" customFormat="1" ht="22.5" customHeight="1">
      <c r="B112" s="213"/>
      <c r="C112" s="214" t="s">
        <v>482</v>
      </c>
      <c r="D112" s="214" t="s">
        <v>176</v>
      </c>
      <c r="E112" s="215" t="s">
        <v>1040</v>
      </c>
      <c r="F112" s="216" t="s">
        <v>1041</v>
      </c>
      <c r="G112" s="217" t="s">
        <v>711</v>
      </c>
      <c r="H112" s="218">
        <v>2</v>
      </c>
      <c r="I112" s="219"/>
      <c r="J112" s="220">
        <f>ROUND(I112*H112,2)</f>
        <v>0</v>
      </c>
      <c r="K112" s="216" t="s">
        <v>5</v>
      </c>
      <c r="L112" s="48"/>
      <c r="M112" s="221" t="s">
        <v>5</v>
      </c>
      <c r="N112" s="222" t="s">
        <v>43</v>
      </c>
      <c r="O112" s="49"/>
      <c r="P112" s="223">
        <f>O112*H112</f>
        <v>0</v>
      </c>
      <c r="Q112" s="223">
        <v>0</v>
      </c>
      <c r="R112" s="223">
        <f>Q112*H112</f>
        <v>0</v>
      </c>
      <c r="S112" s="223">
        <v>0</v>
      </c>
      <c r="T112" s="224">
        <f>S112*H112</f>
        <v>0</v>
      </c>
      <c r="AR112" s="26" t="s">
        <v>181</v>
      </c>
      <c r="AT112" s="26" t="s">
        <v>176</v>
      </c>
      <c r="AU112" s="26" t="s">
        <v>79</v>
      </c>
      <c r="AY112" s="26" t="s">
        <v>173</v>
      </c>
      <c r="BE112" s="225">
        <f>IF(N112="základní",J112,0)</f>
        <v>0</v>
      </c>
      <c r="BF112" s="225">
        <f>IF(N112="snížená",J112,0)</f>
        <v>0</v>
      </c>
      <c r="BG112" s="225">
        <f>IF(N112="zákl. přenesená",J112,0)</f>
        <v>0</v>
      </c>
      <c r="BH112" s="225">
        <f>IF(N112="sníž. přenesená",J112,0)</f>
        <v>0</v>
      </c>
      <c r="BI112" s="225">
        <f>IF(N112="nulová",J112,0)</f>
        <v>0</v>
      </c>
      <c r="BJ112" s="26" t="s">
        <v>79</v>
      </c>
      <c r="BK112" s="225">
        <f>ROUND(I112*H112,2)</f>
        <v>0</v>
      </c>
      <c r="BL112" s="26" t="s">
        <v>181</v>
      </c>
      <c r="BM112" s="26" t="s">
        <v>1042</v>
      </c>
    </row>
    <row r="113" spans="2:65" s="1" customFormat="1" ht="22.5" customHeight="1">
      <c r="B113" s="213"/>
      <c r="C113" s="214" t="s">
        <v>488</v>
      </c>
      <c r="D113" s="214" t="s">
        <v>176</v>
      </c>
      <c r="E113" s="215" t="s">
        <v>1043</v>
      </c>
      <c r="F113" s="216" t="s">
        <v>1044</v>
      </c>
      <c r="G113" s="217" t="s">
        <v>711</v>
      </c>
      <c r="H113" s="218">
        <v>12</v>
      </c>
      <c r="I113" s="219"/>
      <c r="J113" s="220">
        <f>ROUND(I113*H113,2)</f>
        <v>0</v>
      </c>
      <c r="K113" s="216" t="s">
        <v>5</v>
      </c>
      <c r="L113" s="48"/>
      <c r="M113" s="221" t="s">
        <v>5</v>
      </c>
      <c r="N113" s="222" t="s">
        <v>43</v>
      </c>
      <c r="O113" s="49"/>
      <c r="P113" s="223">
        <f>O113*H113</f>
        <v>0</v>
      </c>
      <c r="Q113" s="223">
        <v>0</v>
      </c>
      <c r="R113" s="223">
        <f>Q113*H113</f>
        <v>0</v>
      </c>
      <c r="S113" s="223">
        <v>0</v>
      </c>
      <c r="T113" s="224">
        <f>S113*H113</f>
        <v>0</v>
      </c>
      <c r="AR113" s="26" t="s">
        <v>181</v>
      </c>
      <c r="AT113" s="26" t="s">
        <v>176</v>
      </c>
      <c r="AU113" s="26" t="s">
        <v>79</v>
      </c>
      <c r="AY113" s="26" t="s">
        <v>173</v>
      </c>
      <c r="BE113" s="225">
        <f>IF(N113="základní",J113,0)</f>
        <v>0</v>
      </c>
      <c r="BF113" s="225">
        <f>IF(N113="snížená",J113,0)</f>
        <v>0</v>
      </c>
      <c r="BG113" s="225">
        <f>IF(N113="zákl. přenesená",J113,0)</f>
        <v>0</v>
      </c>
      <c r="BH113" s="225">
        <f>IF(N113="sníž. přenesená",J113,0)</f>
        <v>0</v>
      </c>
      <c r="BI113" s="225">
        <f>IF(N113="nulová",J113,0)</f>
        <v>0</v>
      </c>
      <c r="BJ113" s="26" t="s">
        <v>79</v>
      </c>
      <c r="BK113" s="225">
        <f>ROUND(I113*H113,2)</f>
        <v>0</v>
      </c>
      <c r="BL113" s="26" t="s">
        <v>181</v>
      </c>
      <c r="BM113" s="26" t="s">
        <v>1045</v>
      </c>
    </row>
    <row r="114" spans="2:63" s="11" customFormat="1" ht="37.4" customHeight="1">
      <c r="B114" s="199"/>
      <c r="D114" s="210" t="s">
        <v>71</v>
      </c>
      <c r="E114" s="277" t="s">
        <v>916</v>
      </c>
      <c r="F114" s="277" t="s">
        <v>917</v>
      </c>
      <c r="I114" s="202"/>
      <c r="J114" s="278">
        <f>BK114</f>
        <v>0</v>
      </c>
      <c r="L114" s="199"/>
      <c r="M114" s="204"/>
      <c r="N114" s="205"/>
      <c r="O114" s="205"/>
      <c r="P114" s="206">
        <f>SUM(P115:P116)</f>
        <v>0</v>
      </c>
      <c r="Q114" s="205"/>
      <c r="R114" s="206">
        <f>SUM(R115:R116)</f>
        <v>0</v>
      </c>
      <c r="S114" s="205"/>
      <c r="T114" s="207">
        <f>SUM(T115:T116)</f>
        <v>0</v>
      </c>
      <c r="AR114" s="200" t="s">
        <v>79</v>
      </c>
      <c r="AT114" s="208" t="s">
        <v>71</v>
      </c>
      <c r="AU114" s="208" t="s">
        <v>72</v>
      </c>
      <c r="AY114" s="200" t="s">
        <v>173</v>
      </c>
      <c r="BK114" s="209">
        <f>SUM(BK115:BK116)</f>
        <v>0</v>
      </c>
    </row>
    <row r="115" spans="2:65" s="1" customFormat="1" ht="22.5" customHeight="1">
      <c r="B115" s="213"/>
      <c r="C115" s="214" t="s">
        <v>493</v>
      </c>
      <c r="D115" s="214" t="s">
        <v>176</v>
      </c>
      <c r="E115" s="215" t="s">
        <v>1046</v>
      </c>
      <c r="F115" s="216" t="s">
        <v>1047</v>
      </c>
      <c r="G115" s="217" t="s">
        <v>711</v>
      </c>
      <c r="H115" s="218">
        <v>4</v>
      </c>
      <c r="I115" s="219"/>
      <c r="J115" s="220">
        <f>ROUND(I115*H115,2)</f>
        <v>0</v>
      </c>
      <c r="K115" s="216" t="s">
        <v>5</v>
      </c>
      <c r="L115" s="48"/>
      <c r="M115" s="221" t="s">
        <v>5</v>
      </c>
      <c r="N115" s="222" t="s">
        <v>43</v>
      </c>
      <c r="O115" s="49"/>
      <c r="P115" s="223">
        <f>O115*H115</f>
        <v>0</v>
      </c>
      <c r="Q115" s="223">
        <v>0</v>
      </c>
      <c r="R115" s="223">
        <f>Q115*H115</f>
        <v>0</v>
      </c>
      <c r="S115" s="223">
        <v>0</v>
      </c>
      <c r="T115" s="224">
        <f>S115*H115</f>
        <v>0</v>
      </c>
      <c r="AR115" s="26" t="s">
        <v>181</v>
      </c>
      <c r="AT115" s="26" t="s">
        <v>176</v>
      </c>
      <c r="AU115" s="26" t="s">
        <v>79</v>
      </c>
      <c r="AY115" s="26" t="s">
        <v>173</v>
      </c>
      <c r="BE115" s="225">
        <f>IF(N115="základní",J115,0)</f>
        <v>0</v>
      </c>
      <c r="BF115" s="225">
        <f>IF(N115="snížená",J115,0)</f>
        <v>0</v>
      </c>
      <c r="BG115" s="225">
        <f>IF(N115="zákl. přenesená",J115,0)</f>
        <v>0</v>
      </c>
      <c r="BH115" s="225">
        <f>IF(N115="sníž. přenesená",J115,0)</f>
        <v>0</v>
      </c>
      <c r="BI115" s="225">
        <f>IF(N115="nulová",J115,0)</f>
        <v>0</v>
      </c>
      <c r="BJ115" s="26" t="s">
        <v>79</v>
      </c>
      <c r="BK115" s="225">
        <f>ROUND(I115*H115,2)</f>
        <v>0</v>
      </c>
      <c r="BL115" s="26" t="s">
        <v>181</v>
      </c>
      <c r="BM115" s="26" t="s">
        <v>1048</v>
      </c>
    </row>
    <row r="116" spans="2:65" s="1" customFormat="1" ht="22.5" customHeight="1">
      <c r="B116" s="213"/>
      <c r="C116" s="214" t="s">
        <v>499</v>
      </c>
      <c r="D116" s="214" t="s">
        <v>176</v>
      </c>
      <c r="E116" s="215" t="s">
        <v>1049</v>
      </c>
      <c r="F116" s="216" t="s">
        <v>1050</v>
      </c>
      <c r="G116" s="217" t="s">
        <v>711</v>
      </c>
      <c r="H116" s="218">
        <v>1</v>
      </c>
      <c r="I116" s="219"/>
      <c r="J116" s="220">
        <f>ROUND(I116*H116,2)</f>
        <v>0</v>
      </c>
      <c r="K116" s="216" t="s">
        <v>5</v>
      </c>
      <c r="L116" s="48"/>
      <c r="M116" s="221" t="s">
        <v>5</v>
      </c>
      <c r="N116" s="222" t="s">
        <v>43</v>
      </c>
      <c r="O116" s="49"/>
      <c r="P116" s="223">
        <f>O116*H116</f>
        <v>0</v>
      </c>
      <c r="Q116" s="223">
        <v>0</v>
      </c>
      <c r="R116" s="223">
        <f>Q116*H116</f>
        <v>0</v>
      </c>
      <c r="S116" s="223">
        <v>0</v>
      </c>
      <c r="T116" s="224">
        <f>S116*H116</f>
        <v>0</v>
      </c>
      <c r="AR116" s="26" t="s">
        <v>181</v>
      </c>
      <c r="AT116" s="26" t="s">
        <v>176</v>
      </c>
      <c r="AU116" s="26" t="s">
        <v>79</v>
      </c>
      <c r="AY116" s="26" t="s">
        <v>173</v>
      </c>
      <c r="BE116" s="225">
        <f>IF(N116="základní",J116,0)</f>
        <v>0</v>
      </c>
      <c r="BF116" s="225">
        <f>IF(N116="snížená",J116,0)</f>
        <v>0</v>
      </c>
      <c r="BG116" s="225">
        <f>IF(N116="zákl. přenesená",J116,0)</f>
        <v>0</v>
      </c>
      <c r="BH116" s="225">
        <f>IF(N116="sníž. přenesená",J116,0)</f>
        <v>0</v>
      </c>
      <c r="BI116" s="225">
        <f>IF(N116="nulová",J116,0)</f>
        <v>0</v>
      </c>
      <c r="BJ116" s="26" t="s">
        <v>79</v>
      </c>
      <c r="BK116" s="225">
        <f>ROUND(I116*H116,2)</f>
        <v>0</v>
      </c>
      <c r="BL116" s="26" t="s">
        <v>181</v>
      </c>
      <c r="BM116" s="26" t="s">
        <v>1051</v>
      </c>
    </row>
    <row r="117" spans="2:63" s="11" customFormat="1" ht="37.4" customHeight="1">
      <c r="B117" s="199"/>
      <c r="D117" s="210" t="s">
        <v>71</v>
      </c>
      <c r="E117" s="277" t="s">
        <v>933</v>
      </c>
      <c r="F117" s="277" t="s">
        <v>934</v>
      </c>
      <c r="I117" s="202"/>
      <c r="J117" s="278">
        <f>BK117</f>
        <v>0</v>
      </c>
      <c r="L117" s="199"/>
      <c r="M117" s="204"/>
      <c r="N117" s="205"/>
      <c r="O117" s="205"/>
      <c r="P117" s="206">
        <f>SUM(P118:P120)</f>
        <v>0</v>
      </c>
      <c r="Q117" s="205"/>
      <c r="R117" s="206">
        <f>SUM(R118:R120)</f>
        <v>0</v>
      </c>
      <c r="S117" s="205"/>
      <c r="T117" s="207">
        <f>SUM(T118:T120)</f>
        <v>0</v>
      </c>
      <c r="AR117" s="200" t="s">
        <v>79</v>
      </c>
      <c r="AT117" s="208" t="s">
        <v>71</v>
      </c>
      <c r="AU117" s="208" t="s">
        <v>72</v>
      </c>
      <c r="AY117" s="200" t="s">
        <v>173</v>
      </c>
      <c r="BK117" s="209">
        <f>SUM(BK118:BK120)</f>
        <v>0</v>
      </c>
    </row>
    <row r="118" spans="2:65" s="1" customFormat="1" ht="22.5" customHeight="1">
      <c r="B118" s="213"/>
      <c r="C118" s="214" t="s">
        <v>503</v>
      </c>
      <c r="D118" s="214" t="s">
        <v>176</v>
      </c>
      <c r="E118" s="215" t="s">
        <v>1052</v>
      </c>
      <c r="F118" s="216" t="s">
        <v>1053</v>
      </c>
      <c r="G118" s="217" t="s">
        <v>711</v>
      </c>
      <c r="H118" s="218">
        <v>30</v>
      </c>
      <c r="I118" s="219"/>
      <c r="J118" s="220">
        <f>ROUND(I118*H118,2)</f>
        <v>0</v>
      </c>
      <c r="K118" s="216" t="s">
        <v>5</v>
      </c>
      <c r="L118" s="48"/>
      <c r="M118" s="221" t="s">
        <v>5</v>
      </c>
      <c r="N118" s="222" t="s">
        <v>43</v>
      </c>
      <c r="O118" s="49"/>
      <c r="P118" s="223">
        <f>O118*H118</f>
        <v>0</v>
      </c>
      <c r="Q118" s="223">
        <v>0</v>
      </c>
      <c r="R118" s="223">
        <f>Q118*H118</f>
        <v>0</v>
      </c>
      <c r="S118" s="223">
        <v>0</v>
      </c>
      <c r="T118" s="224">
        <f>S118*H118</f>
        <v>0</v>
      </c>
      <c r="AR118" s="26" t="s">
        <v>181</v>
      </c>
      <c r="AT118" s="26" t="s">
        <v>176</v>
      </c>
      <c r="AU118" s="26" t="s">
        <v>79</v>
      </c>
      <c r="AY118" s="26" t="s">
        <v>173</v>
      </c>
      <c r="BE118" s="225">
        <f>IF(N118="základní",J118,0)</f>
        <v>0</v>
      </c>
      <c r="BF118" s="225">
        <f>IF(N118="snížená",J118,0)</f>
        <v>0</v>
      </c>
      <c r="BG118" s="225">
        <f>IF(N118="zákl. přenesená",J118,0)</f>
        <v>0</v>
      </c>
      <c r="BH118" s="225">
        <f>IF(N118="sníž. přenesená",J118,0)</f>
        <v>0</v>
      </c>
      <c r="BI118" s="225">
        <f>IF(N118="nulová",J118,0)</f>
        <v>0</v>
      </c>
      <c r="BJ118" s="26" t="s">
        <v>79</v>
      </c>
      <c r="BK118" s="225">
        <f>ROUND(I118*H118,2)</f>
        <v>0</v>
      </c>
      <c r="BL118" s="26" t="s">
        <v>181</v>
      </c>
      <c r="BM118" s="26" t="s">
        <v>1054</v>
      </c>
    </row>
    <row r="119" spans="2:65" s="1" customFormat="1" ht="22.5" customHeight="1">
      <c r="B119" s="213"/>
      <c r="C119" s="214" t="s">
        <v>508</v>
      </c>
      <c r="D119" s="214" t="s">
        <v>176</v>
      </c>
      <c r="E119" s="215" t="s">
        <v>1055</v>
      </c>
      <c r="F119" s="216" t="s">
        <v>1056</v>
      </c>
      <c r="G119" s="217" t="s">
        <v>711</v>
      </c>
      <c r="H119" s="218">
        <v>3</v>
      </c>
      <c r="I119" s="219"/>
      <c r="J119" s="220">
        <f>ROUND(I119*H119,2)</f>
        <v>0</v>
      </c>
      <c r="K119" s="216" t="s">
        <v>5</v>
      </c>
      <c r="L119" s="48"/>
      <c r="M119" s="221" t="s">
        <v>5</v>
      </c>
      <c r="N119" s="222" t="s">
        <v>43</v>
      </c>
      <c r="O119" s="49"/>
      <c r="P119" s="223">
        <f>O119*H119</f>
        <v>0</v>
      </c>
      <c r="Q119" s="223">
        <v>0</v>
      </c>
      <c r="R119" s="223">
        <f>Q119*H119</f>
        <v>0</v>
      </c>
      <c r="S119" s="223">
        <v>0</v>
      </c>
      <c r="T119" s="224">
        <f>S119*H119</f>
        <v>0</v>
      </c>
      <c r="AR119" s="26" t="s">
        <v>181</v>
      </c>
      <c r="AT119" s="26" t="s">
        <v>176</v>
      </c>
      <c r="AU119" s="26" t="s">
        <v>79</v>
      </c>
      <c r="AY119" s="26" t="s">
        <v>173</v>
      </c>
      <c r="BE119" s="225">
        <f>IF(N119="základní",J119,0)</f>
        <v>0</v>
      </c>
      <c r="BF119" s="225">
        <f>IF(N119="snížená",J119,0)</f>
        <v>0</v>
      </c>
      <c r="BG119" s="225">
        <f>IF(N119="zákl. přenesená",J119,0)</f>
        <v>0</v>
      </c>
      <c r="BH119" s="225">
        <f>IF(N119="sníž. přenesená",J119,0)</f>
        <v>0</v>
      </c>
      <c r="BI119" s="225">
        <f>IF(N119="nulová",J119,0)</f>
        <v>0</v>
      </c>
      <c r="BJ119" s="26" t="s">
        <v>79</v>
      </c>
      <c r="BK119" s="225">
        <f>ROUND(I119*H119,2)</f>
        <v>0</v>
      </c>
      <c r="BL119" s="26" t="s">
        <v>181</v>
      </c>
      <c r="BM119" s="26" t="s">
        <v>1057</v>
      </c>
    </row>
    <row r="120" spans="2:65" s="1" customFormat="1" ht="22.5" customHeight="1">
      <c r="B120" s="213"/>
      <c r="C120" s="214" t="s">
        <v>514</v>
      </c>
      <c r="D120" s="214" t="s">
        <v>176</v>
      </c>
      <c r="E120" s="215" t="s">
        <v>1058</v>
      </c>
      <c r="F120" s="216" t="s">
        <v>952</v>
      </c>
      <c r="G120" s="217" t="s">
        <v>711</v>
      </c>
      <c r="H120" s="218">
        <v>3</v>
      </c>
      <c r="I120" s="219"/>
      <c r="J120" s="220">
        <f>ROUND(I120*H120,2)</f>
        <v>0</v>
      </c>
      <c r="K120" s="216" t="s">
        <v>5</v>
      </c>
      <c r="L120" s="48"/>
      <c r="M120" s="221" t="s">
        <v>5</v>
      </c>
      <c r="N120" s="222" t="s">
        <v>43</v>
      </c>
      <c r="O120" s="49"/>
      <c r="P120" s="223">
        <f>O120*H120</f>
        <v>0</v>
      </c>
      <c r="Q120" s="223">
        <v>0</v>
      </c>
      <c r="R120" s="223">
        <f>Q120*H120</f>
        <v>0</v>
      </c>
      <c r="S120" s="223">
        <v>0</v>
      </c>
      <c r="T120" s="224">
        <f>S120*H120</f>
        <v>0</v>
      </c>
      <c r="AR120" s="26" t="s">
        <v>181</v>
      </c>
      <c r="AT120" s="26" t="s">
        <v>176</v>
      </c>
      <c r="AU120" s="26" t="s">
        <v>79</v>
      </c>
      <c r="AY120" s="26" t="s">
        <v>173</v>
      </c>
      <c r="BE120" s="225">
        <f>IF(N120="základní",J120,0)</f>
        <v>0</v>
      </c>
      <c r="BF120" s="225">
        <f>IF(N120="snížená",J120,0)</f>
        <v>0</v>
      </c>
      <c r="BG120" s="225">
        <f>IF(N120="zákl. přenesená",J120,0)</f>
        <v>0</v>
      </c>
      <c r="BH120" s="225">
        <f>IF(N120="sníž. přenesená",J120,0)</f>
        <v>0</v>
      </c>
      <c r="BI120" s="225">
        <f>IF(N120="nulová",J120,0)</f>
        <v>0</v>
      </c>
      <c r="BJ120" s="26" t="s">
        <v>79</v>
      </c>
      <c r="BK120" s="225">
        <f>ROUND(I120*H120,2)</f>
        <v>0</v>
      </c>
      <c r="BL120" s="26" t="s">
        <v>181</v>
      </c>
      <c r="BM120" s="26" t="s">
        <v>1059</v>
      </c>
    </row>
    <row r="121" spans="2:63" s="11" customFormat="1" ht="37.4" customHeight="1">
      <c r="B121" s="199"/>
      <c r="D121" s="210" t="s">
        <v>71</v>
      </c>
      <c r="E121" s="277" t="s">
        <v>954</v>
      </c>
      <c r="F121" s="277" t="s">
        <v>955</v>
      </c>
      <c r="I121" s="202"/>
      <c r="J121" s="278">
        <f>BK121</f>
        <v>0</v>
      </c>
      <c r="L121" s="199"/>
      <c r="M121" s="204"/>
      <c r="N121" s="205"/>
      <c r="O121" s="205"/>
      <c r="P121" s="206">
        <f>SUM(P122:P130)</f>
        <v>0</v>
      </c>
      <c r="Q121" s="205"/>
      <c r="R121" s="206">
        <f>SUM(R122:R130)</f>
        <v>0</v>
      </c>
      <c r="S121" s="205"/>
      <c r="T121" s="207">
        <f>SUM(T122:T130)</f>
        <v>0</v>
      </c>
      <c r="AR121" s="200" t="s">
        <v>79</v>
      </c>
      <c r="AT121" s="208" t="s">
        <v>71</v>
      </c>
      <c r="AU121" s="208" t="s">
        <v>72</v>
      </c>
      <c r="AY121" s="200" t="s">
        <v>173</v>
      </c>
      <c r="BK121" s="209">
        <f>SUM(BK122:BK130)</f>
        <v>0</v>
      </c>
    </row>
    <row r="122" spans="2:65" s="1" customFormat="1" ht="22.5" customHeight="1">
      <c r="B122" s="213"/>
      <c r="C122" s="214" t="s">
        <v>519</v>
      </c>
      <c r="D122" s="214" t="s">
        <v>176</v>
      </c>
      <c r="E122" s="215" t="s">
        <v>1060</v>
      </c>
      <c r="F122" s="216" t="s">
        <v>957</v>
      </c>
      <c r="G122" s="217" t="s">
        <v>819</v>
      </c>
      <c r="H122" s="218">
        <v>2</v>
      </c>
      <c r="I122" s="219"/>
      <c r="J122" s="220">
        <f>ROUND(I122*H122,2)</f>
        <v>0</v>
      </c>
      <c r="K122" s="216" t="s">
        <v>5</v>
      </c>
      <c r="L122" s="48"/>
      <c r="M122" s="221" t="s">
        <v>5</v>
      </c>
      <c r="N122" s="222" t="s">
        <v>43</v>
      </c>
      <c r="O122" s="49"/>
      <c r="P122" s="223">
        <f>O122*H122</f>
        <v>0</v>
      </c>
      <c r="Q122" s="223">
        <v>0</v>
      </c>
      <c r="R122" s="223">
        <f>Q122*H122</f>
        <v>0</v>
      </c>
      <c r="S122" s="223">
        <v>0</v>
      </c>
      <c r="T122" s="224">
        <f>S122*H122</f>
        <v>0</v>
      </c>
      <c r="AR122" s="26" t="s">
        <v>181</v>
      </c>
      <c r="AT122" s="26" t="s">
        <v>176</v>
      </c>
      <c r="AU122" s="26" t="s">
        <v>79</v>
      </c>
      <c r="AY122" s="26" t="s">
        <v>173</v>
      </c>
      <c r="BE122" s="225">
        <f>IF(N122="základní",J122,0)</f>
        <v>0</v>
      </c>
      <c r="BF122" s="225">
        <f>IF(N122="snížená",J122,0)</f>
        <v>0</v>
      </c>
      <c r="BG122" s="225">
        <f>IF(N122="zákl. přenesená",J122,0)</f>
        <v>0</v>
      </c>
      <c r="BH122" s="225">
        <f>IF(N122="sníž. přenesená",J122,0)</f>
        <v>0</v>
      </c>
      <c r="BI122" s="225">
        <f>IF(N122="nulová",J122,0)</f>
        <v>0</v>
      </c>
      <c r="BJ122" s="26" t="s">
        <v>79</v>
      </c>
      <c r="BK122" s="225">
        <f>ROUND(I122*H122,2)</f>
        <v>0</v>
      </c>
      <c r="BL122" s="26" t="s">
        <v>181</v>
      </c>
      <c r="BM122" s="26" t="s">
        <v>1061</v>
      </c>
    </row>
    <row r="123" spans="2:65" s="1" customFormat="1" ht="22.5" customHeight="1">
      <c r="B123" s="213"/>
      <c r="C123" s="214" t="s">
        <v>524</v>
      </c>
      <c r="D123" s="214" t="s">
        <v>176</v>
      </c>
      <c r="E123" s="215" t="s">
        <v>1062</v>
      </c>
      <c r="F123" s="216" t="s">
        <v>960</v>
      </c>
      <c r="G123" s="217" t="s">
        <v>711</v>
      </c>
      <c r="H123" s="218">
        <v>41</v>
      </c>
      <c r="I123" s="219"/>
      <c r="J123" s="220">
        <f>ROUND(I123*H123,2)</f>
        <v>0</v>
      </c>
      <c r="K123" s="216" t="s">
        <v>5</v>
      </c>
      <c r="L123" s="48"/>
      <c r="M123" s="221" t="s">
        <v>5</v>
      </c>
      <c r="N123" s="222" t="s">
        <v>43</v>
      </c>
      <c r="O123" s="49"/>
      <c r="P123" s="223">
        <f>O123*H123</f>
        <v>0</v>
      </c>
      <c r="Q123" s="223">
        <v>0</v>
      </c>
      <c r="R123" s="223">
        <f>Q123*H123</f>
        <v>0</v>
      </c>
      <c r="S123" s="223">
        <v>0</v>
      </c>
      <c r="T123" s="224">
        <f>S123*H123</f>
        <v>0</v>
      </c>
      <c r="AR123" s="26" t="s">
        <v>181</v>
      </c>
      <c r="AT123" s="26" t="s">
        <v>176</v>
      </c>
      <c r="AU123" s="26" t="s">
        <v>79</v>
      </c>
      <c r="AY123" s="26" t="s">
        <v>173</v>
      </c>
      <c r="BE123" s="225">
        <f>IF(N123="základní",J123,0)</f>
        <v>0</v>
      </c>
      <c r="BF123" s="225">
        <f>IF(N123="snížená",J123,0)</f>
        <v>0</v>
      </c>
      <c r="BG123" s="225">
        <f>IF(N123="zákl. přenesená",J123,0)</f>
        <v>0</v>
      </c>
      <c r="BH123" s="225">
        <f>IF(N123="sníž. přenesená",J123,0)</f>
        <v>0</v>
      </c>
      <c r="BI123" s="225">
        <f>IF(N123="nulová",J123,0)</f>
        <v>0</v>
      </c>
      <c r="BJ123" s="26" t="s">
        <v>79</v>
      </c>
      <c r="BK123" s="225">
        <f>ROUND(I123*H123,2)</f>
        <v>0</v>
      </c>
      <c r="BL123" s="26" t="s">
        <v>181</v>
      </c>
      <c r="BM123" s="26" t="s">
        <v>1063</v>
      </c>
    </row>
    <row r="124" spans="2:65" s="1" customFormat="1" ht="22.5" customHeight="1">
      <c r="B124" s="213"/>
      <c r="C124" s="214" t="s">
        <v>528</v>
      </c>
      <c r="D124" s="214" t="s">
        <v>176</v>
      </c>
      <c r="E124" s="215" t="s">
        <v>1064</v>
      </c>
      <c r="F124" s="216" t="s">
        <v>963</v>
      </c>
      <c r="G124" s="217" t="s">
        <v>711</v>
      </c>
      <c r="H124" s="218">
        <v>11</v>
      </c>
      <c r="I124" s="219"/>
      <c r="J124" s="220">
        <f>ROUND(I124*H124,2)</f>
        <v>0</v>
      </c>
      <c r="K124" s="216" t="s">
        <v>5</v>
      </c>
      <c r="L124" s="48"/>
      <c r="M124" s="221" t="s">
        <v>5</v>
      </c>
      <c r="N124" s="222" t="s">
        <v>43</v>
      </c>
      <c r="O124" s="49"/>
      <c r="P124" s="223">
        <f>O124*H124</f>
        <v>0</v>
      </c>
      <c r="Q124" s="223">
        <v>0</v>
      </c>
      <c r="R124" s="223">
        <f>Q124*H124</f>
        <v>0</v>
      </c>
      <c r="S124" s="223">
        <v>0</v>
      </c>
      <c r="T124" s="224">
        <f>S124*H124</f>
        <v>0</v>
      </c>
      <c r="AR124" s="26" t="s">
        <v>181</v>
      </c>
      <c r="AT124" s="26" t="s">
        <v>176</v>
      </c>
      <c r="AU124" s="26" t="s">
        <v>79</v>
      </c>
      <c r="AY124" s="26" t="s">
        <v>173</v>
      </c>
      <c r="BE124" s="225">
        <f>IF(N124="základní",J124,0)</f>
        <v>0</v>
      </c>
      <c r="BF124" s="225">
        <f>IF(N124="snížená",J124,0)</f>
        <v>0</v>
      </c>
      <c r="BG124" s="225">
        <f>IF(N124="zákl. přenesená",J124,0)</f>
        <v>0</v>
      </c>
      <c r="BH124" s="225">
        <f>IF(N124="sníž. přenesená",J124,0)</f>
        <v>0</v>
      </c>
      <c r="BI124" s="225">
        <f>IF(N124="nulová",J124,0)</f>
        <v>0</v>
      </c>
      <c r="BJ124" s="26" t="s">
        <v>79</v>
      </c>
      <c r="BK124" s="225">
        <f>ROUND(I124*H124,2)</f>
        <v>0</v>
      </c>
      <c r="BL124" s="26" t="s">
        <v>181</v>
      </c>
      <c r="BM124" s="26" t="s">
        <v>1065</v>
      </c>
    </row>
    <row r="125" spans="2:65" s="1" customFormat="1" ht="22.5" customHeight="1">
      <c r="B125" s="213"/>
      <c r="C125" s="214" t="s">
        <v>532</v>
      </c>
      <c r="D125" s="214" t="s">
        <v>176</v>
      </c>
      <c r="E125" s="215" t="s">
        <v>1066</v>
      </c>
      <c r="F125" s="216" t="s">
        <v>966</v>
      </c>
      <c r="G125" s="217" t="s">
        <v>711</v>
      </c>
      <c r="H125" s="218">
        <v>6</v>
      </c>
      <c r="I125" s="219"/>
      <c r="J125" s="220">
        <f>ROUND(I125*H125,2)</f>
        <v>0</v>
      </c>
      <c r="K125" s="216" t="s">
        <v>5</v>
      </c>
      <c r="L125" s="48"/>
      <c r="M125" s="221" t="s">
        <v>5</v>
      </c>
      <c r="N125" s="222" t="s">
        <v>43</v>
      </c>
      <c r="O125" s="49"/>
      <c r="P125" s="223">
        <f>O125*H125</f>
        <v>0</v>
      </c>
      <c r="Q125" s="223">
        <v>0</v>
      </c>
      <c r="R125" s="223">
        <f>Q125*H125</f>
        <v>0</v>
      </c>
      <c r="S125" s="223">
        <v>0</v>
      </c>
      <c r="T125" s="224">
        <f>S125*H125</f>
        <v>0</v>
      </c>
      <c r="AR125" s="26" t="s">
        <v>181</v>
      </c>
      <c r="AT125" s="26" t="s">
        <v>176</v>
      </c>
      <c r="AU125" s="26" t="s">
        <v>79</v>
      </c>
      <c r="AY125" s="26" t="s">
        <v>173</v>
      </c>
      <c r="BE125" s="225">
        <f>IF(N125="základní",J125,0)</f>
        <v>0</v>
      </c>
      <c r="BF125" s="225">
        <f>IF(N125="snížená",J125,0)</f>
        <v>0</v>
      </c>
      <c r="BG125" s="225">
        <f>IF(N125="zákl. přenesená",J125,0)</f>
        <v>0</v>
      </c>
      <c r="BH125" s="225">
        <f>IF(N125="sníž. přenesená",J125,0)</f>
        <v>0</v>
      </c>
      <c r="BI125" s="225">
        <f>IF(N125="nulová",J125,0)</f>
        <v>0</v>
      </c>
      <c r="BJ125" s="26" t="s">
        <v>79</v>
      </c>
      <c r="BK125" s="225">
        <f>ROUND(I125*H125,2)</f>
        <v>0</v>
      </c>
      <c r="BL125" s="26" t="s">
        <v>181</v>
      </c>
      <c r="BM125" s="26" t="s">
        <v>1067</v>
      </c>
    </row>
    <row r="126" spans="2:65" s="1" customFormat="1" ht="22.5" customHeight="1">
      <c r="B126" s="213"/>
      <c r="C126" s="214" t="s">
        <v>537</v>
      </c>
      <c r="D126" s="214" t="s">
        <v>176</v>
      </c>
      <c r="E126" s="215" t="s">
        <v>1068</v>
      </c>
      <c r="F126" s="216" t="s">
        <v>969</v>
      </c>
      <c r="G126" s="217" t="s">
        <v>711</v>
      </c>
      <c r="H126" s="218">
        <v>3</v>
      </c>
      <c r="I126" s="219"/>
      <c r="J126" s="220">
        <f>ROUND(I126*H126,2)</f>
        <v>0</v>
      </c>
      <c r="K126" s="216" t="s">
        <v>5</v>
      </c>
      <c r="L126" s="48"/>
      <c r="M126" s="221" t="s">
        <v>5</v>
      </c>
      <c r="N126" s="222" t="s">
        <v>43</v>
      </c>
      <c r="O126" s="49"/>
      <c r="P126" s="223">
        <f>O126*H126</f>
        <v>0</v>
      </c>
      <c r="Q126" s="223">
        <v>0</v>
      </c>
      <c r="R126" s="223">
        <f>Q126*H126</f>
        <v>0</v>
      </c>
      <c r="S126" s="223">
        <v>0</v>
      </c>
      <c r="T126" s="224">
        <f>S126*H126</f>
        <v>0</v>
      </c>
      <c r="AR126" s="26" t="s">
        <v>181</v>
      </c>
      <c r="AT126" s="26" t="s">
        <v>176</v>
      </c>
      <c r="AU126" s="26" t="s">
        <v>79</v>
      </c>
      <c r="AY126" s="26" t="s">
        <v>173</v>
      </c>
      <c r="BE126" s="225">
        <f>IF(N126="základní",J126,0)</f>
        <v>0</v>
      </c>
      <c r="BF126" s="225">
        <f>IF(N126="snížená",J126,0)</f>
        <v>0</v>
      </c>
      <c r="BG126" s="225">
        <f>IF(N126="zákl. přenesená",J126,0)</f>
        <v>0</v>
      </c>
      <c r="BH126" s="225">
        <f>IF(N126="sníž. přenesená",J126,0)</f>
        <v>0</v>
      </c>
      <c r="BI126" s="225">
        <f>IF(N126="nulová",J126,0)</f>
        <v>0</v>
      </c>
      <c r="BJ126" s="26" t="s">
        <v>79</v>
      </c>
      <c r="BK126" s="225">
        <f>ROUND(I126*H126,2)</f>
        <v>0</v>
      </c>
      <c r="BL126" s="26" t="s">
        <v>181</v>
      </c>
      <c r="BM126" s="26" t="s">
        <v>1069</v>
      </c>
    </row>
    <row r="127" spans="2:65" s="1" customFormat="1" ht="22.5" customHeight="1">
      <c r="B127" s="213"/>
      <c r="C127" s="214" t="s">
        <v>543</v>
      </c>
      <c r="D127" s="214" t="s">
        <v>176</v>
      </c>
      <c r="E127" s="215" t="s">
        <v>1070</v>
      </c>
      <c r="F127" s="216" t="s">
        <v>972</v>
      </c>
      <c r="G127" s="217" t="s">
        <v>711</v>
      </c>
      <c r="H127" s="218">
        <v>90</v>
      </c>
      <c r="I127" s="219"/>
      <c r="J127" s="220">
        <f>ROUND(I127*H127,2)</f>
        <v>0</v>
      </c>
      <c r="K127" s="216" t="s">
        <v>5</v>
      </c>
      <c r="L127" s="48"/>
      <c r="M127" s="221" t="s">
        <v>5</v>
      </c>
      <c r="N127" s="222" t="s">
        <v>43</v>
      </c>
      <c r="O127" s="49"/>
      <c r="P127" s="223">
        <f>O127*H127</f>
        <v>0</v>
      </c>
      <c r="Q127" s="223">
        <v>0</v>
      </c>
      <c r="R127" s="223">
        <f>Q127*H127</f>
        <v>0</v>
      </c>
      <c r="S127" s="223">
        <v>0</v>
      </c>
      <c r="T127" s="224">
        <f>S127*H127</f>
        <v>0</v>
      </c>
      <c r="AR127" s="26" t="s">
        <v>181</v>
      </c>
      <c r="AT127" s="26" t="s">
        <v>176</v>
      </c>
      <c r="AU127" s="26" t="s">
        <v>79</v>
      </c>
      <c r="AY127" s="26" t="s">
        <v>173</v>
      </c>
      <c r="BE127" s="225">
        <f>IF(N127="základní",J127,0)</f>
        <v>0</v>
      </c>
      <c r="BF127" s="225">
        <f>IF(N127="snížená",J127,0)</f>
        <v>0</v>
      </c>
      <c r="BG127" s="225">
        <f>IF(N127="zákl. přenesená",J127,0)</f>
        <v>0</v>
      </c>
      <c r="BH127" s="225">
        <f>IF(N127="sníž. přenesená",J127,0)</f>
        <v>0</v>
      </c>
      <c r="BI127" s="225">
        <f>IF(N127="nulová",J127,0)</f>
        <v>0</v>
      </c>
      <c r="BJ127" s="26" t="s">
        <v>79</v>
      </c>
      <c r="BK127" s="225">
        <f>ROUND(I127*H127,2)</f>
        <v>0</v>
      </c>
      <c r="BL127" s="26" t="s">
        <v>181</v>
      </c>
      <c r="BM127" s="26" t="s">
        <v>1071</v>
      </c>
    </row>
    <row r="128" spans="2:65" s="1" customFormat="1" ht="22.5" customHeight="1">
      <c r="B128" s="213"/>
      <c r="C128" s="214" t="s">
        <v>549</v>
      </c>
      <c r="D128" s="214" t="s">
        <v>176</v>
      </c>
      <c r="E128" s="215" t="s">
        <v>1072</v>
      </c>
      <c r="F128" s="216" t="s">
        <v>975</v>
      </c>
      <c r="G128" s="217" t="s">
        <v>260</v>
      </c>
      <c r="H128" s="218">
        <v>24</v>
      </c>
      <c r="I128" s="219"/>
      <c r="J128" s="220">
        <f>ROUND(I128*H128,2)</f>
        <v>0</v>
      </c>
      <c r="K128" s="216" t="s">
        <v>5</v>
      </c>
      <c r="L128" s="48"/>
      <c r="M128" s="221" t="s">
        <v>5</v>
      </c>
      <c r="N128" s="222" t="s">
        <v>43</v>
      </c>
      <c r="O128" s="49"/>
      <c r="P128" s="223">
        <f>O128*H128</f>
        <v>0</v>
      </c>
      <c r="Q128" s="223">
        <v>0</v>
      </c>
      <c r="R128" s="223">
        <f>Q128*H128</f>
        <v>0</v>
      </c>
      <c r="S128" s="223">
        <v>0</v>
      </c>
      <c r="T128" s="224">
        <f>S128*H128</f>
        <v>0</v>
      </c>
      <c r="AR128" s="26" t="s">
        <v>181</v>
      </c>
      <c r="AT128" s="26" t="s">
        <v>176</v>
      </c>
      <c r="AU128" s="26" t="s">
        <v>79</v>
      </c>
      <c r="AY128" s="26" t="s">
        <v>173</v>
      </c>
      <c r="BE128" s="225">
        <f>IF(N128="základní",J128,0)</f>
        <v>0</v>
      </c>
      <c r="BF128" s="225">
        <f>IF(N128="snížená",J128,0)</f>
        <v>0</v>
      </c>
      <c r="BG128" s="225">
        <f>IF(N128="zákl. přenesená",J128,0)</f>
        <v>0</v>
      </c>
      <c r="BH128" s="225">
        <f>IF(N128="sníž. přenesená",J128,0)</f>
        <v>0</v>
      </c>
      <c r="BI128" s="225">
        <f>IF(N128="nulová",J128,0)</f>
        <v>0</v>
      </c>
      <c r="BJ128" s="26" t="s">
        <v>79</v>
      </c>
      <c r="BK128" s="225">
        <f>ROUND(I128*H128,2)</f>
        <v>0</v>
      </c>
      <c r="BL128" s="26" t="s">
        <v>181</v>
      </c>
      <c r="BM128" s="26" t="s">
        <v>1073</v>
      </c>
    </row>
    <row r="129" spans="2:65" s="1" customFormat="1" ht="22.5" customHeight="1">
      <c r="B129" s="213"/>
      <c r="C129" s="214" t="s">
        <v>555</v>
      </c>
      <c r="D129" s="214" t="s">
        <v>176</v>
      </c>
      <c r="E129" s="215" t="s">
        <v>1074</v>
      </c>
      <c r="F129" s="216" t="s">
        <v>978</v>
      </c>
      <c r="G129" s="217" t="s">
        <v>260</v>
      </c>
      <c r="H129" s="218">
        <v>28</v>
      </c>
      <c r="I129" s="219"/>
      <c r="J129" s="220">
        <f>ROUND(I129*H129,2)</f>
        <v>0</v>
      </c>
      <c r="K129" s="216" t="s">
        <v>5</v>
      </c>
      <c r="L129" s="48"/>
      <c r="M129" s="221" t="s">
        <v>5</v>
      </c>
      <c r="N129" s="222" t="s">
        <v>43</v>
      </c>
      <c r="O129" s="49"/>
      <c r="P129" s="223">
        <f>O129*H129</f>
        <v>0</v>
      </c>
      <c r="Q129" s="223">
        <v>0</v>
      </c>
      <c r="R129" s="223">
        <f>Q129*H129</f>
        <v>0</v>
      </c>
      <c r="S129" s="223">
        <v>0</v>
      </c>
      <c r="T129" s="224">
        <f>S129*H129</f>
        <v>0</v>
      </c>
      <c r="AR129" s="26" t="s">
        <v>181</v>
      </c>
      <c r="AT129" s="26" t="s">
        <v>176</v>
      </c>
      <c r="AU129" s="26" t="s">
        <v>79</v>
      </c>
      <c r="AY129" s="26" t="s">
        <v>173</v>
      </c>
      <c r="BE129" s="225">
        <f>IF(N129="základní",J129,0)</f>
        <v>0</v>
      </c>
      <c r="BF129" s="225">
        <f>IF(N129="snížená",J129,0)</f>
        <v>0</v>
      </c>
      <c r="BG129" s="225">
        <f>IF(N129="zákl. přenesená",J129,0)</f>
        <v>0</v>
      </c>
      <c r="BH129" s="225">
        <f>IF(N129="sníž. přenesená",J129,0)</f>
        <v>0</v>
      </c>
      <c r="BI129" s="225">
        <f>IF(N129="nulová",J129,0)</f>
        <v>0</v>
      </c>
      <c r="BJ129" s="26" t="s">
        <v>79</v>
      </c>
      <c r="BK129" s="225">
        <f>ROUND(I129*H129,2)</f>
        <v>0</v>
      </c>
      <c r="BL129" s="26" t="s">
        <v>181</v>
      </c>
      <c r="BM129" s="26" t="s">
        <v>1075</v>
      </c>
    </row>
    <row r="130" spans="2:65" s="1" customFormat="1" ht="22.5" customHeight="1">
      <c r="B130" s="213"/>
      <c r="C130" s="214" t="s">
        <v>560</v>
      </c>
      <c r="D130" s="214" t="s">
        <v>176</v>
      </c>
      <c r="E130" s="215" t="s">
        <v>1076</v>
      </c>
      <c r="F130" s="216" t="s">
        <v>981</v>
      </c>
      <c r="G130" s="217" t="s">
        <v>814</v>
      </c>
      <c r="H130" s="218">
        <v>8</v>
      </c>
      <c r="I130" s="219"/>
      <c r="J130" s="220">
        <f>ROUND(I130*H130,2)</f>
        <v>0</v>
      </c>
      <c r="K130" s="216" t="s">
        <v>5</v>
      </c>
      <c r="L130" s="48"/>
      <c r="M130" s="221" t="s">
        <v>5</v>
      </c>
      <c r="N130" s="222" t="s">
        <v>43</v>
      </c>
      <c r="O130" s="49"/>
      <c r="P130" s="223">
        <f>O130*H130</f>
        <v>0</v>
      </c>
      <c r="Q130" s="223">
        <v>0</v>
      </c>
      <c r="R130" s="223">
        <f>Q130*H130</f>
        <v>0</v>
      </c>
      <c r="S130" s="223">
        <v>0</v>
      </c>
      <c r="T130" s="224">
        <f>S130*H130</f>
        <v>0</v>
      </c>
      <c r="AR130" s="26" t="s">
        <v>181</v>
      </c>
      <c r="AT130" s="26" t="s">
        <v>176</v>
      </c>
      <c r="AU130" s="26" t="s">
        <v>79</v>
      </c>
      <c r="AY130" s="26" t="s">
        <v>173</v>
      </c>
      <c r="BE130" s="225">
        <f>IF(N130="základní",J130,0)</f>
        <v>0</v>
      </c>
      <c r="BF130" s="225">
        <f>IF(N130="snížená",J130,0)</f>
        <v>0</v>
      </c>
      <c r="BG130" s="225">
        <f>IF(N130="zákl. přenesená",J130,0)</f>
        <v>0</v>
      </c>
      <c r="BH130" s="225">
        <f>IF(N130="sníž. přenesená",J130,0)</f>
        <v>0</v>
      </c>
      <c r="BI130" s="225">
        <f>IF(N130="nulová",J130,0)</f>
        <v>0</v>
      </c>
      <c r="BJ130" s="26" t="s">
        <v>79</v>
      </c>
      <c r="BK130" s="225">
        <f>ROUND(I130*H130,2)</f>
        <v>0</v>
      </c>
      <c r="BL130" s="26" t="s">
        <v>181</v>
      </c>
      <c r="BM130" s="26" t="s">
        <v>1077</v>
      </c>
    </row>
    <row r="131" spans="2:63" s="11" customFormat="1" ht="37.4" customHeight="1">
      <c r="B131" s="199"/>
      <c r="D131" s="210" t="s">
        <v>71</v>
      </c>
      <c r="E131" s="277" t="s">
        <v>983</v>
      </c>
      <c r="F131" s="277" t="s">
        <v>984</v>
      </c>
      <c r="I131" s="202"/>
      <c r="J131" s="278">
        <f>BK131</f>
        <v>0</v>
      </c>
      <c r="L131" s="199"/>
      <c r="M131" s="204"/>
      <c r="N131" s="205"/>
      <c r="O131" s="205"/>
      <c r="P131" s="206">
        <f>P132</f>
        <v>0</v>
      </c>
      <c r="Q131" s="205"/>
      <c r="R131" s="206">
        <f>R132</f>
        <v>0</v>
      </c>
      <c r="S131" s="205"/>
      <c r="T131" s="207">
        <f>T132</f>
        <v>0</v>
      </c>
      <c r="AR131" s="200" t="s">
        <v>79</v>
      </c>
      <c r="AT131" s="208" t="s">
        <v>71</v>
      </c>
      <c r="AU131" s="208" t="s">
        <v>72</v>
      </c>
      <c r="AY131" s="200" t="s">
        <v>173</v>
      </c>
      <c r="BK131" s="209">
        <f>BK132</f>
        <v>0</v>
      </c>
    </row>
    <row r="132" spans="2:65" s="1" customFormat="1" ht="22.5" customHeight="1">
      <c r="B132" s="213"/>
      <c r="C132" s="214" t="s">
        <v>565</v>
      </c>
      <c r="D132" s="214" t="s">
        <v>176</v>
      </c>
      <c r="E132" s="215" t="s">
        <v>1078</v>
      </c>
      <c r="F132" s="216" t="s">
        <v>986</v>
      </c>
      <c r="G132" s="217" t="s">
        <v>711</v>
      </c>
      <c r="H132" s="218">
        <v>22</v>
      </c>
      <c r="I132" s="219"/>
      <c r="J132" s="220">
        <f>ROUND(I132*H132,2)</f>
        <v>0</v>
      </c>
      <c r="K132" s="216" t="s">
        <v>5</v>
      </c>
      <c r="L132" s="48"/>
      <c r="M132" s="221" t="s">
        <v>5</v>
      </c>
      <c r="N132" s="222" t="s">
        <v>43</v>
      </c>
      <c r="O132" s="49"/>
      <c r="P132" s="223">
        <f>O132*H132</f>
        <v>0</v>
      </c>
      <c r="Q132" s="223">
        <v>0</v>
      </c>
      <c r="R132" s="223">
        <f>Q132*H132</f>
        <v>0</v>
      </c>
      <c r="S132" s="223">
        <v>0</v>
      </c>
      <c r="T132" s="224">
        <f>S132*H132</f>
        <v>0</v>
      </c>
      <c r="AR132" s="26" t="s">
        <v>181</v>
      </c>
      <c r="AT132" s="26" t="s">
        <v>176</v>
      </c>
      <c r="AU132" s="26" t="s">
        <v>79</v>
      </c>
      <c r="AY132" s="26" t="s">
        <v>173</v>
      </c>
      <c r="BE132" s="225">
        <f>IF(N132="základní",J132,0)</f>
        <v>0</v>
      </c>
      <c r="BF132" s="225">
        <f>IF(N132="snížená",J132,0)</f>
        <v>0</v>
      </c>
      <c r="BG132" s="225">
        <f>IF(N132="zákl. přenesená",J132,0)</f>
        <v>0</v>
      </c>
      <c r="BH132" s="225">
        <f>IF(N132="sníž. přenesená",J132,0)</f>
        <v>0</v>
      </c>
      <c r="BI132" s="225">
        <f>IF(N132="nulová",J132,0)</f>
        <v>0</v>
      </c>
      <c r="BJ132" s="26" t="s">
        <v>79</v>
      </c>
      <c r="BK132" s="225">
        <f>ROUND(I132*H132,2)</f>
        <v>0</v>
      </c>
      <c r="BL132" s="26" t="s">
        <v>181</v>
      </c>
      <c r="BM132" s="26" t="s">
        <v>1079</v>
      </c>
    </row>
    <row r="133" spans="2:63" s="11" customFormat="1" ht="37.4" customHeight="1">
      <c r="B133" s="199"/>
      <c r="D133" s="210" t="s">
        <v>71</v>
      </c>
      <c r="E133" s="277" t="s">
        <v>991</v>
      </c>
      <c r="F133" s="277" t="s">
        <v>992</v>
      </c>
      <c r="I133" s="202"/>
      <c r="J133" s="278">
        <f>BK133</f>
        <v>0</v>
      </c>
      <c r="L133" s="199"/>
      <c r="M133" s="204"/>
      <c r="N133" s="205"/>
      <c r="O133" s="205"/>
      <c r="P133" s="206">
        <f>SUM(P134:P140)</f>
        <v>0</v>
      </c>
      <c r="Q133" s="205"/>
      <c r="R133" s="206">
        <f>SUM(R134:R140)</f>
        <v>0</v>
      </c>
      <c r="S133" s="205"/>
      <c r="T133" s="207">
        <f>SUM(T134:T140)</f>
        <v>0</v>
      </c>
      <c r="AR133" s="200" t="s">
        <v>79</v>
      </c>
      <c r="AT133" s="208" t="s">
        <v>71</v>
      </c>
      <c r="AU133" s="208" t="s">
        <v>72</v>
      </c>
      <c r="AY133" s="200" t="s">
        <v>173</v>
      </c>
      <c r="BK133" s="209">
        <f>SUM(BK134:BK140)</f>
        <v>0</v>
      </c>
    </row>
    <row r="134" spans="2:65" s="1" customFormat="1" ht="22.5" customHeight="1">
      <c r="B134" s="213"/>
      <c r="C134" s="214" t="s">
        <v>575</v>
      </c>
      <c r="D134" s="214" t="s">
        <v>176</v>
      </c>
      <c r="E134" s="215" t="s">
        <v>1080</v>
      </c>
      <c r="F134" s="216" t="s">
        <v>1081</v>
      </c>
      <c r="G134" s="217" t="s">
        <v>711</v>
      </c>
      <c r="H134" s="218">
        <v>4</v>
      </c>
      <c r="I134" s="219"/>
      <c r="J134" s="220">
        <f>ROUND(I134*H134,2)</f>
        <v>0</v>
      </c>
      <c r="K134" s="216" t="s">
        <v>5</v>
      </c>
      <c r="L134" s="48"/>
      <c r="M134" s="221" t="s">
        <v>5</v>
      </c>
      <c r="N134" s="222" t="s">
        <v>43</v>
      </c>
      <c r="O134" s="49"/>
      <c r="P134" s="223">
        <f>O134*H134</f>
        <v>0</v>
      </c>
      <c r="Q134" s="223">
        <v>0</v>
      </c>
      <c r="R134" s="223">
        <f>Q134*H134</f>
        <v>0</v>
      </c>
      <c r="S134" s="223">
        <v>0</v>
      </c>
      <c r="T134" s="224">
        <f>S134*H134</f>
        <v>0</v>
      </c>
      <c r="AR134" s="26" t="s">
        <v>181</v>
      </c>
      <c r="AT134" s="26" t="s">
        <v>176</v>
      </c>
      <c r="AU134" s="26" t="s">
        <v>79</v>
      </c>
      <c r="AY134" s="26" t="s">
        <v>173</v>
      </c>
      <c r="BE134" s="225">
        <f>IF(N134="základní",J134,0)</f>
        <v>0</v>
      </c>
      <c r="BF134" s="225">
        <f>IF(N134="snížená",J134,0)</f>
        <v>0</v>
      </c>
      <c r="BG134" s="225">
        <f>IF(N134="zákl. přenesená",J134,0)</f>
        <v>0</v>
      </c>
      <c r="BH134" s="225">
        <f>IF(N134="sníž. přenesená",J134,0)</f>
        <v>0</v>
      </c>
      <c r="BI134" s="225">
        <f>IF(N134="nulová",J134,0)</f>
        <v>0</v>
      </c>
      <c r="BJ134" s="26" t="s">
        <v>79</v>
      </c>
      <c r="BK134" s="225">
        <f>ROUND(I134*H134,2)</f>
        <v>0</v>
      </c>
      <c r="BL134" s="26" t="s">
        <v>181</v>
      </c>
      <c r="BM134" s="26" t="s">
        <v>1082</v>
      </c>
    </row>
    <row r="135" spans="2:65" s="1" customFormat="1" ht="22.5" customHeight="1">
      <c r="B135" s="213"/>
      <c r="C135" s="214" t="s">
        <v>498</v>
      </c>
      <c r="D135" s="214" t="s">
        <v>176</v>
      </c>
      <c r="E135" s="215" t="s">
        <v>1083</v>
      </c>
      <c r="F135" s="216" t="s">
        <v>1084</v>
      </c>
      <c r="G135" s="217" t="s">
        <v>711</v>
      </c>
      <c r="H135" s="218">
        <v>4</v>
      </c>
      <c r="I135" s="219"/>
      <c r="J135" s="220">
        <f>ROUND(I135*H135,2)</f>
        <v>0</v>
      </c>
      <c r="K135" s="216" t="s">
        <v>5</v>
      </c>
      <c r="L135" s="48"/>
      <c r="M135" s="221" t="s">
        <v>5</v>
      </c>
      <c r="N135" s="222" t="s">
        <v>43</v>
      </c>
      <c r="O135" s="49"/>
      <c r="P135" s="223">
        <f>O135*H135</f>
        <v>0</v>
      </c>
      <c r="Q135" s="223">
        <v>0</v>
      </c>
      <c r="R135" s="223">
        <f>Q135*H135</f>
        <v>0</v>
      </c>
      <c r="S135" s="223">
        <v>0</v>
      </c>
      <c r="T135" s="224">
        <f>S135*H135</f>
        <v>0</v>
      </c>
      <c r="AR135" s="26" t="s">
        <v>181</v>
      </c>
      <c r="AT135" s="26" t="s">
        <v>176</v>
      </c>
      <c r="AU135" s="26" t="s">
        <v>79</v>
      </c>
      <c r="AY135" s="26" t="s">
        <v>173</v>
      </c>
      <c r="BE135" s="225">
        <f>IF(N135="základní",J135,0)</f>
        <v>0</v>
      </c>
      <c r="BF135" s="225">
        <f>IF(N135="snížená",J135,0)</f>
        <v>0</v>
      </c>
      <c r="BG135" s="225">
        <f>IF(N135="zákl. přenesená",J135,0)</f>
        <v>0</v>
      </c>
      <c r="BH135" s="225">
        <f>IF(N135="sníž. přenesená",J135,0)</f>
        <v>0</v>
      </c>
      <c r="BI135" s="225">
        <f>IF(N135="nulová",J135,0)</f>
        <v>0</v>
      </c>
      <c r="BJ135" s="26" t="s">
        <v>79</v>
      </c>
      <c r="BK135" s="225">
        <f>ROUND(I135*H135,2)</f>
        <v>0</v>
      </c>
      <c r="BL135" s="26" t="s">
        <v>181</v>
      </c>
      <c r="BM135" s="26" t="s">
        <v>1085</v>
      </c>
    </row>
    <row r="136" spans="2:65" s="1" customFormat="1" ht="22.5" customHeight="1">
      <c r="B136" s="213"/>
      <c r="C136" s="214" t="s">
        <v>583</v>
      </c>
      <c r="D136" s="214" t="s">
        <v>176</v>
      </c>
      <c r="E136" s="215" t="s">
        <v>1086</v>
      </c>
      <c r="F136" s="216" t="s">
        <v>997</v>
      </c>
      <c r="G136" s="217" t="s">
        <v>260</v>
      </c>
      <c r="H136" s="218">
        <v>220</v>
      </c>
      <c r="I136" s="219"/>
      <c r="J136" s="220">
        <f>ROUND(I136*H136,2)</f>
        <v>0</v>
      </c>
      <c r="K136" s="216" t="s">
        <v>5</v>
      </c>
      <c r="L136" s="48"/>
      <c r="M136" s="221" t="s">
        <v>5</v>
      </c>
      <c r="N136" s="222" t="s">
        <v>43</v>
      </c>
      <c r="O136" s="49"/>
      <c r="P136" s="223">
        <f>O136*H136</f>
        <v>0</v>
      </c>
      <c r="Q136" s="223">
        <v>0</v>
      </c>
      <c r="R136" s="223">
        <f>Q136*H136</f>
        <v>0</v>
      </c>
      <c r="S136" s="223">
        <v>0</v>
      </c>
      <c r="T136" s="224">
        <f>S136*H136</f>
        <v>0</v>
      </c>
      <c r="AR136" s="26" t="s">
        <v>181</v>
      </c>
      <c r="AT136" s="26" t="s">
        <v>176</v>
      </c>
      <c r="AU136" s="26" t="s">
        <v>79</v>
      </c>
      <c r="AY136" s="26" t="s">
        <v>173</v>
      </c>
      <c r="BE136" s="225">
        <f>IF(N136="základní",J136,0)</f>
        <v>0</v>
      </c>
      <c r="BF136" s="225">
        <f>IF(N136="snížená",J136,0)</f>
        <v>0</v>
      </c>
      <c r="BG136" s="225">
        <f>IF(N136="zákl. přenesená",J136,0)</f>
        <v>0</v>
      </c>
      <c r="BH136" s="225">
        <f>IF(N136="sníž. přenesená",J136,0)</f>
        <v>0</v>
      </c>
      <c r="BI136" s="225">
        <f>IF(N136="nulová",J136,0)</f>
        <v>0</v>
      </c>
      <c r="BJ136" s="26" t="s">
        <v>79</v>
      </c>
      <c r="BK136" s="225">
        <f>ROUND(I136*H136,2)</f>
        <v>0</v>
      </c>
      <c r="BL136" s="26" t="s">
        <v>181</v>
      </c>
      <c r="BM136" s="26" t="s">
        <v>1087</v>
      </c>
    </row>
    <row r="137" spans="2:65" s="1" customFormat="1" ht="22.5" customHeight="1">
      <c r="B137" s="213"/>
      <c r="C137" s="214" t="s">
        <v>588</v>
      </c>
      <c r="D137" s="214" t="s">
        <v>176</v>
      </c>
      <c r="E137" s="215" t="s">
        <v>1072</v>
      </c>
      <c r="F137" s="216" t="s">
        <v>975</v>
      </c>
      <c r="G137" s="217" t="s">
        <v>260</v>
      </c>
      <c r="H137" s="218">
        <v>130</v>
      </c>
      <c r="I137" s="219"/>
      <c r="J137" s="220">
        <f>ROUND(I137*H137,2)</f>
        <v>0</v>
      </c>
      <c r="K137" s="216" t="s">
        <v>5</v>
      </c>
      <c r="L137" s="48"/>
      <c r="M137" s="221" t="s">
        <v>5</v>
      </c>
      <c r="N137" s="222" t="s">
        <v>43</v>
      </c>
      <c r="O137" s="49"/>
      <c r="P137" s="223">
        <f>O137*H137</f>
        <v>0</v>
      </c>
      <c r="Q137" s="223">
        <v>0</v>
      </c>
      <c r="R137" s="223">
        <f>Q137*H137</f>
        <v>0</v>
      </c>
      <c r="S137" s="223">
        <v>0</v>
      </c>
      <c r="T137" s="224">
        <f>S137*H137</f>
        <v>0</v>
      </c>
      <c r="AR137" s="26" t="s">
        <v>181</v>
      </c>
      <c r="AT137" s="26" t="s">
        <v>176</v>
      </c>
      <c r="AU137" s="26" t="s">
        <v>79</v>
      </c>
      <c r="AY137" s="26" t="s">
        <v>173</v>
      </c>
      <c r="BE137" s="225">
        <f>IF(N137="základní",J137,0)</f>
        <v>0</v>
      </c>
      <c r="BF137" s="225">
        <f>IF(N137="snížená",J137,0)</f>
        <v>0</v>
      </c>
      <c r="BG137" s="225">
        <f>IF(N137="zákl. přenesená",J137,0)</f>
        <v>0</v>
      </c>
      <c r="BH137" s="225">
        <f>IF(N137="sníž. přenesená",J137,0)</f>
        <v>0</v>
      </c>
      <c r="BI137" s="225">
        <f>IF(N137="nulová",J137,0)</f>
        <v>0</v>
      </c>
      <c r="BJ137" s="26" t="s">
        <v>79</v>
      </c>
      <c r="BK137" s="225">
        <f>ROUND(I137*H137,2)</f>
        <v>0</v>
      </c>
      <c r="BL137" s="26" t="s">
        <v>181</v>
      </c>
      <c r="BM137" s="26" t="s">
        <v>1088</v>
      </c>
    </row>
    <row r="138" spans="2:65" s="1" customFormat="1" ht="22.5" customHeight="1">
      <c r="B138" s="213"/>
      <c r="C138" s="214" t="s">
        <v>593</v>
      </c>
      <c r="D138" s="214" t="s">
        <v>176</v>
      </c>
      <c r="E138" s="215" t="s">
        <v>1064</v>
      </c>
      <c r="F138" s="216" t="s">
        <v>963</v>
      </c>
      <c r="G138" s="217" t="s">
        <v>711</v>
      </c>
      <c r="H138" s="218">
        <v>12</v>
      </c>
      <c r="I138" s="219"/>
      <c r="J138" s="220">
        <f>ROUND(I138*H138,2)</f>
        <v>0</v>
      </c>
      <c r="K138" s="216" t="s">
        <v>5</v>
      </c>
      <c r="L138" s="48"/>
      <c r="M138" s="221" t="s">
        <v>5</v>
      </c>
      <c r="N138" s="222" t="s">
        <v>43</v>
      </c>
      <c r="O138" s="49"/>
      <c r="P138" s="223">
        <f>O138*H138</f>
        <v>0</v>
      </c>
      <c r="Q138" s="223">
        <v>0</v>
      </c>
      <c r="R138" s="223">
        <f>Q138*H138</f>
        <v>0</v>
      </c>
      <c r="S138" s="223">
        <v>0</v>
      </c>
      <c r="T138" s="224">
        <f>S138*H138</f>
        <v>0</v>
      </c>
      <c r="AR138" s="26" t="s">
        <v>181</v>
      </c>
      <c r="AT138" s="26" t="s">
        <v>176</v>
      </c>
      <c r="AU138" s="26" t="s">
        <v>79</v>
      </c>
      <c r="AY138" s="26" t="s">
        <v>173</v>
      </c>
      <c r="BE138" s="225">
        <f>IF(N138="základní",J138,0)</f>
        <v>0</v>
      </c>
      <c r="BF138" s="225">
        <f>IF(N138="snížená",J138,0)</f>
        <v>0</v>
      </c>
      <c r="BG138" s="225">
        <f>IF(N138="zákl. přenesená",J138,0)</f>
        <v>0</v>
      </c>
      <c r="BH138" s="225">
        <f>IF(N138="sníž. přenesená",J138,0)</f>
        <v>0</v>
      </c>
      <c r="BI138" s="225">
        <f>IF(N138="nulová",J138,0)</f>
        <v>0</v>
      </c>
      <c r="BJ138" s="26" t="s">
        <v>79</v>
      </c>
      <c r="BK138" s="225">
        <f>ROUND(I138*H138,2)</f>
        <v>0</v>
      </c>
      <c r="BL138" s="26" t="s">
        <v>181</v>
      </c>
      <c r="BM138" s="26" t="s">
        <v>1089</v>
      </c>
    </row>
    <row r="139" spans="2:65" s="1" customFormat="1" ht="22.5" customHeight="1">
      <c r="B139" s="213"/>
      <c r="C139" s="214" t="s">
        <v>597</v>
      </c>
      <c r="D139" s="214" t="s">
        <v>176</v>
      </c>
      <c r="E139" s="215" t="s">
        <v>1090</v>
      </c>
      <c r="F139" s="216" t="s">
        <v>1002</v>
      </c>
      <c r="G139" s="217" t="s">
        <v>711</v>
      </c>
      <c r="H139" s="218">
        <v>4</v>
      </c>
      <c r="I139" s="219"/>
      <c r="J139" s="220">
        <f>ROUND(I139*H139,2)</f>
        <v>0</v>
      </c>
      <c r="K139" s="216" t="s">
        <v>5</v>
      </c>
      <c r="L139" s="48"/>
      <c r="M139" s="221" t="s">
        <v>5</v>
      </c>
      <c r="N139" s="222" t="s">
        <v>43</v>
      </c>
      <c r="O139" s="49"/>
      <c r="P139" s="223">
        <f>O139*H139</f>
        <v>0</v>
      </c>
      <c r="Q139" s="223">
        <v>0</v>
      </c>
      <c r="R139" s="223">
        <f>Q139*H139</f>
        <v>0</v>
      </c>
      <c r="S139" s="223">
        <v>0</v>
      </c>
      <c r="T139" s="224">
        <f>S139*H139</f>
        <v>0</v>
      </c>
      <c r="AR139" s="26" t="s">
        <v>181</v>
      </c>
      <c r="AT139" s="26" t="s">
        <v>176</v>
      </c>
      <c r="AU139" s="26" t="s">
        <v>79</v>
      </c>
      <c r="AY139" s="26" t="s">
        <v>173</v>
      </c>
      <c r="BE139" s="225">
        <f>IF(N139="základní",J139,0)</f>
        <v>0</v>
      </c>
      <c r="BF139" s="225">
        <f>IF(N139="snížená",J139,0)</f>
        <v>0</v>
      </c>
      <c r="BG139" s="225">
        <f>IF(N139="zákl. přenesená",J139,0)</f>
        <v>0</v>
      </c>
      <c r="BH139" s="225">
        <f>IF(N139="sníž. přenesená",J139,0)</f>
        <v>0</v>
      </c>
      <c r="BI139" s="225">
        <f>IF(N139="nulová",J139,0)</f>
        <v>0</v>
      </c>
      <c r="BJ139" s="26" t="s">
        <v>79</v>
      </c>
      <c r="BK139" s="225">
        <f>ROUND(I139*H139,2)</f>
        <v>0</v>
      </c>
      <c r="BL139" s="26" t="s">
        <v>181</v>
      </c>
      <c r="BM139" s="26" t="s">
        <v>1091</v>
      </c>
    </row>
    <row r="140" spans="2:65" s="1" customFormat="1" ht="22.5" customHeight="1">
      <c r="B140" s="213"/>
      <c r="C140" s="214" t="s">
        <v>602</v>
      </c>
      <c r="D140" s="214" t="s">
        <v>176</v>
      </c>
      <c r="E140" s="215" t="s">
        <v>1074</v>
      </c>
      <c r="F140" s="216" t="s">
        <v>978</v>
      </c>
      <c r="G140" s="217" t="s">
        <v>260</v>
      </c>
      <c r="H140" s="218">
        <v>135</v>
      </c>
      <c r="I140" s="219"/>
      <c r="J140" s="220">
        <f>ROUND(I140*H140,2)</f>
        <v>0</v>
      </c>
      <c r="K140" s="216" t="s">
        <v>5</v>
      </c>
      <c r="L140" s="48"/>
      <c r="M140" s="221" t="s">
        <v>5</v>
      </c>
      <c r="N140" s="222" t="s">
        <v>43</v>
      </c>
      <c r="O140" s="49"/>
      <c r="P140" s="223">
        <f>O140*H140</f>
        <v>0</v>
      </c>
      <c r="Q140" s="223">
        <v>0</v>
      </c>
      <c r="R140" s="223">
        <f>Q140*H140</f>
        <v>0</v>
      </c>
      <c r="S140" s="223">
        <v>0</v>
      </c>
      <c r="T140" s="224">
        <f>S140*H140</f>
        <v>0</v>
      </c>
      <c r="AR140" s="26" t="s">
        <v>181</v>
      </c>
      <c r="AT140" s="26" t="s">
        <v>176</v>
      </c>
      <c r="AU140" s="26" t="s">
        <v>79</v>
      </c>
      <c r="AY140" s="26" t="s">
        <v>173</v>
      </c>
      <c r="BE140" s="225">
        <f>IF(N140="základní",J140,0)</f>
        <v>0</v>
      </c>
      <c r="BF140" s="225">
        <f>IF(N140="snížená",J140,0)</f>
        <v>0</v>
      </c>
      <c r="BG140" s="225">
        <f>IF(N140="zákl. přenesená",J140,0)</f>
        <v>0</v>
      </c>
      <c r="BH140" s="225">
        <f>IF(N140="sníž. přenesená",J140,0)</f>
        <v>0</v>
      </c>
      <c r="BI140" s="225">
        <f>IF(N140="nulová",J140,0)</f>
        <v>0</v>
      </c>
      <c r="BJ140" s="26" t="s">
        <v>79</v>
      </c>
      <c r="BK140" s="225">
        <f>ROUND(I140*H140,2)</f>
        <v>0</v>
      </c>
      <c r="BL140" s="26" t="s">
        <v>181</v>
      </c>
      <c r="BM140" s="26" t="s">
        <v>1092</v>
      </c>
    </row>
    <row r="141" spans="2:63" s="11" customFormat="1" ht="37.4" customHeight="1">
      <c r="B141" s="199"/>
      <c r="D141" s="210" t="s">
        <v>71</v>
      </c>
      <c r="E141" s="277" t="s">
        <v>1005</v>
      </c>
      <c r="F141" s="277" t="s">
        <v>1093</v>
      </c>
      <c r="I141" s="202"/>
      <c r="J141" s="278">
        <f>BK141</f>
        <v>0</v>
      </c>
      <c r="L141" s="199"/>
      <c r="M141" s="204"/>
      <c r="N141" s="205"/>
      <c r="O141" s="205"/>
      <c r="P141" s="206">
        <f>SUM(P142:P143)</f>
        <v>0</v>
      </c>
      <c r="Q141" s="205"/>
      <c r="R141" s="206">
        <f>SUM(R142:R143)</f>
        <v>0</v>
      </c>
      <c r="S141" s="205"/>
      <c r="T141" s="207">
        <f>SUM(T142:T143)</f>
        <v>0</v>
      </c>
      <c r="AR141" s="200" t="s">
        <v>79</v>
      </c>
      <c r="AT141" s="208" t="s">
        <v>71</v>
      </c>
      <c r="AU141" s="208" t="s">
        <v>72</v>
      </c>
      <c r="AY141" s="200" t="s">
        <v>173</v>
      </c>
      <c r="BK141" s="209">
        <f>SUM(BK142:BK143)</f>
        <v>0</v>
      </c>
    </row>
    <row r="142" spans="2:65" s="1" customFormat="1" ht="22.5" customHeight="1">
      <c r="B142" s="213"/>
      <c r="C142" s="214" t="s">
        <v>611</v>
      </c>
      <c r="D142" s="214" t="s">
        <v>176</v>
      </c>
      <c r="E142" s="215" t="s">
        <v>1094</v>
      </c>
      <c r="F142" s="216" t="s">
        <v>1095</v>
      </c>
      <c r="G142" s="217" t="s">
        <v>814</v>
      </c>
      <c r="H142" s="218">
        <v>18</v>
      </c>
      <c r="I142" s="219"/>
      <c r="J142" s="220">
        <f>ROUND(I142*H142,2)</f>
        <v>0</v>
      </c>
      <c r="K142" s="216" t="s">
        <v>5</v>
      </c>
      <c r="L142" s="48"/>
      <c r="M142" s="221" t="s">
        <v>5</v>
      </c>
      <c r="N142" s="222" t="s">
        <v>43</v>
      </c>
      <c r="O142" s="49"/>
      <c r="P142" s="223">
        <f>O142*H142</f>
        <v>0</v>
      </c>
      <c r="Q142" s="223">
        <v>0</v>
      </c>
      <c r="R142" s="223">
        <f>Q142*H142</f>
        <v>0</v>
      </c>
      <c r="S142" s="223">
        <v>0</v>
      </c>
      <c r="T142" s="224">
        <f>S142*H142</f>
        <v>0</v>
      </c>
      <c r="AR142" s="26" t="s">
        <v>181</v>
      </c>
      <c r="AT142" s="26" t="s">
        <v>176</v>
      </c>
      <c r="AU142" s="26" t="s">
        <v>79</v>
      </c>
      <c r="AY142" s="26" t="s">
        <v>173</v>
      </c>
      <c r="BE142" s="225">
        <f>IF(N142="základní",J142,0)</f>
        <v>0</v>
      </c>
      <c r="BF142" s="225">
        <f>IF(N142="snížená",J142,0)</f>
        <v>0</v>
      </c>
      <c r="BG142" s="225">
        <f>IF(N142="zákl. přenesená",J142,0)</f>
        <v>0</v>
      </c>
      <c r="BH142" s="225">
        <f>IF(N142="sníž. přenesená",J142,0)</f>
        <v>0</v>
      </c>
      <c r="BI142" s="225">
        <f>IF(N142="nulová",J142,0)</f>
        <v>0</v>
      </c>
      <c r="BJ142" s="26" t="s">
        <v>79</v>
      </c>
      <c r="BK142" s="225">
        <f>ROUND(I142*H142,2)</f>
        <v>0</v>
      </c>
      <c r="BL142" s="26" t="s">
        <v>181</v>
      </c>
      <c r="BM142" s="26" t="s">
        <v>1096</v>
      </c>
    </row>
    <row r="143" spans="2:65" s="1" customFormat="1" ht="22.5" customHeight="1">
      <c r="B143" s="213"/>
      <c r="C143" s="214" t="s">
        <v>617</v>
      </c>
      <c r="D143" s="214" t="s">
        <v>176</v>
      </c>
      <c r="E143" s="215" t="s">
        <v>1097</v>
      </c>
      <c r="F143" s="216" t="s">
        <v>1098</v>
      </c>
      <c r="G143" s="217" t="s">
        <v>814</v>
      </c>
      <c r="H143" s="218">
        <v>36</v>
      </c>
      <c r="I143" s="219"/>
      <c r="J143" s="220">
        <f>ROUND(I143*H143,2)</f>
        <v>0</v>
      </c>
      <c r="K143" s="216" t="s">
        <v>5</v>
      </c>
      <c r="L143" s="48"/>
      <c r="M143" s="221" t="s">
        <v>5</v>
      </c>
      <c r="N143" s="222" t="s">
        <v>43</v>
      </c>
      <c r="O143" s="49"/>
      <c r="P143" s="223">
        <f>O143*H143</f>
        <v>0</v>
      </c>
      <c r="Q143" s="223">
        <v>0</v>
      </c>
      <c r="R143" s="223">
        <f>Q143*H143</f>
        <v>0</v>
      </c>
      <c r="S143" s="223">
        <v>0</v>
      </c>
      <c r="T143" s="224">
        <f>S143*H143</f>
        <v>0</v>
      </c>
      <c r="AR143" s="26" t="s">
        <v>181</v>
      </c>
      <c r="AT143" s="26" t="s">
        <v>176</v>
      </c>
      <c r="AU143" s="26" t="s">
        <v>79</v>
      </c>
      <c r="AY143" s="26" t="s">
        <v>173</v>
      </c>
      <c r="BE143" s="225">
        <f>IF(N143="základní",J143,0)</f>
        <v>0</v>
      </c>
      <c r="BF143" s="225">
        <f>IF(N143="snížená",J143,0)</f>
        <v>0</v>
      </c>
      <c r="BG143" s="225">
        <f>IF(N143="zákl. přenesená",J143,0)</f>
        <v>0</v>
      </c>
      <c r="BH143" s="225">
        <f>IF(N143="sníž. přenesená",J143,0)</f>
        <v>0</v>
      </c>
      <c r="BI143" s="225">
        <f>IF(N143="nulová",J143,0)</f>
        <v>0</v>
      </c>
      <c r="BJ143" s="26" t="s">
        <v>79</v>
      </c>
      <c r="BK143" s="225">
        <f>ROUND(I143*H143,2)</f>
        <v>0</v>
      </c>
      <c r="BL143" s="26" t="s">
        <v>181</v>
      </c>
      <c r="BM143" s="26" t="s">
        <v>1099</v>
      </c>
    </row>
    <row r="144" spans="2:63" s="11" customFormat="1" ht="37.4" customHeight="1">
      <c r="B144" s="199"/>
      <c r="D144" s="210" t="s">
        <v>71</v>
      </c>
      <c r="E144" s="277" t="s">
        <v>1100</v>
      </c>
      <c r="F144" s="277" t="s">
        <v>1006</v>
      </c>
      <c r="I144" s="202"/>
      <c r="J144" s="278">
        <f>BK144</f>
        <v>0</v>
      </c>
      <c r="L144" s="199"/>
      <c r="M144" s="204"/>
      <c r="N144" s="205"/>
      <c r="O144" s="205"/>
      <c r="P144" s="206">
        <f>SUM(P145:P153)</f>
        <v>0</v>
      </c>
      <c r="Q144" s="205"/>
      <c r="R144" s="206">
        <f>SUM(R145:R153)</f>
        <v>0</v>
      </c>
      <c r="S144" s="205"/>
      <c r="T144" s="207">
        <f>SUM(T145:T153)</f>
        <v>0</v>
      </c>
      <c r="AR144" s="200" t="s">
        <v>79</v>
      </c>
      <c r="AT144" s="208" t="s">
        <v>71</v>
      </c>
      <c r="AU144" s="208" t="s">
        <v>72</v>
      </c>
      <c r="AY144" s="200" t="s">
        <v>173</v>
      </c>
      <c r="BK144" s="209">
        <f>SUM(BK145:BK153)</f>
        <v>0</v>
      </c>
    </row>
    <row r="145" spans="2:65" s="1" customFormat="1" ht="22.5" customHeight="1">
      <c r="B145" s="213"/>
      <c r="C145" s="214" t="s">
        <v>628</v>
      </c>
      <c r="D145" s="214" t="s">
        <v>176</v>
      </c>
      <c r="E145" s="215" t="s">
        <v>1101</v>
      </c>
      <c r="F145" s="216" t="s">
        <v>1008</v>
      </c>
      <c r="G145" s="217" t="s">
        <v>814</v>
      </c>
      <c r="H145" s="218">
        <v>2</v>
      </c>
      <c r="I145" s="219"/>
      <c r="J145" s="220">
        <f>ROUND(I145*H145,2)</f>
        <v>0</v>
      </c>
      <c r="K145" s="216" t="s">
        <v>5</v>
      </c>
      <c r="L145" s="48"/>
      <c r="M145" s="221" t="s">
        <v>5</v>
      </c>
      <c r="N145" s="222" t="s">
        <v>43</v>
      </c>
      <c r="O145" s="49"/>
      <c r="P145" s="223">
        <f>O145*H145</f>
        <v>0</v>
      </c>
      <c r="Q145" s="223">
        <v>0</v>
      </c>
      <c r="R145" s="223">
        <f>Q145*H145</f>
        <v>0</v>
      </c>
      <c r="S145" s="223">
        <v>0</v>
      </c>
      <c r="T145" s="224">
        <f>S145*H145</f>
        <v>0</v>
      </c>
      <c r="AR145" s="26" t="s">
        <v>181</v>
      </c>
      <c r="AT145" s="26" t="s">
        <v>176</v>
      </c>
      <c r="AU145" s="26" t="s">
        <v>79</v>
      </c>
      <c r="AY145" s="26" t="s">
        <v>173</v>
      </c>
      <c r="BE145" s="225">
        <f>IF(N145="základní",J145,0)</f>
        <v>0</v>
      </c>
      <c r="BF145" s="225">
        <f>IF(N145="snížená",J145,0)</f>
        <v>0</v>
      </c>
      <c r="BG145" s="225">
        <f>IF(N145="zákl. přenesená",J145,0)</f>
        <v>0</v>
      </c>
      <c r="BH145" s="225">
        <f>IF(N145="sníž. přenesená",J145,0)</f>
        <v>0</v>
      </c>
      <c r="BI145" s="225">
        <f>IF(N145="nulová",J145,0)</f>
        <v>0</v>
      </c>
      <c r="BJ145" s="26" t="s">
        <v>79</v>
      </c>
      <c r="BK145" s="225">
        <f>ROUND(I145*H145,2)</f>
        <v>0</v>
      </c>
      <c r="BL145" s="26" t="s">
        <v>181</v>
      </c>
      <c r="BM145" s="26" t="s">
        <v>1102</v>
      </c>
    </row>
    <row r="146" spans="2:65" s="1" customFormat="1" ht="22.5" customHeight="1">
      <c r="B146" s="213"/>
      <c r="C146" s="214" t="s">
        <v>639</v>
      </c>
      <c r="D146" s="214" t="s">
        <v>176</v>
      </c>
      <c r="E146" s="215" t="s">
        <v>1103</v>
      </c>
      <c r="F146" s="216" t="s">
        <v>1011</v>
      </c>
      <c r="G146" s="217" t="s">
        <v>814</v>
      </c>
      <c r="H146" s="218">
        <v>3</v>
      </c>
      <c r="I146" s="219"/>
      <c r="J146" s="220">
        <f>ROUND(I146*H146,2)</f>
        <v>0</v>
      </c>
      <c r="K146" s="216" t="s">
        <v>5</v>
      </c>
      <c r="L146" s="48"/>
      <c r="M146" s="221" t="s">
        <v>5</v>
      </c>
      <c r="N146" s="222" t="s">
        <v>43</v>
      </c>
      <c r="O146" s="49"/>
      <c r="P146" s="223">
        <f>O146*H146</f>
        <v>0</v>
      </c>
      <c r="Q146" s="223">
        <v>0</v>
      </c>
      <c r="R146" s="223">
        <f>Q146*H146</f>
        <v>0</v>
      </c>
      <c r="S146" s="223">
        <v>0</v>
      </c>
      <c r="T146" s="224">
        <f>S146*H146</f>
        <v>0</v>
      </c>
      <c r="AR146" s="26" t="s">
        <v>181</v>
      </c>
      <c r="AT146" s="26" t="s">
        <v>176</v>
      </c>
      <c r="AU146" s="26" t="s">
        <v>79</v>
      </c>
      <c r="AY146" s="26" t="s">
        <v>173</v>
      </c>
      <c r="BE146" s="225">
        <f>IF(N146="základní",J146,0)</f>
        <v>0</v>
      </c>
      <c r="BF146" s="225">
        <f>IF(N146="snížená",J146,0)</f>
        <v>0</v>
      </c>
      <c r="BG146" s="225">
        <f>IF(N146="zákl. přenesená",J146,0)</f>
        <v>0</v>
      </c>
      <c r="BH146" s="225">
        <f>IF(N146="sníž. přenesená",J146,0)</f>
        <v>0</v>
      </c>
      <c r="BI146" s="225">
        <f>IF(N146="nulová",J146,0)</f>
        <v>0</v>
      </c>
      <c r="BJ146" s="26" t="s">
        <v>79</v>
      </c>
      <c r="BK146" s="225">
        <f>ROUND(I146*H146,2)</f>
        <v>0</v>
      </c>
      <c r="BL146" s="26" t="s">
        <v>181</v>
      </c>
      <c r="BM146" s="26" t="s">
        <v>1104</v>
      </c>
    </row>
    <row r="147" spans="2:65" s="1" customFormat="1" ht="31.5" customHeight="1">
      <c r="B147" s="213"/>
      <c r="C147" s="214" t="s">
        <v>1105</v>
      </c>
      <c r="D147" s="214" t="s">
        <v>176</v>
      </c>
      <c r="E147" s="215" t="s">
        <v>1106</v>
      </c>
      <c r="F147" s="216" t="s">
        <v>1107</v>
      </c>
      <c r="G147" s="217" t="s">
        <v>814</v>
      </c>
      <c r="H147" s="218">
        <v>8</v>
      </c>
      <c r="I147" s="219"/>
      <c r="J147" s="220">
        <f>ROUND(I147*H147,2)</f>
        <v>0</v>
      </c>
      <c r="K147" s="216" t="s">
        <v>5</v>
      </c>
      <c r="L147" s="48"/>
      <c r="M147" s="221" t="s">
        <v>5</v>
      </c>
      <c r="N147" s="222" t="s">
        <v>43</v>
      </c>
      <c r="O147" s="49"/>
      <c r="P147" s="223">
        <f>O147*H147</f>
        <v>0</v>
      </c>
      <c r="Q147" s="223">
        <v>0</v>
      </c>
      <c r="R147" s="223">
        <f>Q147*H147</f>
        <v>0</v>
      </c>
      <c r="S147" s="223">
        <v>0</v>
      </c>
      <c r="T147" s="224">
        <f>S147*H147</f>
        <v>0</v>
      </c>
      <c r="AR147" s="26" t="s">
        <v>181</v>
      </c>
      <c r="AT147" s="26" t="s">
        <v>176</v>
      </c>
      <c r="AU147" s="26" t="s">
        <v>79</v>
      </c>
      <c r="AY147" s="26" t="s">
        <v>173</v>
      </c>
      <c r="BE147" s="225">
        <f>IF(N147="základní",J147,0)</f>
        <v>0</v>
      </c>
      <c r="BF147" s="225">
        <f>IF(N147="snížená",J147,0)</f>
        <v>0</v>
      </c>
      <c r="BG147" s="225">
        <f>IF(N147="zákl. přenesená",J147,0)</f>
        <v>0</v>
      </c>
      <c r="BH147" s="225">
        <f>IF(N147="sníž. přenesená",J147,0)</f>
        <v>0</v>
      </c>
      <c r="BI147" s="225">
        <f>IF(N147="nulová",J147,0)</f>
        <v>0</v>
      </c>
      <c r="BJ147" s="26" t="s">
        <v>79</v>
      </c>
      <c r="BK147" s="225">
        <f>ROUND(I147*H147,2)</f>
        <v>0</v>
      </c>
      <c r="BL147" s="26" t="s">
        <v>181</v>
      </c>
      <c r="BM147" s="26" t="s">
        <v>1108</v>
      </c>
    </row>
    <row r="148" spans="2:65" s="1" customFormat="1" ht="22.5" customHeight="1">
      <c r="B148" s="213"/>
      <c r="C148" s="214" t="s">
        <v>1109</v>
      </c>
      <c r="D148" s="214" t="s">
        <v>176</v>
      </c>
      <c r="E148" s="215" t="s">
        <v>1110</v>
      </c>
      <c r="F148" s="216" t="s">
        <v>1111</v>
      </c>
      <c r="G148" s="217" t="s">
        <v>814</v>
      </c>
      <c r="H148" s="218">
        <v>4</v>
      </c>
      <c r="I148" s="219"/>
      <c r="J148" s="220">
        <f>ROUND(I148*H148,2)</f>
        <v>0</v>
      </c>
      <c r="K148" s="216" t="s">
        <v>5</v>
      </c>
      <c r="L148" s="48"/>
      <c r="M148" s="221" t="s">
        <v>5</v>
      </c>
      <c r="N148" s="222" t="s">
        <v>43</v>
      </c>
      <c r="O148" s="49"/>
      <c r="P148" s="223">
        <f>O148*H148</f>
        <v>0</v>
      </c>
      <c r="Q148" s="223">
        <v>0</v>
      </c>
      <c r="R148" s="223">
        <f>Q148*H148</f>
        <v>0</v>
      </c>
      <c r="S148" s="223">
        <v>0</v>
      </c>
      <c r="T148" s="224">
        <f>S148*H148</f>
        <v>0</v>
      </c>
      <c r="AR148" s="26" t="s">
        <v>181</v>
      </c>
      <c r="AT148" s="26" t="s">
        <v>176</v>
      </c>
      <c r="AU148" s="26" t="s">
        <v>79</v>
      </c>
      <c r="AY148" s="26" t="s">
        <v>173</v>
      </c>
      <c r="BE148" s="225">
        <f>IF(N148="základní",J148,0)</f>
        <v>0</v>
      </c>
      <c r="BF148" s="225">
        <f>IF(N148="snížená",J148,0)</f>
        <v>0</v>
      </c>
      <c r="BG148" s="225">
        <f>IF(N148="zákl. přenesená",J148,0)</f>
        <v>0</v>
      </c>
      <c r="BH148" s="225">
        <f>IF(N148="sníž. přenesená",J148,0)</f>
        <v>0</v>
      </c>
      <c r="BI148" s="225">
        <f>IF(N148="nulová",J148,0)</f>
        <v>0</v>
      </c>
      <c r="BJ148" s="26" t="s">
        <v>79</v>
      </c>
      <c r="BK148" s="225">
        <f>ROUND(I148*H148,2)</f>
        <v>0</v>
      </c>
      <c r="BL148" s="26" t="s">
        <v>181</v>
      </c>
      <c r="BM148" s="26" t="s">
        <v>1112</v>
      </c>
    </row>
    <row r="149" spans="2:65" s="1" customFormat="1" ht="22.5" customHeight="1">
      <c r="B149" s="213"/>
      <c r="C149" s="214" t="s">
        <v>1113</v>
      </c>
      <c r="D149" s="214" t="s">
        <v>176</v>
      </c>
      <c r="E149" s="215" t="s">
        <v>1114</v>
      </c>
      <c r="F149" s="216" t="s">
        <v>1115</v>
      </c>
      <c r="G149" s="217" t="s">
        <v>814</v>
      </c>
      <c r="H149" s="218">
        <v>42</v>
      </c>
      <c r="I149" s="219"/>
      <c r="J149" s="220">
        <f>ROUND(I149*H149,2)</f>
        <v>0</v>
      </c>
      <c r="K149" s="216" t="s">
        <v>5</v>
      </c>
      <c r="L149" s="48"/>
      <c r="M149" s="221" t="s">
        <v>5</v>
      </c>
      <c r="N149" s="222" t="s">
        <v>43</v>
      </c>
      <c r="O149" s="49"/>
      <c r="P149" s="223">
        <f>O149*H149</f>
        <v>0</v>
      </c>
      <c r="Q149" s="223">
        <v>0</v>
      </c>
      <c r="R149" s="223">
        <f>Q149*H149</f>
        <v>0</v>
      </c>
      <c r="S149" s="223">
        <v>0</v>
      </c>
      <c r="T149" s="224">
        <f>S149*H149</f>
        <v>0</v>
      </c>
      <c r="AR149" s="26" t="s">
        <v>181</v>
      </c>
      <c r="AT149" s="26" t="s">
        <v>176</v>
      </c>
      <c r="AU149" s="26" t="s">
        <v>79</v>
      </c>
      <c r="AY149" s="26" t="s">
        <v>173</v>
      </c>
      <c r="BE149" s="225">
        <f>IF(N149="základní",J149,0)</f>
        <v>0</v>
      </c>
      <c r="BF149" s="225">
        <f>IF(N149="snížená",J149,0)</f>
        <v>0</v>
      </c>
      <c r="BG149" s="225">
        <f>IF(N149="zákl. přenesená",J149,0)</f>
        <v>0</v>
      </c>
      <c r="BH149" s="225">
        <f>IF(N149="sníž. přenesená",J149,0)</f>
        <v>0</v>
      </c>
      <c r="BI149" s="225">
        <f>IF(N149="nulová",J149,0)</f>
        <v>0</v>
      </c>
      <c r="BJ149" s="26" t="s">
        <v>79</v>
      </c>
      <c r="BK149" s="225">
        <f>ROUND(I149*H149,2)</f>
        <v>0</v>
      </c>
      <c r="BL149" s="26" t="s">
        <v>181</v>
      </c>
      <c r="BM149" s="26" t="s">
        <v>1116</v>
      </c>
    </row>
    <row r="150" spans="2:65" s="1" customFormat="1" ht="22.5" customHeight="1">
      <c r="B150" s="213"/>
      <c r="C150" s="214" t="s">
        <v>1117</v>
      </c>
      <c r="D150" s="214" t="s">
        <v>176</v>
      </c>
      <c r="E150" s="215" t="s">
        <v>1118</v>
      </c>
      <c r="F150" s="216" t="s">
        <v>1119</v>
      </c>
      <c r="G150" s="217" t="s">
        <v>814</v>
      </c>
      <c r="H150" s="218">
        <v>4</v>
      </c>
      <c r="I150" s="219"/>
      <c r="J150" s="220">
        <f>ROUND(I150*H150,2)</f>
        <v>0</v>
      </c>
      <c r="K150" s="216" t="s">
        <v>5</v>
      </c>
      <c r="L150" s="48"/>
      <c r="M150" s="221" t="s">
        <v>5</v>
      </c>
      <c r="N150" s="222" t="s">
        <v>43</v>
      </c>
      <c r="O150" s="49"/>
      <c r="P150" s="223">
        <f>O150*H150</f>
        <v>0</v>
      </c>
      <c r="Q150" s="223">
        <v>0</v>
      </c>
      <c r="R150" s="223">
        <f>Q150*H150</f>
        <v>0</v>
      </c>
      <c r="S150" s="223">
        <v>0</v>
      </c>
      <c r="T150" s="224">
        <f>S150*H150</f>
        <v>0</v>
      </c>
      <c r="AR150" s="26" t="s">
        <v>181</v>
      </c>
      <c r="AT150" s="26" t="s">
        <v>176</v>
      </c>
      <c r="AU150" s="26" t="s">
        <v>79</v>
      </c>
      <c r="AY150" s="26" t="s">
        <v>173</v>
      </c>
      <c r="BE150" s="225">
        <f>IF(N150="základní",J150,0)</f>
        <v>0</v>
      </c>
      <c r="BF150" s="225">
        <f>IF(N150="snížená",J150,0)</f>
        <v>0</v>
      </c>
      <c r="BG150" s="225">
        <f>IF(N150="zákl. přenesená",J150,0)</f>
        <v>0</v>
      </c>
      <c r="BH150" s="225">
        <f>IF(N150="sníž. přenesená",J150,0)</f>
        <v>0</v>
      </c>
      <c r="BI150" s="225">
        <f>IF(N150="nulová",J150,0)</f>
        <v>0</v>
      </c>
      <c r="BJ150" s="26" t="s">
        <v>79</v>
      </c>
      <c r="BK150" s="225">
        <f>ROUND(I150*H150,2)</f>
        <v>0</v>
      </c>
      <c r="BL150" s="26" t="s">
        <v>181</v>
      </c>
      <c r="BM150" s="26" t="s">
        <v>1120</v>
      </c>
    </row>
    <row r="151" spans="2:65" s="1" customFormat="1" ht="22.5" customHeight="1">
      <c r="B151" s="213"/>
      <c r="C151" s="214" t="s">
        <v>1121</v>
      </c>
      <c r="D151" s="214" t="s">
        <v>176</v>
      </c>
      <c r="E151" s="215" t="s">
        <v>1122</v>
      </c>
      <c r="F151" s="216" t="s">
        <v>1123</v>
      </c>
      <c r="G151" s="217" t="s">
        <v>711</v>
      </c>
      <c r="H151" s="218">
        <v>1</v>
      </c>
      <c r="I151" s="219"/>
      <c r="J151" s="220">
        <f>ROUND(I151*H151,2)</f>
        <v>0</v>
      </c>
      <c r="K151" s="216" t="s">
        <v>5</v>
      </c>
      <c r="L151" s="48"/>
      <c r="M151" s="221" t="s">
        <v>5</v>
      </c>
      <c r="N151" s="222" t="s">
        <v>43</v>
      </c>
      <c r="O151" s="49"/>
      <c r="P151" s="223">
        <f>O151*H151</f>
        <v>0</v>
      </c>
      <c r="Q151" s="223">
        <v>0</v>
      </c>
      <c r="R151" s="223">
        <f>Q151*H151</f>
        <v>0</v>
      </c>
      <c r="S151" s="223">
        <v>0</v>
      </c>
      <c r="T151" s="224">
        <f>S151*H151</f>
        <v>0</v>
      </c>
      <c r="AR151" s="26" t="s">
        <v>181</v>
      </c>
      <c r="AT151" s="26" t="s">
        <v>176</v>
      </c>
      <c r="AU151" s="26" t="s">
        <v>79</v>
      </c>
      <c r="AY151" s="26" t="s">
        <v>173</v>
      </c>
      <c r="BE151" s="225">
        <f>IF(N151="základní",J151,0)</f>
        <v>0</v>
      </c>
      <c r="BF151" s="225">
        <f>IF(N151="snížená",J151,0)</f>
        <v>0</v>
      </c>
      <c r="BG151" s="225">
        <f>IF(N151="zákl. přenesená",J151,0)</f>
        <v>0</v>
      </c>
      <c r="BH151" s="225">
        <f>IF(N151="sníž. přenesená",J151,0)</f>
        <v>0</v>
      </c>
      <c r="BI151" s="225">
        <f>IF(N151="nulová",J151,0)</f>
        <v>0</v>
      </c>
      <c r="BJ151" s="26" t="s">
        <v>79</v>
      </c>
      <c r="BK151" s="225">
        <f>ROUND(I151*H151,2)</f>
        <v>0</v>
      </c>
      <c r="BL151" s="26" t="s">
        <v>181</v>
      </c>
      <c r="BM151" s="26" t="s">
        <v>1124</v>
      </c>
    </row>
    <row r="152" spans="2:65" s="1" customFormat="1" ht="22.5" customHeight="1">
      <c r="B152" s="213"/>
      <c r="C152" s="214" t="s">
        <v>1125</v>
      </c>
      <c r="D152" s="214" t="s">
        <v>176</v>
      </c>
      <c r="E152" s="215" t="s">
        <v>1126</v>
      </c>
      <c r="F152" s="216" t="s">
        <v>1127</v>
      </c>
      <c r="G152" s="217" t="s">
        <v>711</v>
      </c>
      <c r="H152" s="218">
        <v>1</v>
      </c>
      <c r="I152" s="219"/>
      <c r="J152" s="220">
        <f>ROUND(I152*H152,2)</f>
        <v>0</v>
      </c>
      <c r="K152" s="216" t="s">
        <v>5</v>
      </c>
      <c r="L152" s="48"/>
      <c r="M152" s="221" t="s">
        <v>5</v>
      </c>
      <c r="N152" s="222" t="s">
        <v>43</v>
      </c>
      <c r="O152" s="49"/>
      <c r="P152" s="223">
        <f>O152*H152</f>
        <v>0</v>
      </c>
      <c r="Q152" s="223">
        <v>0</v>
      </c>
      <c r="R152" s="223">
        <f>Q152*H152</f>
        <v>0</v>
      </c>
      <c r="S152" s="223">
        <v>0</v>
      </c>
      <c r="T152" s="224">
        <f>S152*H152</f>
        <v>0</v>
      </c>
      <c r="AR152" s="26" t="s">
        <v>181</v>
      </c>
      <c r="AT152" s="26" t="s">
        <v>176</v>
      </c>
      <c r="AU152" s="26" t="s">
        <v>79</v>
      </c>
      <c r="AY152" s="26" t="s">
        <v>173</v>
      </c>
      <c r="BE152" s="225">
        <f>IF(N152="základní",J152,0)</f>
        <v>0</v>
      </c>
      <c r="BF152" s="225">
        <f>IF(N152="snížená",J152,0)</f>
        <v>0</v>
      </c>
      <c r="BG152" s="225">
        <f>IF(N152="zákl. přenesená",J152,0)</f>
        <v>0</v>
      </c>
      <c r="BH152" s="225">
        <f>IF(N152="sníž. přenesená",J152,0)</f>
        <v>0</v>
      </c>
      <c r="BI152" s="225">
        <f>IF(N152="nulová",J152,0)</f>
        <v>0</v>
      </c>
      <c r="BJ152" s="26" t="s">
        <v>79</v>
      </c>
      <c r="BK152" s="225">
        <f>ROUND(I152*H152,2)</f>
        <v>0</v>
      </c>
      <c r="BL152" s="26" t="s">
        <v>181</v>
      </c>
      <c r="BM152" s="26" t="s">
        <v>1128</v>
      </c>
    </row>
    <row r="153" spans="2:65" s="1" customFormat="1" ht="22.5" customHeight="1">
      <c r="B153" s="213"/>
      <c r="C153" s="214" t="s">
        <v>1129</v>
      </c>
      <c r="D153" s="214" t="s">
        <v>176</v>
      </c>
      <c r="E153" s="215" t="s">
        <v>1130</v>
      </c>
      <c r="F153" s="216" t="s">
        <v>1131</v>
      </c>
      <c r="G153" s="217" t="s">
        <v>711</v>
      </c>
      <c r="H153" s="218">
        <v>1</v>
      </c>
      <c r="I153" s="219"/>
      <c r="J153" s="220">
        <f>ROUND(I153*H153,2)</f>
        <v>0</v>
      </c>
      <c r="K153" s="216" t="s">
        <v>5</v>
      </c>
      <c r="L153" s="48"/>
      <c r="M153" s="221" t="s">
        <v>5</v>
      </c>
      <c r="N153" s="273" t="s">
        <v>43</v>
      </c>
      <c r="O153" s="274"/>
      <c r="P153" s="275">
        <f>O153*H153</f>
        <v>0</v>
      </c>
      <c r="Q153" s="275">
        <v>0</v>
      </c>
      <c r="R153" s="275">
        <f>Q153*H153</f>
        <v>0</v>
      </c>
      <c r="S153" s="275">
        <v>0</v>
      </c>
      <c r="T153" s="276">
        <f>S153*H153</f>
        <v>0</v>
      </c>
      <c r="AR153" s="26" t="s">
        <v>181</v>
      </c>
      <c r="AT153" s="26" t="s">
        <v>176</v>
      </c>
      <c r="AU153" s="26" t="s">
        <v>79</v>
      </c>
      <c r="AY153" s="26" t="s">
        <v>173</v>
      </c>
      <c r="BE153" s="225">
        <f>IF(N153="základní",J153,0)</f>
        <v>0</v>
      </c>
      <c r="BF153" s="225">
        <f>IF(N153="snížená",J153,0)</f>
        <v>0</v>
      </c>
      <c r="BG153" s="225">
        <f>IF(N153="zákl. přenesená",J153,0)</f>
        <v>0</v>
      </c>
      <c r="BH153" s="225">
        <f>IF(N153="sníž. přenesená",J153,0)</f>
        <v>0</v>
      </c>
      <c r="BI153" s="225">
        <f>IF(N153="nulová",J153,0)</f>
        <v>0</v>
      </c>
      <c r="BJ153" s="26" t="s">
        <v>79</v>
      </c>
      <c r="BK153" s="225">
        <f>ROUND(I153*H153,2)</f>
        <v>0</v>
      </c>
      <c r="BL153" s="26" t="s">
        <v>181</v>
      </c>
      <c r="BM153" s="26" t="s">
        <v>1132</v>
      </c>
    </row>
    <row r="154" spans="2:12" s="1" customFormat="1" ht="6.95" customHeight="1">
      <c r="B154" s="69"/>
      <c r="C154" s="70"/>
      <c r="D154" s="70"/>
      <c r="E154" s="70"/>
      <c r="F154" s="70"/>
      <c r="G154" s="70"/>
      <c r="H154" s="70"/>
      <c r="I154" s="165"/>
      <c r="J154" s="70"/>
      <c r="K154" s="70"/>
      <c r="L154" s="48"/>
    </row>
  </sheetData>
  <autoFilter ref="C97:K153"/>
  <mergeCells count="15">
    <mergeCell ref="E7:H7"/>
    <mergeCell ref="E11:H11"/>
    <mergeCell ref="E9:H9"/>
    <mergeCell ref="E13:H13"/>
    <mergeCell ref="E28:H28"/>
    <mergeCell ref="E49:H49"/>
    <mergeCell ref="E53:H53"/>
    <mergeCell ref="E51:H51"/>
    <mergeCell ref="E55:H55"/>
    <mergeCell ref="E84:H84"/>
    <mergeCell ref="E88:H88"/>
    <mergeCell ref="E86:H86"/>
    <mergeCell ref="E90:H90"/>
    <mergeCell ref="G1:H1"/>
    <mergeCell ref="L2:V2"/>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8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100</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s="1" customFormat="1" ht="22.5" customHeight="1">
      <c r="B9" s="48"/>
      <c r="C9" s="49"/>
      <c r="D9" s="49"/>
      <c r="E9" s="142" t="s">
        <v>135</v>
      </c>
      <c r="F9" s="49"/>
      <c r="G9" s="49"/>
      <c r="H9" s="49"/>
      <c r="I9" s="143"/>
      <c r="J9" s="49"/>
      <c r="K9" s="53"/>
    </row>
    <row r="10" spans="2:11" s="1" customFormat="1" ht="13.5">
      <c r="B10" s="48"/>
      <c r="C10" s="49"/>
      <c r="D10" s="42" t="s">
        <v>136</v>
      </c>
      <c r="E10" s="49"/>
      <c r="F10" s="49"/>
      <c r="G10" s="49"/>
      <c r="H10" s="49"/>
      <c r="I10" s="143"/>
      <c r="J10" s="49"/>
      <c r="K10" s="53"/>
    </row>
    <row r="11" spans="2:11" s="1" customFormat="1" ht="36.95" customHeight="1">
      <c r="B11" s="48"/>
      <c r="C11" s="49"/>
      <c r="D11" s="49"/>
      <c r="E11" s="144" t="s">
        <v>1133</v>
      </c>
      <c r="F11" s="49"/>
      <c r="G11" s="49"/>
      <c r="H11" s="49"/>
      <c r="I11" s="143"/>
      <c r="J11" s="49"/>
      <c r="K11" s="53"/>
    </row>
    <row r="12" spans="2:11" s="1" customFormat="1" ht="13.5">
      <c r="B12" s="48"/>
      <c r="C12" s="49"/>
      <c r="D12" s="49"/>
      <c r="E12" s="49"/>
      <c r="F12" s="49"/>
      <c r="G12" s="49"/>
      <c r="H12" s="49"/>
      <c r="I12" s="143"/>
      <c r="J12" s="49"/>
      <c r="K12" s="53"/>
    </row>
    <row r="13" spans="2:11" s="1" customFormat="1" ht="14.4" customHeight="1">
      <c r="B13" s="48"/>
      <c r="C13" s="49"/>
      <c r="D13" s="42" t="s">
        <v>21</v>
      </c>
      <c r="E13" s="49"/>
      <c r="F13" s="37" t="s">
        <v>5</v>
      </c>
      <c r="G13" s="49"/>
      <c r="H13" s="49"/>
      <c r="I13" s="145" t="s">
        <v>22</v>
      </c>
      <c r="J13" s="37" t="s">
        <v>5</v>
      </c>
      <c r="K13" s="53"/>
    </row>
    <row r="14" spans="2:11" s="1" customFormat="1" ht="14.4" customHeight="1">
      <c r="B14" s="48"/>
      <c r="C14" s="49"/>
      <c r="D14" s="42" t="s">
        <v>23</v>
      </c>
      <c r="E14" s="49"/>
      <c r="F14" s="37" t="s">
        <v>24</v>
      </c>
      <c r="G14" s="49"/>
      <c r="H14" s="49"/>
      <c r="I14" s="145" t="s">
        <v>25</v>
      </c>
      <c r="J14" s="146">
        <f>'Rekapitulace stavby'!AN8</f>
        <v>0</v>
      </c>
      <c r="K14" s="53"/>
    </row>
    <row r="15" spans="2:11" s="1" customFormat="1" ht="10.8" customHeight="1">
      <c r="B15" s="48"/>
      <c r="C15" s="49"/>
      <c r="D15" s="49"/>
      <c r="E15" s="49"/>
      <c r="F15" s="49"/>
      <c r="G15" s="49"/>
      <c r="H15" s="49"/>
      <c r="I15" s="143"/>
      <c r="J15" s="49"/>
      <c r="K15" s="53"/>
    </row>
    <row r="16" spans="2:11" s="1" customFormat="1" ht="14.4" customHeight="1">
      <c r="B16" s="48"/>
      <c r="C16" s="49"/>
      <c r="D16" s="42" t="s">
        <v>27</v>
      </c>
      <c r="E16" s="49"/>
      <c r="F16" s="49"/>
      <c r="G16" s="49"/>
      <c r="H16" s="49"/>
      <c r="I16" s="145" t="s">
        <v>28</v>
      </c>
      <c r="J16" s="37" t="s">
        <v>5</v>
      </c>
      <c r="K16" s="53"/>
    </row>
    <row r="17" spans="2:11" s="1" customFormat="1" ht="18" customHeight="1">
      <c r="B17" s="48"/>
      <c r="C17" s="49"/>
      <c r="D17" s="49"/>
      <c r="E17" s="37" t="s">
        <v>29</v>
      </c>
      <c r="F17" s="49"/>
      <c r="G17" s="49"/>
      <c r="H17" s="49"/>
      <c r="I17" s="145" t="s">
        <v>30</v>
      </c>
      <c r="J17" s="37" t="s">
        <v>5</v>
      </c>
      <c r="K17" s="53"/>
    </row>
    <row r="18" spans="2:11" s="1" customFormat="1" ht="6.95" customHeight="1">
      <c r="B18" s="48"/>
      <c r="C18" s="49"/>
      <c r="D18" s="49"/>
      <c r="E18" s="49"/>
      <c r="F18" s="49"/>
      <c r="G18" s="49"/>
      <c r="H18" s="49"/>
      <c r="I18" s="143"/>
      <c r="J18" s="49"/>
      <c r="K18" s="53"/>
    </row>
    <row r="19" spans="2:11" s="1" customFormat="1" ht="14.4" customHeight="1">
      <c r="B19" s="48"/>
      <c r="C19" s="49"/>
      <c r="D19" s="42" t="s">
        <v>31</v>
      </c>
      <c r="E19" s="49"/>
      <c r="F19" s="49"/>
      <c r="G19" s="49"/>
      <c r="H19" s="49"/>
      <c r="I19" s="145" t="s">
        <v>28</v>
      </c>
      <c r="J19" s="37">
        <f>IF('Rekapitulace stavby'!AN13="Vyplň údaj","",IF('Rekapitulace stavby'!AN13="","",'Rekapitulace stavby'!AN13))</f>
        <v>0</v>
      </c>
      <c r="K19" s="53"/>
    </row>
    <row r="20" spans="2:11" s="1" customFormat="1" ht="18" customHeight="1">
      <c r="B20" s="48"/>
      <c r="C20" s="49"/>
      <c r="D20" s="49"/>
      <c r="E20" s="37">
        <f>IF('Rekapitulace stavby'!E14="Vyplň údaj","",IF('Rekapitulace stavby'!E14="","",'Rekapitulace stavby'!E14))</f>
        <v>0</v>
      </c>
      <c r="F20" s="49"/>
      <c r="G20" s="49"/>
      <c r="H20" s="49"/>
      <c r="I20" s="145" t="s">
        <v>30</v>
      </c>
      <c r="J20" s="37">
        <f>IF('Rekapitulace stavby'!AN14="Vyplň údaj","",IF('Rekapitulace stavby'!AN14="","",'Rekapitulace stavby'!AN14))</f>
        <v>0</v>
      </c>
      <c r="K20" s="53"/>
    </row>
    <row r="21" spans="2:11" s="1" customFormat="1" ht="6.95" customHeight="1">
      <c r="B21" s="48"/>
      <c r="C21" s="49"/>
      <c r="D21" s="49"/>
      <c r="E21" s="49"/>
      <c r="F21" s="49"/>
      <c r="G21" s="49"/>
      <c r="H21" s="49"/>
      <c r="I21" s="143"/>
      <c r="J21" s="49"/>
      <c r="K21" s="53"/>
    </row>
    <row r="22" spans="2:11" s="1" customFormat="1" ht="14.4" customHeight="1">
      <c r="B22" s="48"/>
      <c r="C22" s="49"/>
      <c r="D22" s="42" t="s">
        <v>33</v>
      </c>
      <c r="E22" s="49"/>
      <c r="F22" s="49"/>
      <c r="G22" s="49"/>
      <c r="H22" s="49"/>
      <c r="I22" s="145" t="s">
        <v>28</v>
      </c>
      <c r="J22" s="37" t="s">
        <v>5</v>
      </c>
      <c r="K22" s="53"/>
    </row>
    <row r="23" spans="2:11" s="1" customFormat="1" ht="18" customHeight="1">
      <c r="B23" s="48"/>
      <c r="C23" s="49"/>
      <c r="D23" s="49"/>
      <c r="E23" s="37" t="s">
        <v>34</v>
      </c>
      <c r="F23" s="49"/>
      <c r="G23" s="49"/>
      <c r="H23" s="49"/>
      <c r="I23" s="145" t="s">
        <v>30</v>
      </c>
      <c r="J23" s="37" t="s">
        <v>5</v>
      </c>
      <c r="K23" s="53"/>
    </row>
    <row r="24" spans="2:11" s="1" customFormat="1" ht="6.95" customHeight="1">
      <c r="B24" s="48"/>
      <c r="C24" s="49"/>
      <c r="D24" s="49"/>
      <c r="E24" s="49"/>
      <c r="F24" s="49"/>
      <c r="G24" s="49"/>
      <c r="H24" s="49"/>
      <c r="I24" s="143"/>
      <c r="J24" s="49"/>
      <c r="K24" s="53"/>
    </row>
    <row r="25" spans="2:11" s="1" customFormat="1" ht="14.4" customHeight="1">
      <c r="B25" s="48"/>
      <c r="C25" s="49"/>
      <c r="D25" s="42" t="s">
        <v>36</v>
      </c>
      <c r="E25" s="49"/>
      <c r="F25" s="49"/>
      <c r="G25" s="49"/>
      <c r="H25" s="49"/>
      <c r="I25" s="143"/>
      <c r="J25" s="49"/>
      <c r="K25" s="53"/>
    </row>
    <row r="26" spans="2:11" s="7" customFormat="1" ht="22.5" customHeight="1">
      <c r="B26" s="147"/>
      <c r="C26" s="148"/>
      <c r="D26" s="148"/>
      <c r="E26" s="46" t="s">
        <v>5</v>
      </c>
      <c r="F26" s="46"/>
      <c r="G26" s="46"/>
      <c r="H26" s="46"/>
      <c r="I26" s="149"/>
      <c r="J26" s="148"/>
      <c r="K26" s="150"/>
    </row>
    <row r="27" spans="2:11" s="1" customFormat="1" ht="6.95" customHeight="1">
      <c r="B27" s="48"/>
      <c r="C27" s="49"/>
      <c r="D27" s="49"/>
      <c r="E27" s="49"/>
      <c r="F27" s="49"/>
      <c r="G27" s="49"/>
      <c r="H27" s="49"/>
      <c r="I27" s="143"/>
      <c r="J27" s="49"/>
      <c r="K27" s="53"/>
    </row>
    <row r="28" spans="2:11" s="1" customFormat="1" ht="6.95" customHeight="1">
      <c r="B28" s="48"/>
      <c r="C28" s="49"/>
      <c r="D28" s="84"/>
      <c r="E28" s="84"/>
      <c r="F28" s="84"/>
      <c r="G28" s="84"/>
      <c r="H28" s="84"/>
      <c r="I28" s="151"/>
      <c r="J28" s="84"/>
      <c r="K28" s="152"/>
    </row>
    <row r="29" spans="2:11" s="1" customFormat="1" ht="25.4" customHeight="1">
      <c r="B29" s="48"/>
      <c r="C29" s="49"/>
      <c r="D29" s="153" t="s">
        <v>38</v>
      </c>
      <c r="E29" s="49"/>
      <c r="F29" s="49"/>
      <c r="G29" s="49"/>
      <c r="H29" s="49"/>
      <c r="I29" s="143"/>
      <c r="J29" s="154">
        <f>ROUND(J83,2)</f>
        <v>0</v>
      </c>
      <c r="K29" s="53"/>
    </row>
    <row r="30" spans="2:11" s="1" customFormat="1" ht="6.95" customHeight="1">
      <c r="B30" s="48"/>
      <c r="C30" s="49"/>
      <c r="D30" s="84"/>
      <c r="E30" s="84"/>
      <c r="F30" s="84"/>
      <c r="G30" s="84"/>
      <c r="H30" s="84"/>
      <c r="I30" s="151"/>
      <c r="J30" s="84"/>
      <c r="K30" s="152"/>
    </row>
    <row r="31" spans="2:11" s="1" customFormat="1" ht="14.4" customHeight="1">
      <c r="B31" s="48"/>
      <c r="C31" s="49"/>
      <c r="D31" s="49"/>
      <c r="E31" s="49"/>
      <c r="F31" s="54" t="s">
        <v>40</v>
      </c>
      <c r="G31" s="49"/>
      <c r="H31" s="49"/>
      <c r="I31" s="155" t="s">
        <v>39</v>
      </c>
      <c r="J31" s="54" t="s">
        <v>41</v>
      </c>
      <c r="K31" s="53"/>
    </row>
    <row r="32" spans="2:11" s="1" customFormat="1" ht="14.4" customHeight="1">
      <c r="B32" s="48"/>
      <c r="C32" s="49"/>
      <c r="D32" s="57" t="s">
        <v>42</v>
      </c>
      <c r="E32" s="57" t="s">
        <v>43</v>
      </c>
      <c r="F32" s="156">
        <f>ROUND(SUM(BE83:BE87),2)</f>
        <v>0</v>
      </c>
      <c r="G32" s="49"/>
      <c r="H32" s="49"/>
      <c r="I32" s="157">
        <v>0.21</v>
      </c>
      <c r="J32" s="156">
        <f>ROUND(ROUND((SUM(BE83:BE87)),2)*I32,2)</f>
        <v>0</v>
      </c>
      <c r="K32" s="53"/>
    </row>
    <row r="33" spans="2:11" s="1" customFormat="1" ht="14.4" customHeight="1">
      <c r="B33" s="48"/>
      <c r="C33" s="49"/>
      <c r="D33" s="49"/>
      <c r="E33" s="57" t="s">
        <v>44</v>
      </c>
      <c r="F33" s="156">
        <f>ROUND(SUM(BF83:BF87),2)</f>
        <v>0</v>
      </c>
      <c r="G33" s="49"/>
      <c r="H33" s="49"/>
      <c r="I33" s="157">
        <v>0.15</v>
      </c>
      <c r="J33" s="156">
        <f>ROUND(ROUND((SUM(BF83:BF87)),2)*I33,2)</f>
        <v>0</v>
      </c>
      <c r="K33" s="53"/>
    </row>
    <row r="34" spans="2:11" s="1" customFormat="1" ht="14.4" customHeight="1" hidden="1">
      <c r="B34" s="48"/>
      <c r="C34" s="49"/>
      <c r="D34" s="49"/>
      <c r="E34" s="57" t="s">
        <v>45</v>
      </c>
      <c r="F34" s="156">
        <f>ROUND(SUM(BG83:BG87),2)</f>
        <v>0</v>
      </c>
      <c r="G34" s="49"/>
      <c r="H34" s="49"/>
      <c r="I34" s="157">
        <v>0.21</v>
      </c>
      <c r="J34" s="156">
        <v>0</v>
      </c>
      <c r="K34" s="53"/>
    </row>
    <row r="35" spans="2:11" s="1" customFormat="1" ht="14.4" customHeight="1" hidden="1">
      <c r="B35" s="48"/>
      <c r="C35" s="49"/>
      <c r="D35" s="49"/>
      <c r="E35" s="57" t="s">
        <v>46</v>
      </c>
      <c r="F35" s="156">
        <f>ROUND(SUM(BH83:BH87),2)</f>
        <v>0</v>
      </c>
      <c r="G35" s="49"/>
      <c r="H35" s="49"/>
      <c r="I35" s="157">
        <v>0.15</v>
      </c>
      <c r="J35" s="156">
        <v>0</v>
      </c>
      <c r="K35" s="53"/>
    </row>
    <row r="36" spans="2:11" s="1" customFormat="1" ht="14.4" customHeight="1" hidden="1">
      <c r="B36" s="48"/>
      <c r="C36" s="49"/>
      <c r="D36" s="49"/>
      <c r="E36" s="57" t="s">
        <v>47</v>
      </c>
      <c r="F36" s="156">
        <f>ROUND(SUM(BI83:BI87),2)</f>
        <v>0</v>
      </c>
      <c r="G36" s="49"/>
      <c r="H36" s="49"/>
      <c r="I36" s="157">
        <v>0</v>
      </c>
      <c r="J36" s="156">
        <v>0</v>
      </c>
      <c r="K36" s="53"/>
    </row>
    <row r="37" spans="2:11" s="1" customFormat="1" ht="6.95" customHeight="1">
      <c r="B37" s="48"/>
      <c r="C37" s="49"/>
      <c r="D37" s="49"/>
      <c r="E37" s="49"/>
      <c r="F37" s="49"/>
      <c r="G37" s="49"/>
      <c r="H37" s="49"/>
      <c r="I37" s="143"/>
      <c r="J37" s="49"/>
      <c r="K37" s="53"/>
    </row>
    <row r="38" spans="2:11" s="1" customFormat="1" ht="25.4" customHeight="1">
      <c r="B38" s="48"/>
      <c r="C38" s="158"/>
      <c r="D38" s="159" t="s">
        <v>48</v>
      </c>
      <c r="E38" s="90"/>
      <c r="F38" s="90"/>
      <c r="G38" s="160" t="s">
        <v>49</v>
      </c>
      <c r="H38" s="161" t="s">
        <v>50</v>
      </c>
      <c r="I38" s="162"/>
      <c r="J38" s="163">
        <f>SUM(J29:J36)</f>
        <v>0</v>
      </c>
      <c r="K38" s="164"/>
    </row>
    <row r="39" spans="2:11" s="1" customFormat="1" ht="14.4" customHeight="1">
      <c r="B39" s="69"/>
      <c r="C39" s="70"/>
      <c r="D39" s="70"/>
      <c r="E39" s="70"/>
      <c r="F39" s="70"/>
      <c r="G39" s="70"/>
      <c r="H39" s="70"/>
      <c r="I39" s="165"/>
      <c r="J39" s="70"/>
      <c r="K39" s="71"/>
    </row>
    <row r="43" spans="2:11" s="1" customFormat="1" ht="6.95" customHeight="1">
      <c r="B43" s="72"/>
      <c r="C43" s="73"/>
      <c r="D43" s="73"/>
      <c r="E43" s="73"/>
      <c r="F43" s="73"/>
      <c r="G43" s="73"/>
      <c r="H43" s="73"/>
      <c r="I43" s="166"/>
      <c r="J43" s="73"/>
      <c r="K43" s="167"/>
    </row>
    <row r="44" spans="2:11" s="1" customFormat="1" ht="36.95" customHeight="1">
      <c r="B44" s="48"/>
      <c r="C44" s="32" t="s">
        <v>138</v>
      </c>
      <c r="D44" s="49"/>
      <c r="E44" s="49"/>
      <c r="F44" s="49"/>
      <c r="G44" s="49"/>
      <c r="H44" s="49"/>
      <c r="I44" s="143"/>
      <c r="J44" s="49"/>
      <c r="K44" s="53"/>
    </row>
    <row r="45" spans="2:11" s="1" customFormat="1" ht="6.95" customHeight="1">
      <c r="B45" s="48"/>
      <c r="C45" s="49"/>
      <c r="D45" s="49"/>
      <c r="E45" s="49"/>
      <c r="F45" s="49"/>
      <c r="G45" s="49"/>
      <c r="H45" s="49"/>
      <c r="I45" s="143"/>
      <c r="J45" s="49"/>
      <c r="K45" s="53"/>
    </row>
    <row r="46" spans="2:11" s="1" customFormat="1" ht="14.4" customHeight="1">
      <c r="B46" s="48"/>
      <c r="C46" s="42" t="s">
        <v>19</v>
      </c>
      <c r="D46" s="49"/>
      <c r="E46" s="49"/>
      <c r="F46" s="49"/>
      <c r="G46" s="49"/>
      <c r="H46" s="49"/>
      <c r="I46" s="143"/>
      <c r="J46" s="49"/>
      <c r="K46" s="53"/>
    </row>
    <row r="47" spans="2:11" s="1" customFormat="1" ht="22.5" customHeight="1">
      <c r="B47" s="48"/>
      <c r="C47" s="49"/>
      <c r="D47" s="49"/>
      <c r="E47" s="142">
        <f>E7</f>
        <v>0</v>
      </c>
      <c r="F47" s="42"/>
      <c r="G47" s="42"/>
      <c r="H47" s="42"/>
      <c r="I47" s="143"/>
      <c r="J47" s="49"/>
      <c r="K47" s="53"/>
    </row>
    <row r="48" spans="2:11" ht="13.5">
      <c r="B48" s="30"/>
      <c r="C48" s="42" t="s">
        <v>134</v>
      </c>
      <c r="D48" s="31"/>
      <c r="E48" s="31"/>
      <c r="F48" s="31"/>
      <c r="G48" s="31"/>
      <c r="H48" s="31"/>
      <c r="I48" s="141"/>
      <c r="J48" s="31"/>
      <c r="K48" s="33"/>
    </row>
    <row r="49" spans="2:11" s="1" customFormat="1" ht="22.5" customHeight="1">
      <c r="B49" s="48"/>
      <c r="C49" s="49"/>
      <c r="D49" s="49"/>
      <c r="E49" s="142" t="s">
        <v>135</v>
      </c>
      <c r="F49" s="49"/>
      <c r="G49" s="49"/>
      <c r="H49" s="49"/>
      <c r="I49" s="143"/>
      <c r="J49" s="49"/>
      <c r="K49" s="53"/>
    </row>
    <row r="50" spans="2:11" s="1" customFormat="1" ht="14.4" customHeight="1">
      <c r="B50" s="48"/>
      <c r="C50" s="42" t="s">
        <v>136</v>
      </c>
      <c r="D50" s="49"/>
      <c r="E50" s="49"/>
      <c r="F50" s="49"/>
      <c r="G50" s="49"/>
      <c r="H50" s="49"/>
      <c r="I50" s="143"/>
      <c r="J50" s="49"/>
      <c r="K50" s="53"/>
    </row>
    <row r="51" spans="2:11" s="1" customFormat="1" ht="23.25" customHeight="1">
      <c r="B51" s="48"/>
      <c r="C51" s="49"/>
      <c r="D51" s="49"/>
      <c r="E51" s="144">
        <f>E11</f>
        <v>0</v>
      </c>
      <c r="F51" s="49"/>
      <c r="G51" s="49"/>
      <c r="H51" s="49"/>
      <c r="I51" s="143"/>
      <c r="J51" s="49"/>
      <c r="K51" s="53"/>
    </row>
    <row r="52" spans="2:11" s="1" customFormat="1" ht="6.95" customHeight="1">
      <c r="B52" s="48"/>
      <c r="C52" s="49"/>
      <c r="D52" s="49"/>
      <c r="E52" s="49"/>
      <c r="F52" s="49"/>
      <c r="G52" s="49"/>
      <c r="H52" s="49"/>
      <c r="I52" s="143"/>
      <c r="J52" s="49"/>
      <c r="K52" s="53"/>
    </row>
    <row r="53" spans="2:11" s="1" customFormat="1" ht="18" customHeight="1">
      <c r="B53" s="48"/>
      <c r="C53" s="42" t="s">
        <v>23</v>
      </c>
      <c r="D53" s="49"/>
      <c r="E53" s="49"/>
      <c r="F53" s="37">
        <f>F14</f>
        <v>0</v>
      </c>
      <c r="G53" s="49"/>
      <c r="H53" s="49"/>
      <c r="I53" s="145" t="s">
        <v>25</v>
      </c>
      <c r="J53" s="146">
        <f>IF(J14="","",J14)</f>
        <v>0</v>
      </c>
      <c r="K53" s="53"/>
    </row>
    <row r="54" spans="2:11" s="1" customFormat="1" ht="6.95" customHeight="1">
      <c r="B54" s="48"/>
      <c r="C54" s="49"/>
      <c r="D54" s="49"/>
      <c r="E54" s="49"/>
      <c r="F54" s="49"/>
      <c r="G54" s="49"/>
      <c r="H54" s="49"/>
      <c r="I54" s="143"/>
      <c r="J54" s="49"/>
      <c r="K54" s="53"/>
    </row>
    <row r="55" spans="2:11" s="1" customFormat="1" ht="13.5">
      <c r="B55" s="48"/>
      <c r="C55" s="42" t="s">
        <v>27</v>
      </c>
      <c r="D55" s="49"/>
      <c r="E55" s="49"/>
      <c r="F55" s="37">
        <f>E17</f>
        <v>0</v>
      </c>
      <c r="G55" s="49"/>
      <c r="H55" s="49"/>
      <c r="I55" s="145" t="s">
        <v>33</v>
      </c>
      <c r="J55" s="37">
        <f>E23</f>
        <v>0</v>
      </c>
      <c r="K55" s="53"/>
    </row>
    <row r="56" spans="2:11" s="1" customFormat="1" ht="14.4" customHeight="1">
      <c r="B56" s="48"/>
      <c r="C56" s="42" t="s">
        <v>31</v>
      </c>
      <c r="D56" s="49"/>
      <c r="E56" s="49"/>
      <c r="F56" s="37">
        <f>IF(E20="","",E20)</f>
        <v>0</v>
      </c>
      <c r="G56" s="49"/>
      <c r="H56" s="49"/>
      <c r="I56" s="143"/>
      <c r="J56" s="49"/>
      <c r="K56" s="53"/>
    </row>
    <row r="57" spans="2:11" s="1" customFormat="1" ht="10.3" customHeight="1">
      <c r="B57" s="48"/>
      <c r="C57" s="49"/>
      <c r="D57" s="49"/>
      <c r="E57" s="49"/>
      <c r="F57" s="49"/>
      <c r="G57" s="49"/>
      <c r="H57" s="49"/>
      <c r="I57" s="143"/>
      <c r="J57" s="49"/>
      <c r="K57" s="53"/>
    </row>
    <row r="58" spans="2:11" s="1" customFormat="1" ht="29.25" customHeight="1">
      <c r="B58" s="48"/>
      <c r="C58" s="168" t="s">
        <v>139</v>
      </c>
      <c r="D58" s="158"/>
      <c r="E58" s="158"/>
      <c r="F58" s="158"/>
      <c r="G58" s="158"/>
      <c r="H58" s="158"/>
      <c r="I58" s="169"/>
      <c r="J58" s="170" t="s">
        <v>140</v>
      </c>
      <c r="K58" s="171"/>
    </row>
    <row r="59" spans="2:11" s="1" customFormat="1" ht="10.3" customHeight="1">
      <c r="B59" s="48"/>
      <c r="C59" s="49"/>
      <c r="D59" s="49"/>
      <c r="E59" s="49"/>
      <c r="F59" s="49"/>
      <c r="G59" s="49"/>
      <c r="H59" s="49"/>
      <c r="I59" s="143"/>
      <c r="J59" s="49"/>
      <c r="K59" s="53"/>
    </row>
    <row r="60" spans="2:47" s="1" customFormat="1" ht="29.25" customHeight="1">
      <c r="B60" s="48"/>
      <c r="C60" s="172" t="s">
        <v>141</v>
      </c>
      <c r="D60" s="49"/>
      <c r="E60" s="49"/>
      <c r="F60" s="49"/>
      <c r="G60" s="49"/>
      <c r="H60" s="49"/>
      <c r="I60" s="143"/>
      <c r="J60" s="154">
        <f>J83</f>
        <v>0</v>
      </c>
      <c r="K60" s="53"/>
      <c r="AU60" s="26" t="s">
        <v>142</v>
      </c>
    </row>
    <row r="61" spans="2:11" s="8" customFormat="1" ht="24.95" customHeight="1">
      <c r="B61" s="173"/>
      <c r="C61" s="174"/>
      <c r="D61" s="175" t="s">
        <v>1134</v>
      </c>
      <c r="E61" s="176"/>
      <c r="F61" s="176"/>
      <c r="G61" s="176"/>
      <c r="H61" s="176"/>
      <c r="I61" s="177"/>
      <c r="J61" s="178">
        <f>J84</f>
        <v>0</v>
      </c>
      <c r="K61" s="179"/>
    </row>
    <row r="62" spans="2:11" s="1" customFormat="1" ht="21.8" customHeight="1">
      <c r="B62" s="48"/>
      <c r="C62" s="49"/>
      <c r="D62" s="49"/>
      <c r="E62" s="49"/>
      <c r="F62" s="49"/>
      <c r="G62" s="49"/>
      <c r="H62" s="49"/>
      <c r="I62" s="143"/>
      <c r="J62" s="49"/>
      <c r="K62" s="53"/>
    </row>
    <row r="63" spans="2:11" s="1" customFormat="1" ht="6.95" customHeight="1">
      <c r="B63" s="69"/>
      <c r="C63" s="70"/>
      <c r="D63" s="70"/>
      <c r="E63" s="70"/>
      <c r="F63" s="70"/>
      <c r="G63" s="70"/>
      <c r="H63" s="70"/>
      <c r="I63" s="165"/>
      <c r="J63" s="70"/>
      <c r="K63" s="71"/>
    </row>
    <row r="67" spans="2:12" s="1" customFormat="1" ht="6.95" customHeight="1">
      <c r="B67" s="72"/>
      <c r="C67" s="73"/>
      <c r="D67" s="73"/>
      <c r="E67" s="73"/>
      <c r="F67" s="73"/>
      <c r="G67" s="73"/>
      <c r="H67" s="73"/>
      <c r="I67" s="166"/>
      <c r="J67" s="73"/>
      <c r="K67" s="73"/>
      <c r="L67" s="48"/>
    </row>
    <row r="68" spans="2:12" s="1" customFormat="1" ht="36.95" customHeight="1">
      <c r="B68" s="48"/>
      <c r="C68" s="74" t="s">
        <v>157</v>
      </c>
      <c r="L68" s="48"/>
    </row>
    <row r="69" spans="2:12" s="1" customFormat="1" ht="6.95" customHeight="1">
      <c r="B69" s="48"/>
      <c r="L69" s="48"/>
    </row>
    <row r="70" spans="2:12" s="1" customFormat="1" ht="14.4" customHeight="1">
      <c r="B70" s="48"/>
      <c r="C70" s="76" t="s">
        <v>19</v>
      </c>
      <c r="L70" s="48"/>
    </row>
    <row r="71" spans="2:12" s="1" customFormat="1" ht="22.5" customHeight="1">
      <c r="B71" s="48"/>
      <c r="E71" s="187">
        <f>E7</f>
        <v>0</v>
      </c>
      <c r="F71" s="76"/>
      <c r="G71" s="76"/>
      <c r="H71" s="76"/>
      <c r="L71" s="48"/>
    </row>
    <row r="72" spans="2:12" ht="13.5">
      <c r="B72" s="30"/>
      <c r="C72" s="76" t="s">
        <v>134</v>
      </c>
      <c r="L72" s="30"/>
    </row>
    <row r="73" spans="2:12" s="1" customFormat="1" ht="22.5" customHeight="1">
      <c r="B73" s="48"/>
      <c r="E73" s="187" t="s">
        <v>135</v>
      </c>
      <c r="F73" s="1"/>
      <c r="G73" s="1"/>
      <c r="H73" s="1"/>
      <c r="L73" s="48"/>
    </row>
    <row r="74" spans="2:12" s="1" customFormat="1" ht="14.4" customHeight="1">
      <c r="B74" s="48"/>
      <c r="C74" s="76" t="s">
        <v>136</v>
      </c>
      <c r="L74" s="48"/>
    </row>
    <row r="75" spans="2:12" s="1" customFormat="1" ht="23.25" customHeight="1">
      <c r="B75" s="48"/>
      <c r="E75" s="79">
        <f>E11</f>
        <v>0</v>
      </c>
      <c r="F75" s="1"/>
      <c r="G75" s="1"/>
      <c r="H75" s="1"/>
      <c r="L75" s="48"/>
    </row>
    <row r="76" spans="2:12" s="1" customFormat="1" ht="6.95" customHeight="1">
      <c r="B76" s="48"/>
      <c r="L76" s="48"/>
    </row>
    <row r="77" spans="2:12" s="1" customFormat="1" ht="18" customHeight="1">
      <c r="B77" s="48"/>
      <c r="C77" s="76" t="s">
        <v>23</v>
      </c>
      <c r="F77" s="188">
        <f>F14</f>
        <v>0</v>
      </c>
      <c r="I77" s="189" t="s">
        <v>25</v>
      </c>
      <c r="J77" s="81">
        <f>IF(J14="","",J14)</f>
        <v>0</v>
      </c>
      <c r="L77" s="48"/>
    </row>
    <row r="78" spans="2:12" s="1" customFormat="1" ht="6.95" customHeight="1">
      <c r="B78" s="48"/>
      <c r="L78" s="48"/>
    </row>
    <row r="79" spans="2:12" s="1" customFormat="1" ht="13.5">
      <c r="B79" s="48"/>
      <c r="C79" s="76" t="s">
        <v>27</v>
      </c>
      <c r="F79" s="188">
        <f>E17</f>
        <v>0</v>
      </c>
      <c r="I79" s="189" t="s">
        <v>33</v>
      </c>
      <c r="J79" s="188">
        <f>E23</f>
        <v>0</v>
      </c>
      <c r="L79" s="48"/>
    </row>
    <row r="80" spans="2:12" s="1" customFormat="1" ht="14.4" customHeight="1">
      <c r="B80" s="48"/>
      <c r="C80" s="76" t="s">
        <v>31</v>
      </c>
      <c r="F80" s="188">
        <f>IF(E20="","",E20)</f>
        <v>0</v>
      </c>
      <c r="L80" s="48"/>
    </row>
    <row r="81" spans="2:12" s="1" customFormat="1" ht="10.3" customHeight="1">
      <c r="B81" s="48"/>
      <c r="L81" s="48"/>
    </row>
    <row r="82" spans="2:20" s="10" customFormat="1" ht="29.25" customHeight="1">
      <c r="B82" s="190"/>
      <c r="C82" s="191" t="s">
        <v>158</v>
      </c>
      <c r="D82" s="192" t="s">
        <v>57</v>
      </c>
      <c r="E82" s="192" t="s">
        <v>53</v>
      </c>
      <c r="F82" s="192" t="s">
        <v>159</v>
      </c>
      <c r="G82" s="192" t="s">
        <v>160</v>
      </c>
      <c r="H82" s="192" t="s">
        <v>161</v>
      </c>
      <c r="I82" s="193" t="s">
        <v>162</v>
      </c>
      <c r="J82" s="192" t="s">
        <v>140</v>
      </c>
      <c r="K82" s="194" t="s">
        <v>163</v>
      </c>
      <c r="L82" s="190"/>
      <c r="M82" s="94" t="s">
        <v>164</v>
      </c>
      <c r="N82" s="95" t="s">
        <v>42</v>
      </c>
      <c r="O82" s="95" t="s">
        <v>165</v>
      </c>
      <c r="P82" s="95" t="s">
        <v>166</v>
      </c>
      <c r="Q82" s="95" t="s">
        <v>167</v>
      </c>
      <c r="R82" s="95" t="s">
        <v>168</v>
      </c>
      <c r="S82" s="95" t="s">
        <v>169</v>
      </c>
      <c r="T82" s="96" t="s">
        <v>170</v>
      </c>
    </row>
    <row r="83" spans="2:63" s="1" customFormat="1" ht="29.25" customHeight="1">
      <c r="B83" s="48"/>
      <c r="C83" s="98" t="s">
        <v>141</v>
      </c>
      <c r="J83" s="195">
        <f>BK83</f>
        <v>0</v>
      </c>
      <c r="L83" s="48"/>
      <c r="M83" s="97"/>
      <c r="N83" s="84"/>
      <c r="O83" s="84"/>
      <c r="P83" s="196">
        <f>P84</f>
        <v>0</v>
      </c>
      <c r="Q83" s="84"/>
      <c r="R83" s="196">
        <f>R84</f>
        <v>0</v>
      </c>
      <c r="S83" s="84"/>
      <c r="T83" s="197">
        <f>T84</f>
        <v>0</v>
      </c>
      <c r="AT83" s="26" t="s">
        <v>71</v>
      </c>
      <c r="AU83" s="26" t="s">
        <v>142</v>
      </c>
      <c r="BK83" s="198">
        <f>BK84</f>
        <v>0</v>
      </c>
    </row>
    <row r="84" spans="2:63" s="11" customFormat="1" ht="37.4" customHeight="1">
      <c r="B84" s="199"/>
      <c r="D84" s="210" t="s">
        <v>71</v>
      </c>
      <c r="E84" s="277" t="s">
        <v>1135</v>
      </c>
      <c r="F84" s="277" t="s">
        <v>1136</v>
      </c>
      <c r="I84" s="202"/>
      <c r="J84" s="278">
        <f>BK84</f>
        <v>0</v>
      </c>
      <c r="L84" s="199"/>
      <c r="M84" s="204"/>
      <c r="N84" s="205"/>
      <c r="O84" s="205"/>
      <c r="P84" s="206">
        <f>SUM(P85:P87)</f>
        <v>0</v>
      </c>
      <c r="Q84" s="205"/>
      <c r="R84" s="206">
        <f>SUM(R85:R87)</f>
        <v>0</v>
      </c>
      <c r="S84" s="205"/>
      <c r="T84" s="207">
        <f>SUM(T85:T87)</f>
        <v>0</v>
      </c>
      <c r="AR84" s="200" t="s">
        <v>207</v>
      </c>
      <c r="AT84" s="208" t="s">
        <v>71</v>
      </c>
      <c r="AU84" s="208" t="s">
        <v>72</v>
      </c>
      <c r="AY84" s="200" t="s">
        <v>173</v>
      </c>
      <c r="BK84" s="209">
        <f>SUM(BK85:BK87)</f>
        <v>0</v>
      </c>
    </row>
    <row r="85" spans="2:65" s="1" customFormat="1" ht="22.5" customHeight="1">
      <c r="B85" s="213"/>
      <c r="C85" s="214" t="s">
        <v>79</v>
      </c>
      <c r="D85" s="214" t="s">
        <v>176</v>
      </c>
      <c r="E85" s="215" t="s">
        <v>1137</v>
      </c>
      <c r="F85" s="216" t="s">
        <v>1138</v>
      </c>
      <c r="G85" s="217" t="s">
        <v>1139</v>
      </c>
      <c r="H85" s="218">
        <v>1</v>
      </c>
      <c r="I85" s="219"/>
      <c r="J85" s="220">
        <f>ROUND(I85*H85,2)</f>
        <v>0</v>
      </c>
      <c r="K85" s="216" t="s">
        <v>180</v>
      </c>
      <c r="L85" s="48"/>
      <c r="M85" s="221" t="s">
        <v>5</v>
      </c>
      <c r="N85" s="222" t="s">
        <v>43</v>
      </c>
      <c r="O85" s="49"/>
      <c r="P85" s="223">
        <f>O85*H85</f>
        <v>0</v>
      </c>
      <c r="Q85" s="223">
        <v>0</v>
      </c>
      <c r="R85" s="223">
        <f>Q85*H85</f>
        <v>0</v>
      </c>
      <c r="S85" s="223">
        <v>0</v>
      </c>
      <c r="T85" s="224">
        <f>S85*H85</f>
        <v>0</v>
      </c>
      <c r="AR85" s="26" t="s">
        <v>1140</v>
      </c>
      <c r="AT85" s="26" t="s">
        <v>176</v>
      </c>
      <c r="AU85" s="26" t="s">
        <v>79</v>
      </c>
      <c r="AY85" s="26" t="s">
        <v>173</v>
      </c>
      <c r="BE85" s="225">
        <f>IF(N85="základní",J85,0)</f>
        <v>0</v>
      </c>
      <c r="BF85" s="225">
        <f>IF(N85="snížená",J85,0)</f>
        <v>0</v>
      </c>
      <c r="BG85" s="225">
        <f>IF(N85="zákl. přenesená",J85,0)</f>
        <v>0</v>
      </c>
      <c r="BH85" s="225">
        <f>IF(N85="sníž. přenesená",J85,0)</f>
        <v>0</v>
      </c>
      <c r="BI85" s="225">
        <f>IF(N85="nulová",J85,0)</f>
        <v>0</v>
      </c>
      <c r="BJ85" s="26" t="s">
        <v>79</v>
      </c>
      <c r="BK85" s="225">
        <f>ROUND(I85*H85,2)</f>
        <v>0</v>
      </c>
      <c r="BL85" s="26" t="s">
        <v>1140</v>
      </c>
      <c r="BM85" s="26" t="s">
        <v>1141</v>
      </c>
    </row>
    <row r="86" spans="2:65" s="1" customFormat="1" ht="31.5" customHeight="1">
      <c r="B86" s="213"/>
      <c r="C86" s="214" t="s">
        <v>81</v>
      </c>
      <c r="D86" s="214" t="s">
        <v>176</v>
      </c>
      <c r="E86" s="215" t="s">
        <v>1142</v>
      </c>
      <c r="F86" s="216" t="s">
        <v>1143</v>
      </c>
      <c r="G86" s="217" t="s">
        <v>1139</v>
      </c>
      <c r="H86" s="218">
        <v>1</v>
      </c>
      <c r="I86" s="219"/>
      <c r="J86" s="220">
        <f>ROUND(I86*H86,2)</f>
        <v>0</v>
      </c>
      <c r="K86" s="216" t="s">
        <v>180</v>
      </c>
      <c r="L86" s="48"/>
      <c r="M86" s="221" t="s">
        <v>5</v>
      </c>
      <c r="N86" s="222" t="s">
        <v>43</v>
      </c>
      <c r="O86" s="49"/>
      <c r="P86" s="223">
        <f>O86*H86</f>
        <v>0</v>
      </c>
      <c r="Q86" s="223">
        <v>0</v>
      </c>
      <c r="R86" s="223">
        <f>Q86*H86</f>
        <v>0</v>
      </c>
      <c r="S86" s="223">
        <v>0</v>
      </c>
      <c r="T86" s="224">
        <f>S86*H86</f>
        <v>0</v>
      </c>
      <c r="AR86" s="26" t="s">
        <v>1140</v>
      </c>
      <c r="AT86" s="26" t="s">
        <v>176</v>
      </c>
      <c r="AU86" s="26" t="s">
        <v>79</v>
      </c>
      <c r="AY86" s="26" t="s">
        <v>173</v>
      </c>
      <c r="BE86" s="225">
        <f>IF(N86="základní",J86,0)</f>
        <v>0</v>
      </c>
      <c r="BF86" s="225">
        <f>IF(N86="snížená",J86,0)</f>
        <v>0</v>
      </c>
      <c r="BG86" s="225">
        <f>IF(N86="zákl. přenesená",J86,0)</f>
        <v>0</v>
      </c>
      <c r="BH86" s="225">
        <f>IF(N86="sníž. přenesená",J86,0)</f>
        <v>0</v>
      </c>
      <c r="BI86" s="225">
        <f>IF(N86="nulová",J86,0)</f>
        <v>0</v>
      </c>
      <c r="BJ86" s="26" t="s">
        <v>79</v>
      </c>
      <c r="BK86" s="225">
        <f>ROUND(I86*H86,2)</f>
        <v>0</v>
      </c>
      <c r="BL86" s="26" t="s">
        <v>1140</v>
      </c>
      <c r="BM86" s="26" t="s">
        <v>1144</v>
      </c>
    </row>
    <row r="87" spans="2:65" s="1" customFormat="1" ht="22.5" customHeight="1">
      <c r="B87" s="213"/>
      <c r="C87" s="214" t="s">
        <v>85</v>
      </c>
      <c r="D87" s="214" t="s">
        <v>176</v>
      </c>
      <c r="E87" s="215" t="s">
        <v>1145</v>
      </c>
      <c r="F87" s="216" t="s">
        <v>1146</v>
      </c>
      <c r="G87" s="217" t="s">
        <v>1147</v>
      </c>
      <c r="H87" s="218">
        <v>1</v>
      </c>
      <c r="I87" s="219"/>
      <c r="J87" s="220">
        <f>ROUND(I87*H87,2)</f>
        <v>0</v>
      </c>
      <c r="K87" s="216" t="s">
        <v>180</v>
      </c>
      <c r="L87" s="48"/>
      <c r="M87" s="221" t="s">
        <v>5</v>
      </c>
      <c r="N87" s="273" t="s">
        <v>43</v>
      </c>
      <c r="O87" s="274"/>
      <c r="P87" s="275">
        <f>O87*H87</f>
        <v>0</v>
      </c>
      <c r="Q87" s="275">
        <v>0</v>
      </c>
      <c r="R87" s="275">
        <f>Q87*H87</f>
        <v>0</v>
      </c>
      <c r="S87" s="275">
        <v>0</v>
      </c>
      <c r="T87" s="276">
        <f>S87*H87</f>
        <v>0</v>
      </c>
      <c r="AR87" s="26" t="s">
        <v>1140</v>
      </c>
      <c r="AT87" s="26" t="s">
        <v>176</v>
      </c>
      <c r="AU87" s="26" t="s">
        <v>79</v>
      </c>
      <c r="AY87" s="26" t="s">
        <v>173</v>
      </c>
      <c r="BE87" s="225">
        <f>IF(N87="základní",J87,0)</f>
        <v>0</v>
      </c>
      <c r="BF87" s="225">
        <f>IF(N87="snížená",J87,0)</f>
        <v>0</v>
      </c>
      <c r="BG87" s="225">
        <f>IF(N87="zákl. přenesená",J87,0)</f>
        <v>0</v>
      </c>
      <c r="BH87" s="225">
        <f>IF(N87="sníž. přenesená",J87,0)</f>
        <v>0</v>
      </c>
      <c r="BI87" s="225">
        <f>IF(N87="nulová",J87,0)</f>
        <v>0</v>
      </c>
      <c r="BJ87" s="26" t="s">
        <v>79</v>
      </c>
      <c r="BK87" s="225">
        <f>ROUND(I87*H87,2)</f>
        <v>0</v>
      </c>
      <c r="BL87" s="26" t="s">
        <v>1140</v>
      </c>
      <c r="BM87" s="26" t="s">
        <v>1148</v>
      </c>
    </row>
    <row r="88" spans="2:12" s="1" customFormat="1" ht="6.95" customHeight="1">
      <c r="B88" s="69"/>
      <c r="C88" s="70"/>
      <c r="D88" s="70"/>
      <c r="E88" s="70"/>
      <c r="F88" s="70"/>
      <c r="G88" s="70"/>
      <c r="H88" s="70"/>
      <c r="I88" s="165"/>
      <c r="J88" s="70"/>
      <c r="K88" s="70"/>
      <c r="L88" s="48"/>
    </row>
  </sheetData>
  <autoFilter ref="C82:K87"/>
  <mergeCells count="12">
    <mergeCell ref="E7:H7"/>
    <mergeCell ref="E9:H9"/>
    <mergeCell ref="E11:H11"/>
    <mergeCell ref="E26:H26"/>
    <mergeCell ref="E47:H47"/>
    <mergeCell ref="E49:H49"/>
    <mergeCell ref="E51:H51"/>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0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106</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s="1" customFormat="1" ht="22.5" customHeight="1">
      <c r="B9" s="48"/>
      <c r="C9" s="49"/>
      <c r="D9" s="49"/>
      <c r="E9" s="142" t="s">
        <v>1149</v>
      </c>
      <c r="F9" s="49"/>
      <c r="G9" s="49"/>
      <c r="H9" s="49"/>
      <c r="I9" s="143"/>
      <c r="J9" s="49"/>
      <c r="K9" s="53"/>
    </row>
    <row r="10" spans="2:11" s="1" customFormat="1" ht="13.5">
      <c r="B10" s="48"/>
      <c r="C10" s="49"/>
      <c r="D10" s="42" t="s">
        <v>136</v>
      </c>
      <c r="E10" s="49"/>
      <c r="F10" s="49"/>
      <c r="G10" s="49"/>
      <c r="H10" s="49"/>
      <c r="I10" s="143"/>
      <c r="J10" s="49"/>
      <c r="K10" s="53"/>
    </row>
    <row r="11" spans="2:11" s="1" customFormat="1" ht="36.95" customHeight="1">
      <c r="B11" s="48"/>
      <c r="C11" s="49"/>
      <c r="D11" s="49"/>
      <c r="E11" s="144" t="s">
        <v>1150</v>
      </c>
      <c r="F11" s="49"/>
      <c r="G11" s="49"/>
      <c r="H11" s="49"/>
      <c r="I11" s="143"/>
      <c r="J11" s="49"/>
      <c r="K11" s="53"/>
    </row>
    <row r="12" spans="2:11" s="1" customFormat="1" ht="13.5">
      <c r="B12" s="48"/>
      <c r="C12" s="49"/>
      <c r="D12" s="49"/>
      <c r="E12" s="49"/>
      <c r="F12" s="49"/>
      <c r="G12" s="49"/>
      <c r="H12" s="49"/>
      <c r="I12" s="143"/>
      <c r="J12" s="49"/>
      <c r="K12" s="53"/>
    </row>
    <row r="13" spans="2:11" s="1" customFormat="1" ht="14.4" customHeight="1">
      <c r="B13" s="48"/>
      <c r="C13" s="49"/>
      <c r="D13" s="42" t="s">
        <v>21</v>
      </c>
      <c r="E13" s="49"/>
      <c r="F13" s="37" t="s">
        <v>5</v>
      </c>
      <c r="G13" s="49"/>
      <c r="H13" s="49"/>
      <c r="I13" s="145" t="s">
        <v>22</v>
      </c>
      <c r="J13" s="37" t="s">
        <v>5</v>
      </c>
      <c r="K13" s="53"/>
    </row>
    <row r="14" spans="2:11" s="1" customFormat="1" ht="14.4" customHeight="1">
      <c r="B14" s="48"/>
      <c r="C14" s="49"/>
      <c r="D14" s="42" t="s">
        <v>23</v>
      </c>
      <c r="E14" s="49"/>
      <c r="F14" s="37" t="s">
        <v>24</v>
      </c>
      <c r="G14" s="49"/>
      <c r="H14" s="49"/>
      <c r="I14" s="145" t="s">
        <v>25</v>
      </c>
      <c r="J14" s="146">
        <f>'Rekapitulace stavby'!AN8</f>
        <v>0</v>
      </c>
      <c r="K14" s="53"/>
    </row>
    <row r="15" spans="2:11" s="1" customFormat="1" ht="10.8" customHeight="1">
      <c r="B15" s="48"/>
      <c r="C15" s="49"/>
      <c r="D15" s="49"/>
      <c r="E15" s="49"/>
      <c r="F15" s="49"/>
      <c r="G15" s="49"/>
      <c r="H15" s="49"/>
      <c r="I15" s="143"/>
      <c r="J15" s="49"/>
      <c r="K15" s="53"/>
    </row>
    <row r="16" spans="2:11" s="1" customFormat="1" ht="14.4" customHeight="1">
      <c r="B16" s="48"/>
      <c r="C16" s="49"/>
      <c r="D16" s="42" t="s">
        <v>27</v>
      </c>
      <c r="E16" s="49"/>
      <c r="F16" s="49"/>
      <c r="G16" s="49"/>
      <c r="H16" s="49"/>
      <c r="I16" s="145" t="s">
        <v>28</v>
      </c>
      <c r="J16" s="37" t="s">
        <v>5</v>
      </c>
      <c r="K16" s="53"/>
    </row>
    <row r="17" spans="2:11" s="1" customFormat="1" ht="18" customHeight="1">
      <c r="B17" s="48"/>
      <c r="C17" s="49"/>
      <c r="D17" s="49"/>
      <c r="E17" s="37" t="s">
        <v>29</v>
      </c>
      <c r="F17" s="49"/>
      <c r="G17" s="49"/>
      <c r="H17" s="49"/>
      <c r="I17" s="145" t="s">
        <v>30</v>
      </c>
      <c r="J17" s="37" t="s">
        <v>5</v>
      </c>
      <c r="K17" s="53"/>
    </row>
    <row r="18" spans="2:11" s="1" customFormat="1" ht="6.95" customHeight="1">
      <c r="B18" s="48"/>
      <c r="C18" s="49"/>
      <c r="D18" s="49"/>
      <c r="E18" s="49"/>
      <c r="F18" s="49"/>
      <c r="G18" s="49"/>
      <c r="H18" s="49"/>
      <c r="I18" s="143"/>
      <c r="J18" s="49"/>
      <c r="K18" s="53"/>
    </row>
    <row r="19" spans="2:11" s="1" customFormat="1" ht="14.4" customHeight="1">
      <c r="B19" s="48"/>
      <c r="C19" s="49"/>
      <c r="D19" s="42" t="s">
        <v>31</v>
      </c>
      <c r="E19" s="49"/>
      <c r="F19" s="49"/>
      <c r="G19" s="49"/>
      <c r="H19" s="49"/>
      <c r="I19" s="145" t="s">
        <v>28</v>
      </c>
      <c r="J19" s="37">
        <f>IF('Rekapitulace stavby'!AN13="Vyplň údaj","",IF('Rekapitulace stavby'!AN13="","",'Rekapitulace stavby'!AN13))</f>
        <v>0</v>
      </c>
      <c r="K19" s="53"/>
    </row>
    <row r="20" spans="2:11" s="1" customFormat="1" ht="18" customHeight="1">
      <c r="B20" s="48"/>
      <c r="C20" s="49"/>
      <c r="D20" s="49"/>
      <c r="E20" s="37">
        <f>IF('Rekapitulace stavby'!E14="Vyplň údaj","",IF('Rekapitulace stavby'!E14="","",'Rekapitulace stavby'!E14))</f>
        <v>0</v>
      </c>
      <c r="F20" s="49"/>
      <c r="G20" s="49"/>
      <c r="H20" s="49"/>
      <c r="I20" s="145" t="s">
        <v>30</v>
      </c>
      <c r="J20" s="37">
        <f>IF('Rekapitulace stavby'!AN14="Vyplň údaj","",IF('Rekapitulace stavby'!AN14="","",'Rekapitulace stavby'!AN14))</f>
        <v>0</v>
      </c>
      <c r="K20" s="53"/>
    </row>
    <row r="21" spans="2:11" s="1" customFormat="1" ht="6.95" customHeight="1">
      <c r="B21" s="48"/>
      <c r="C21" s="49"/>
      <c r="D21" s="49"/>
      <c r="E21" s="49"/>
      <c r="F21" s="49"/>
      <c r="G21" s="49"/>
      <c r="H21" s="49"/>
      <c r="I21" s="143"/>
      <c r="J21" s="49"/>
      <c r="K21" s="53"/>
    </row>
    <row r="22" spans="2:11" s="1" customFormat="1" ht="14.4" customHeight="1">
      <c r="B22" s="48"/>
      <c r="C22" s="49"/>
      <c r="D22" s="42" t="s">
        <v>33</v>
      </c>
      <c r="E22" s="49"/>
      <c r="F22" s="49"/>
      <c r="G22" s="49"/>
      <c r="H22" s="49"/>
      <c r="I22" s="145" t="s">
        <v>28</v>
      </c>
      <c r="J22" s="37" t="s">
        <v>5</v>
      </c>
      <c r="K22" s="53"/>
    </row>
    <row r="23" spans="2:11" s="1" customFormat="1" ht="18" customHeight="1">
      <c r="B23" s="48"/>
      <c r="C23" s="49"/>
      <c r="D23" s="49"/>
      <c r="E23" s="37" t="s">
        <v>34</v>
      </c>
      <c r="F23" s="49"/>
      <c r="G23" s="49"/>
      <c r="H23" s="49"/>
      <c r="I23" s="145" t="s">
        <v>30</v>
      </c>
      <c r="J23" s="37" t="s">
        <v>5</v>
      </c>
      <c r="K23" s="53"/>
    </row>
    <row r="24" spans="2:11" s="1" customFormat="1" ht="6.95" customHeight="1">
      <c r="B24" s="48"/>
      <c r="C24" s="49"/>
      <c r="D24" s="49"/>
      <c r="E24" s="49"/>
      <c r="F24" s="49"/>
      <c r="G24" s="49"/>
      <c r="H24" s="49"/>
      <c r="I24" s="143"/>
      <c r="J24" s="49"/>
      <c r="K24" s="53"/>
    </row>
    <row r="25" spans="2:11" s="1" customFormat="1" ht="14.4" customHeight="1">
      <c r="B25" s="48"/>
      <c r="C25" s="49"/>
      <c r="D25" s="42" t="s">
        <v>36</v>
      </c>
      <c r="E25" s="49"/>
      <c r="F25" s="49"/>
      <c r="G25" s="49"/>
      <c r="H25" s="49"/>
      <c r="I25" s="143"/>
      <c r="J25" s="49"/>
      <c r="K25" s="53"/>
    </row>
    <row r="26" spans="2:11" s="7" customFormat="1" ht="22.5" customHeight="1">
      <c r="B26" s="147"/>
      <c r="C26" s="148"/>
      <c r="D26" s="148"/>
      <c r="E26" s="46" t="s">
        <v>5</v>
      </c>
      <c r="F26" s="46"/>
      <c r="G26" s="46"/>
      <c r="H26" s="46"/>
      <c r="I26" s="149"/>
      <c r="J26" s="148"/>
      <c r="K26" s="150"/>
    </row>
    <row r="27" spans="2:11" s="1" customFormat="1" ht="6.95" customHeight="1">
      <c r="B27" s="48"/>
      <c r="C27" s="49"/>
      <c r="D27" s="49"/>
      <c r="E27" s="49"/>
      <c r="F27" s="49"/>
      <c r="G27" s="49"/>
      <c r="H27" s="49"/>
      <c r="I27" s="143"/>
      <c r="J27" s="49"/>
      <c r="K27" s="53"/>
    </row>
    <row r="28" spans="2:11" s="1" customFormat="1" ht="6.95" customHeight="1">
      <c r="B28" s="48"/>
      <c r="C28" s="49"/>
      <c r="D28" s="84"/>
      <c r="E28" s="84"/>
      <c r="F28" s="84"/>
      <c r="G28" s="84"/>
      <c r="H28" s="84"/>
      <c r="I28" s="151"/>
      <c r="J28" s="84"/>
      <c r="K28" s="152"/>
    </row>
    <row r="29" spans="2:11" s="1" customFormat="1" ht="25.4" customHeight="1">
      <c r="B29" s="48"/>
      <c r="C29" s="49"/>
      <c r="D29" s="153" t="s">
        <v>38</v>
      </c>
      <c r="E29" s="49"/>
      <c r="F29" s="49"/>
      <c r="G29" s="49"/>
      <c r="H29" s="49"/>
      <c r="I29" s="143"/>
      <c r="J29" s="154">
        <f>ROUND(J84,2)</f>
        <v>0</v>
      </c>
      <c r="K29" s="53"/>
    </row>
    <row r="30" spans="2:11" s="1" customFormat="1" ht="6.95" customHeight="1">
      <c r="B30" s="48"/>
      <c r="C30" s="49"/>
      <c r="D30" s="84"/>
      <c r="E30" s="84"/>
      <c r="F30" s="84"/>
      <c r="G30" s="84"/>
      <c r="H30" s="84"/>
      <c r="I30" s="151"/>
      <c r="J30" s="84"/>
      <c r="K30" s="152"/>
    </row>
    <row r="31" spans="2:11" s="1" customFormat="1" ht="14.4" customHeight="1">
      <c r="B31" s="48"/>
      <c r="C31" s="49"/>
      <c r="D31" s="49"/>
      <c r="E31" s="49"/>
      <c r="F31" s="54" t="s">
        <v>40</v>
      </c>
      <c r="G31" s="49"/>
      <c r="H31" s="49"/>
      <c r="I31" s="155" t="s">
        <v>39</v>
      </c>
      <c r="J31" s="54" t="s">
        <v>41</v>
      </c>
      <c r="K31" s="53"/>
    </row>
    <row r="32" spans="2:11" s="1" customFormat="1" ht="14.4" customHeight="1">
      <c r="B32" s="48"/>
      <c r="C32" s="49"/>
      <c r="D32" s="57" t="s">
        <v>42</v>
      </c>
      <c r="E32" s="57" t="s">
        <v>43</v>
      </c>
      <c r="F32" s="156">
        <f>ROUND(SUM(BE84:BE100),2)</f>
        <v>0</v>
      </c>
      <c r="G32" s="49"/>
      <c r="H32" s="49"/>
      <c r="I32" s="157">
        <v>0.21</v>
      </c>
      <c r="J32" s="156">
        <f>ROUND(ROUND((SUM(BE84:BE100)),2)*I32,2)</f>
        <v>0</v>
      </c>
      <c r="K32" s="53"/>
    </row>
    <row r="33" spans="2:11" s="1" customFormat="1" ht="14.4" customHeight="1">
      <c r="B33" s="48"/>
      <c r="C33" s="49"/>
      <c r="D33" s="49"/>
      <c r="E33" s="57" t="s">
        <v>44</v>
      </c>
      <c r="F33" s="156">
        <f>ROUND(SUM(BF84:BF100),2)</f>
        <v>0</v>
      </c>
      <c r="G33" s="49"/>
      <c r="H33" s="49"/>
      <c r="I33" s="157">
        <v>0.15</v>
      </c>
      <c r="J33" s="156">
        <f>ROUND(ROUND((SUM(BF84:BF100)),2)*I33,2)</f>
        <v>0</v>
      </c>
      <c r="K33" s="53"/>
    </row>
    <row r="34" spans="2:11" s="1" customFormat="1" ht="14.4" customHeight="1" hidden="1">
      <c r="B34" s="48"/>
      <c r="C34" s="49"/>
      <c r="D34" s="49"/>
      <c r="E34" s="57" t="s">
        <v>45</v>
      </c>
      <c r="F34" s="156">
        <f>ROUND(SUM(BG84:BG100),2)</f>
        <v>0</v>
      </c>
      <c r="G34" s="49"/>
      <c r="H34" s="49"/>
      <c r="I34" s="157">
        <v>0.21</v>
      </c>
      <c r="J34" s="156">
        <v>0</v>
      </c>
      <c r="K34" s="53"/>
    </row>
    <row r="35" spans="2:11" s="1" customFormat="1" ht="14.4" customHeight="1" hidden="1">
      <c r="B35" s="48"/>
      <c r="C35" s="49"/>
      <c r="D35" s="49"/>
      <c r="E35" s="57" t="s">
        <v>46</v>
      </c>
      <c r="F35" s="156">
        <f>ROUND(SUM(BH84:BH100),2)</f>
        <v>0</v>
      </c>
      <c r="G35" s="49"/>
      <c r="H35" s="49"/>
      <c r="I35" s="157">
        <v>0.15</v>
      </c>
      <c r="J35" s="156">
        <v>0</v>
      </c>
      <c r="K35" s="53"/>
    </row>
    <row r="36" spans="2:11" s="1" customFormat="1" ht="14.4" customHeight="1" hidden="1">
      <c r="B36" s="48"/>
      <c r="C36" s="49"/>
      <c r="D36" s="49"/>
      <c r="E36" s="57" t="s">
        <v>47</v>
      </c>
      <c r="F36" s="156">
        <f>ROUND(SUM(BI84:BI100),2)</f>
        <v>0</v>
      </c>
      <c r="G36" s="49"/>
      <c r="H36" s="49"/>
      <c r="I36" s="157">
        <v>0</v>
      </c>
      <c r="J36" s="156">
        <v>0</v>
      </c>
      <c r="K36" s="53"/>
    </row>
    <row r="37" spans="2:11" s="1" customFormat="1" ht="6.95" customHeight="1">
      <c r="B37" s="48"/>
      <c r="C37" s="49"/>
      <c r="D37" s="49"/>
      <c r="E37" s="49"/>
      <c r="F37" s="49"/>
      <c r="G37" s="49"/>
      <c r="H37" s="49"/>
      <c r="I37" s="143"/>
      <c r="J37" s="49"/>
      <c r="K37" s="53"/>
    </row>
    <row r="38" spans="2:11" s="1" customFormat="1" ht="25.4" customHeight="1">
      <c r="B38" s="48"/>
      <c r="C38" s="158"/>
      <c r="D38" s="159" t="s">
        <v>48</v>
      </c>
      <c r="E38" s="90"/>
      <c r="F38" s="90"/>
      <c r="G38" s="160" t="s">
        <v>49</v>
      </c>
      <c r="H38" s="161" t="s">
        <v>50</v>
      </c>
      <c r="I38" s="162"/>
      <c r="J38" s="163">
        <f>SUM(J29:J36)</f>
        <v>0</v>
      </c>
      <c r="K38" s="164"/>
    </row>
    <row r="39" spans="2:11" s="1" customFormat="1" ht="14.4" customHeight="1">
      <c r="B39" s="69"/>
      <c r="C39" s="70"/>
      <c r="D39" s="70"/>
      <c r="E39" s="70"/>
      <c r="F39" s="70"/>
      <c r="G39" s="70"/>
      <c r="H39" s="70"/>
      <c r="I39" s="165"/>
      <c r="J39" s="70"/>
      <c r="K39" s="71"/>
    </row>
    <row r="43" spans="2:11" s="1" customFormat="1" ht="6.95" customHeight="1">
      <c r="B43" s="72"/>
      <c r="C43" s="73"/>
      <c r="D43" s="73"/>
      <c r="E43" s="73"/>
      <c r="F43" s="73"/>
      <c r="G43" s="73"/>
      <c r="H43" s="73"/>
      <c r="I43" s="166"/>
      <c r="J43" s="73"/>
      <c r="K43" s="167"/>
    </row>
    <row r="44" spans="2:11" s="1" customFormat="1" ht="36.95" customHeight="1">
      <c r="B44" s="48"/>
      <c r="C44" s="32" t="s">
        <v>138</v>
      </c>
      <c r="D44" s="49"/>
      <c r="E44" s="49"/>
      <c r="F44" s="49"/>
      <c r="G44" s="49"/>
      <c r="H44" s="49"/>
      <c r="I44" s="143"/>
      <c r="J44" s="49"/>
      <c r="K44" s="53"/>
    </row>
    <row r="45" spans="2:11" s="1" customFormat="1" ht="6.95" customHeight="1">
      <c r="B45" s="48"/>
      <c r="C45" s="49"/>
      <c r="D45" s="49"/>
      <c r="E45" s="49"/>
      <c r="F45" s="49"/>
      <c r="G45" s="49"/>
      <c r="H45" s="49"/>
      <c r="I45" s="143"/>
      <c r="J45" s="49"/>
      <c r="K45" s="53"/>
    </row>
    <row r="46" spans="2:11" s="1" customFormat="1" ht="14.4" customHeight="1">
      <c r="B46" s="48"/>
      <c r="C46" s="42" t="s">
        <v>19</v>
      </c>
      <c r="D46" s="49"/>
      <c r="E46" s="49"/>
      <c r="F46" s="49"/>
      <c r="G46" s="49"/>
      <c r="H46" s="49"/>
      <c r="I46" s="143"/>
      <c r="J46" s="49"/>
      <c r="K46" s="53"/>
    </row>
    <row r="47" spans="2:11" s="1" customFormat="1" ht="22.5" customHeight="1">
      <c r="B47" s="48"/>
      <c r="C47" s="49"/>
      <c r="D47" s="49"/>
      <c r="E47" s="142">
        <f>E7</f>
        <v>0</v>
      </c>
      <c r="F47" s="42"/>
      <c r="G47" s="42"/>
      <c r="H47" s="42"/>
      <c r="I47" s="143"/>
      <c r="J47" s="49"/>
      <c r="K47" s="53"/>
    </row>
    <row r="48" spans="2:11" ht="13.5">
      <c r="B48" s="30"/>
      <c r="C48" s="42" t="s">
        <v>134</v>
      </c>
      <c r="D48" s="31"/>
      <c r="E48" s="31"/>
      <c r="F48" s="31"/>
      <c r="G48" s="31"/>
      <c r="H48" s="31"/>
      <c r="I48" s="141"/>
      <c r="J48" s="31"/>
      <c r="K48" s="33"/>
    </row>
    <row r="49" spans="2:11" s="1" customFormat="1" ht="22.5" customHeight="1">
      <c r="B49" s="48"/>
      <c r="C49" s="49"/>
      <c r="D49" s="49"/>
      <c r="E49" s="142" t="s">
        <v>1149</v>
      </c>
      <c r="F49" s="49"/>
      <c r="G49" s="49"/>
      <c r="H49" s="49"/>
      <c r="I49" s="143"/>
      <c r="J49" s="49"/>
      <c r="K49" s="53"/>
    </row>
    <row r="50" spans="2:11" s="1" customFormat="1" ht="14.4" customHeight="1">
      <c r="B50" s="48"/>
      <c r="C50" s="42" t="s">
        <v>136</v>
      </c>
      <c r="D50" s="49"/>
      <c r="E50" s="49"/>
      <c r="F50" s="49"/>
      <c r="G50" s="49"/>
      <c r="H50" s="49"/>
      <c r="I50" s="143"/>
      <c r="J50" s="49"/>
      <c r="K50" s="53"/>
    </row>
    <row r="51" spans="2:11" s="1" customFormat="1" ht="23.25" customHeight="1">
      <c r="B51" s="48"/>
      <c r="C51" s="49"/>
      <c r="D51" s="49"/>
      <c r="E51" s="144">
        <f>E11</f>
        <v>0</v>
      </c>
      <c r="F51" s="49"/>
      <c r="G51" s="49"/>
      <c r="H51" s="49"/>
      <c r="I51" s="143"/>
      <c r="J51" s="49"/>
      <c r="K51" s="53"/>
    </row>
    <row r="52" spans="2:11" s="1" customFormat="1" ht="6.95" customHeight="1">
      <c r="B52" s="48"/>
      <c r="C52" s="49"/>
      <c r="D52" s="49"/>
      <c r="E52" s="49"/>
      <c r="F52" s="49"/>
      <c r="G52" s="49"/>
      <c r="H52" s="49"/>
      <c r="I52" s="143"/>
      <c r="J52" s="49"/>
      <c r="K52" s="53"/>
    </row>
    <row r="53" spans="2:11" s="1" customFormat="1" ht="18" customHeight="1">
      <c r="B53" s="48"/>
      <c r="C53" s="42" t="s">
        <v>23</v>
      </c>
      <c r="D53" s="49"/>
      <c r="E53" s="49"/>
      <c r="F53" s="37">
        <f>F14</f>
        <v>0</v>
      </c>
      <c r="G53" s="49"/>
      <c r="H53" s="49"/>
      <c r="I53" s="145" t="s">
        <v>25</v>
      </c>
      <c r="J53" s="146">
        <f>IF(J14="","",J14)</f>
        <v>0</v>
      </c>
      <c r="K53" s="53"/>
    </row>
    <row r="54" spans="2:11" s="1" customFormat="1" ht="6.95" customHeight="1">
      <c r="B54" s="48"/>
      <c r="C54" s="49"/>
      <c r="D54" s="49"/>
      <c r="E54" s="49"/>
      <c r="F54" s="49"/>
      <c r="G54" s="49"/>
      <c r="H54" s="49"/>
      <c r="I54" s="143"/>
      <c r="J54" s="49"/>
      <c r="K54" s="53"/>
    </row>
    <row r="55" spans="2:11" s="1" customFormat="1" ht="13.5">
      <c r="B55" s="48"/>
      <c r="C55" s="42" t="s">
        <v>27</v>
      </c>
      <c r="D55" s="49"/>
      <c r="E55" s="49"/>
      <c r="F55" s="37">
        <f>E17</f>
        <v>0</v>
      </c>
      <c r="G55" s="49"/>
      <c r="H55" s="49"/>
      <c r="I55" s="145" t="s">
        <v>33</v>
      </c>
      <c r="J55" s="37">
        <f>E23</f>
        <v>0</v>
      </c>
      <c r="K55" s="53"/>
    </row>
    <row r="56" spans="2:11" s="1" customFormat="1" ht="14.4" customHeight="1">
      <c r="B56" s="48"/>
      <c r="C56" s="42" t="s">
        <v>31</v>
      </c>
      <c r="D56" s="49"/>
      <c r="E56" s="49"/>
      <c r="F56" s="37">
        <f>IF(E20="","",E20)</f>
        <v>0</v>
      </c>
      <c r="G56" s="49"/>
      <c r="H56" s="49"/>
      <c r="I56" s="143"/>
      <c r="J56" s="49"/>
      <c r="K56" s="53"/>
    </row>
    <row r="57" spans="2:11" s="1" customFormat="1" ht="10.3" customHeight="1">
      <c r="B57" s="48"/>
      <c r="C57" s="49"/>
      <c r="D57" s="49"/>
      <c r="E57" s="49"/>
      <c r="F57" s="49"/>
      <c r="G57" s="49"/>
      <c r="H57" s="49"/>
      <c r="I57" s="143"/>
      <c r="J57" s="49"/>
      <c r="K57" s="53"/>
    </row>
    <row r="58" spans="2:11" s="1" customFormat="1" ht="29.25" customHeight="1">
      <c r="B58" s="48"/>
      <c r="C58" s="168" t="s">
        <v>139</v>
      </c>
      <c r="D58" s="158"/>
      <c r="E58" s="158"/>
      <c r="F58" s="158"/>
      <c r="G58" s="158"/>
      <c r="H58" s="158"/>
      <c r="I58" s="169"/>
      <c r="J58" s="170" t="s">
        <v>140</v>
      </c>
      <c r="K58" s="171"/>
    </row>
    <row r="59" spans="2:11" s="1" customFormat="1" ht="10.3" customHeight="1">
      <c r="B59" s="48"/>
      <c r="C59" s="49"/>
      <c r="D59" s="49"/>
      <c r="E59" s="49"/>
      <c r="F59" s="49"/>
      <c r="G59" s="49"/>
      <c r="H59" s="49"/>
      <c r="I59" s="143"/>
      <c r="J59" s="49"/>
      <c r="K59" s="53"/>
    </row>
    <row r="60" spans="2:47" s="1" customFormat="1" ht="29.25" customHeight="1">
      <c r="B60" s="48"/>
      <c r="C60" s="172" t="s">
        <v>141</v>
      </c>
      <c r="D60" s="49"/>
      <c r="E60" s="49"/>
      <c r="F60" s="49"/>
      <c r="G60" s="49"/>
      <c r="H60" s="49"/>
      <c r="I60" s="143"/>
      <c r="J60" s="154">
        <f>J84</f>
        <v>0</v>
      </c>
      <c r="K60" s="53"/>
      <c r="AU60" s="26" t="s">
        <v>142</v>
      </c>
    </row>
    <row r="61" spans="2:11" s="8" customFormat="1" ht="24.95" customHeight="1">
      <c r="B61" s="173"/>
      <c r="C61" s="174"/>
      <c r="D61" s="175" t="s">
        <v>1151</v>
      </c>
      <c r="E61" s="176"/>
      <c r="F61" s="176"/>
      <c r="G61" s="176"/>
      <c r="H61" s="176"/>
      <c r="I61" s="177"/>
      <c r="J61" s="178">
        <f>J85</f>
        <v>0</v>
      </c>
      <c r="K61" s="179"/>
    </row>
    <row r="62" spans="2:11" s="8" customFormat="1" ht="24.95" customHeight="1">
      <c r="B62" s="173"/>
      <c r="C62" s="174"/>
      <c r="D62" s="175" t="s">
        <v>1152</v>
      </c>
      <c r="E62" s="176"/>
      <c r="F62" s="176"/>
      <c r="G62" s="176"/>
      <c r="H62" s="176"/>
      <c r="I62" s="177"/>
      <c r="J62" s="178">
        <f>J91</f>
        <v>0</v>
      </c>
      <c r="K62" s="179"/>
    </row>
    <row r="63" spans="2:11" s="1" customFormat="1" ht="21.8" customHeight="1">
      <c r="B63" s="48"/>
      <c r="C63" s="49"/>
      <c r="D63" s="49"/>
      <c r="E63" s="49"/>
      <c r="F63" s="49"/>
      <c r="G63" s="49"/>
      <c r="H63" s="49"/>
      <c r="I63" s="143"/>
      <c r="J63" s="49"/>
      <c r="K63" s="53"/>
    </row>
    <row r="64" spans="2:11" s="1" customFormat="1" ht="6.95" customHeight="1">
      <c r="B64" s="69"/>
      <c r="C64" s="70"/>
      <c r="D64" s="70"/>
      <c r="E64" s="70"/>
      <c r="F64" s="70"/>
      <c r="G64" s="70"/>
      <c r="H64" s="70"/>
      <c r="I64" s="165"/>
      <c r="J64" s="70"/>
      <c r="K64" s="71"/>
    </row>
    <row r="68" spans="2:12" s="1" customFormat="1" ht="6.95" customHeight="1">
      <c r="B68" s="72"/>
      <c r="C68" s="73"/>
      <c r="D68" s="73"/>
      <c r="E68" s="73"/>
      <c r="F68" s="73"/>
      <c r="G68" s="73"/>
      <c r="H68" s="73"/>
      <c r="I68" s="166"/>
      <c r="J68" s="73"/>
      <c r="K68" s="73"/>
      <c r="L68" s="48"/>
    </row>
    <row r="69" spans="2:12" s="1" customFormat="1" ht="36.95" customHeight="1">
      <c r="B69" s="48"/>
      <c r="C69" s="74" t="s">
        <v>157</v>
      </c>
      <c r="L69" s="48"/>
    </row>
    <row r="70" spans="2:12" s="1" customFormat="1" ht="6.95" customHeight="1">
      <c r="B70" s="48"/>
      <c r="L70" s="48"/>
    </row>
    <row r="71" spans="2:12" s="1" customFormat="1" ht="14.4" customHeight="1">
      <c r="B71" s="48"/>
      <c r="C71" s="76" t="s">
        <v>19</v>
      </c>
      <c r="L71" s="48"/>
    </row>
    <row r="72" spans="2:12" s="1" customFormat="1" ht="22.5" customHeight="1">
      <c r="B72" s="48"/>
      <c r="E72" s="187">
        <f>E7</f>
        <v>0</v>
      </c>
      <c r="F72" s="76"/>
      <c r="G72" s="76"/>
      <c r="H72" s="76"/>
      <c r="L72" s="48"/>
    </row>
    <row r="73" spans="2:12" ht="13.5">
      <c r="B73" s="30"/>
      <c r="C73" s="76" t="s">
        <v>134</v>
      </c>
      <c r="L73" s="30"/>
    </row>
    <row r="74" spans="2:12" s="1" customFormat="1" ht="22.5" customHeight="1">
      <c r="B74" s="48"/>
      <c r="E74" s="187" t="s">
        <v>1149</v>
      </c>
      <c r="F74" s="1"/>
      <c r="G74" s="1"/>
      <c r="H74" s="1"/>
      <c r="L74" s="48"/>
    </row>
    <row r="75" spans="2:12" s="1" customFormat="1" ht="14.4" customHeight="1">
      <c r="B75" s="48"/>
      <c r="C75" s="76" t="s">
        <v>136</v>
      </c>
      <c r="L75" s="48"/>
    </row>
    <row r="76" spans="2:12" s="1" customFormat="1" ht="23.25" customHeight="1">
      <c r="B76" s="48"/>
      <c r="E76" s="79">
        <f>E11</f>
        <v>0</v>
      </c>
      <c r="F76" s="1"/>
      <c r="G76" s="1"/>
      <c r="H76" s="1"/>
      <c r="L76" s="48"/>
    </row>
    <row r="77" spans="2:12" s="1" customFormat="1" ht="6.95" customHeight="1">
      <c r="B77" s="48"/>
      <c r="L77" s="48"/>
    </row>
    <row r="78" spans="2:12" s="1" customFormat="1" ht="18" customHeight="1">
      <c r="B78" s="48"/>
      <c r="C78" s="76" t="s">
        <v>23</v>
      </c>
      <c r="F78" s="188">
        <f>F14</f>
        <v>0</v>
      </c>
      <c r="I78" s="189" t="s">
        <v>25</v>
      </c>
      <c r="J78" s="81">
        <f>IF(J14="","",J14)</f>
        <v>0</v>
      </c>
      <c r="L78" s="48"/>
    </row>
    <row r="79" spans="2:12" s="1" customFormat="1" ht="6.95" customHeight="1">
      <c r="B79" s="48"/>
      <c r="L79" s="48"/>
    </row>
    <row r="80" spans="2:12" s="1" customFormat="1" ht="13.5">
      <c r="B80" s="48"/>
      <c r="C80" s="76" t="s">
        <v>27</v>
      </c>
      <c r="F80" s="188">
        <f>E17</f>
        <v>0</v>
      </c>
      <c r="I80" s="189" t="s">
        <v>33</v>
      </c>
      <c r="J80" s="188">
        <f>E23</f>
        <v>0</v>
      </c>
      <c r="L80" s="48"/>
    </row>
    <row r="81" spans="2:12" s="1" customFormat="1" ht="14.4" customHeight="1">
      <c r="B81" s="48"/>
      <c r="C81" s="76" t="s">
        <v>31</v>
      </c>
      <c r="F81" s="188">
        <f>IF(E20="","",E20)</f>
        <v>0</v>
      </c>
      <c r="L81" s="48"/>
    </row>
    <row r="82" spans="2:12" s="1" customFormat="1" ht="10.3" customHeight="1">
      <c r="B82" s="48"/>
      <c r="L82" s="48"/>
    </row>
    <row r="83" spans="2:20" s="10" customFormat="1" ht="29.25" customHeight="1">
      <c r="B83" s="190"/>
      <c r="C83" s="191" t="s">
        <v>158</v>
      </c>
      <c r="D83" s="192" t="s">
        <v>57</v>
      </c>
      <c r="E83" s="192" t="s">
        <v>53</v>
      </c>
      <c r="F83" s="192" t="s">
        <v>159</v>
      </c>
      <c r="G83" s="192" t="s">
        <v>160</v>
      </c>
      <c r="H83" s="192" t="s">
        <v>161</v>
      </c>
      <c r="I83" s="193" t="s">
        <v>162</v>
      </c>
      <c r="J83" s="192" t="s">
        <v>140</v>
      </c>
      <c r="K83" s="194" t="s">
        <v>163</v>
      </c>
      <c r="L83" s="190"/>
      <c r="M83" s="94" t="s">
        <v>164</v>
      </c>
      <c r="N83" s="95" t="s">
        <v>42</v>
      </c>
      <c r="O83" s="95" t="s">
        <v>165</v>
      </c>
      <c r="P83" s="95" t="s">
        <v>166</v>
      </c>
      <c r="Q83" s="95" t="s">
        <v>167</v>
      </c>
      <c r="R83" s="95" t="s">
        <v>168</v>
      </c>
      <c r="S83" s="95" t="s">
        <v>169</v>
      </c>
      <c r="T83" s="96" t="s">
        <v>170</v>
      </c>
    </row>
    <row r="84" spans="2:63" s="1" customFormat="1" ht="29.25" customHeight="1">
      <c r="B84" s="48"/>
      <c r="C84" s="98" t="s">
        <v>141</v>
      </c>
      <c r="J84" s="195">
        <f>BK84</f>
        <v>0</v>
      </c>
      <c r="L84" s="48"/>
      <c r="M84" s="97"/>
      <c r="N84" s="84"/>
      <c r="O84" s="84"/>
      <c r="P84" s="196">
        <f>P85+P91</f>
        <v>0</v>
      </c>
      <c r="Q84" s="84"/>
      <c r="R84" s="196">
        <f>R85+R91</f>
        <v>0</v>
      </c>
      <c r="S84" s="84"/>
      <c r="T84" s="197">
        <f>T85+T91</f>
        <v>0</v>
      </c>
      <c r="AT84" s="26" t="s">
        <v>71</v>
      </c>
      <c r="AU84" s="26" t="s">
        <v>142</v>
      </c>
      <c r="BK84" s="198">
        <f>BK85+BK91</f>
        <v>0</v>
      </c>
    </row>
    <row r="85" spans="2:63" s="11" customFormat="1" ht="37.4" customHeight="1">
      <c r="B85" s="199"/>
      <c r="D85" s="210" t="s">
        <v>71</v>
      </c>
      <c r="E85" s="277" t="s">
        <v>1153</v>
      </c>
      <c r="F85" s="277" t="s">
        <v>1154</v>
      </c>
      <c r="I85" s="202"/>
      <c r="J85" s="278">
        <f>BK85</f>
        <v>0</v>
      </c>
      <c r="L85" s="199"/>
      <c r="M85" s="204"/>
      <c r="N85" s="205"/>
      <c r="O85" s="205"/>
      <c r="P85" s="206">
        <f>SUM(P86:P90)</f>
        <v>0</v>
      </c>
      <c r="Q85" s="205"/>
      <c r="R85" s="206">
        <f>SUM(R86:R90)</f>
        <v>0</v>
      </c>
      <c r="S85" s="205"/>
      <c r="T85" s="207">
        <f>SUM(T86:T90)</f>
        <v>0</v>
      </c>
      <c r="AR85" s="200" t="s">
        <v>79</v>
      </c>
      <c r="AT85" s="208" t="s">
        <v>71</v>
      </c>
      <c r="AU85" s="208" t="s">
        <v>72</v>
      </c>
      <c r="AY85" s="200" t="s">
        <v>173</v>
      </c>
      <c r="BK85" s="209">
        <f>SUM(BK86:BK90)</f>
        <v>0</v>
      </c>
    </row>
    <row r="86" spans="2:65" s="1" customFormat="1" ht="22.5" customHeight="1">
      <c r="B86" s="213"/>
      <c r="C86" s="214" t="s">
        <v>79</v>
      </c>
      <c r="D86" s="214" t="s">
        <v>176</v>
      </c>
      <c r="E86" s="215" t="s">
        <v>1137</v>
      </c>
      <c r="F86" s="216" t="s">
        <v>1155</v>
      </c>
      <c r="G86" s="217" t="s">
        <v>1156</v>
      </c>
      <c r="H86" s="218">
        <v>1</v>
      </c>
      <c r="I86" s="219"/>
      <c r="J86" s="220">
        <f>ROUND(I86*H86,2)</f>
        <v>0</v>
      </c>
      <c r="K86" s="216" t="s">
        <v>5</v>
      </c>
      <c r="L86" s="48"/>
      <c r="M86" s="221" t="s">
        <v>5</v>
      </c>
      <c r="N86" s="222" t="s">
        <v>43</v>
      </c>
      <c r="O86" s="49"/>
      <c r="P86" s="223">
        <f>O86*H86</f>
        <v>0</v>
      </c>
      <c r="Q86" s="223">
        <v>0</v>
      </c>
      <c r="R86" s="223">
        <f>Q86*H86</f>
        <v>0</v>
      </c>
      <c r="S86" s="223">
        <v>0</v>
      </c>
      <c r="T86" s="224">
        <f>S86*H86</f>
        <v>0</v>
      </c>
      <c r="AR86" s="26" t="s">
        <v>1140</v>
      </c>
      <c r="AT86" s="26" t="s">
        <v>176</v>
      </c>
      <c r="AU86" s="26" t="s">
        <v>79</v>
      </c>
      <c r="AY86" s="26" t="s">
        <v>173</v>
      </c>
      <c r="BE86" s="225">
        <f>IF(N86="základní",J86,0)</f>
        <v>0</v>
      </c>
      <c r="BF86" s="225">
        <f>IF(N86="snížená",J86,0)</f>
        <v>0</v>
      </c>
      <c r="BG86" s="225">
        <f>IF(N86="zákl. přenesená",J86,0)</f>
        <v>0</v>
      </c>
      <c r="BH86" s="225">
        <f>IF(N86="sníž. přenesená",J86,0)</f>
        <v>0</v>
      </c>
      <c r="BI86" s="225">
        <f>IF(N86="nulová",J86,0)</f>
        <v>0</v>
      </c>
      <c r="BJ86" s="26" t="s">
        <v>79</v>
      </c>
      <c r="BK86" s="225">
        <f>ROUND(I86*H86,2)</f>
        <v>0</v>
      </c>
      <c r="BL86" s="26" t="s">
        <v>1140</v>
      </c>
      <c r="BM86" s="26" t="s">
        <v>1157</v>
      </c>
    </row>
    <row r="87" spans="2:65" s="1" customFormat="1" ht="22.5" customHeight="1">
      <c r="B87" s="213"/>
      <c r="C87" s="214" t="s">
        <v>81</v>
      </c>
      <c r="D87" s="214" t="s">
        <v>176</v>
      </c>
      <c r="E87" s="215" t="s">
        <v>1158</v>
      </c>
      <c r="F87" s="216" t="s">
        <v>1159</v>
      </c>
      <c r="G87" s="217" t="s">
        <v>1156</v>
      </c>
      <c r="H87" s="218">
        <v>1</v>
      </c>
      <c r="I87" s="219"/>
      <c r="J87" s="220">
        <f>ROUND(I87*H87,2)</f>
        <v>0</v>
      </c>
      <c r="K87" s="216" t="s">
        <v>5</v>
      </c>
      <c r="L87" s="48"/>
      <c r="M87" s="221" t="s">
        <v>5</v>
      </c>
      <c r="N87" s="222" t="s">
        <v>43</v>
      </c>
      <c r="O87" s="49"/>
      <c r="P87" s="223">
        <f>O87*H87</f>
        <v>0</v>
      </c>
      <c r="Q87" s="223">
        <v>0</v>
      </c>
      <c r="R87" s="223">
        <f>Q87*H87</f>
        <v>0</v>
      </c>
      <c r="S87" s="223">
        <v>0</v>
      </c>
      <c r="T87" s="224">
        <f>S87*H87</f>
        <v>0</v>
      </c>
      <c r="AR87" s="26" t="s">
        <v>1140</v>
      </c>
      <c r="AT87" s="26" t="s">
        <v>176</v>
      </c>
      <c r="AU87" s="26" t="s">
        <v>79</v>
      </c>
      <c r="AY87" s="26" t="s">
        <v>173</v>
      </c>
      <c r="BE87" s="225">
        <f>IF(N87="základní",J87,0)</f>
        <v>0</v>
      </c>
      <c r="BF87" s="225">
        <f>IF(N87="snížená",J87,0)</f>
        <v>0</v>
      </c>
      <c r="BG87" s="225">
        <f>IF(N87="zákl. přenesená",J87,0)</f>
        <v>0</v>
      </c>
      <c r="BH87" s="225">
        <f>IF(N87="sníž. přenesená",J87,0)</f>
        <v>0</v>
      </c>
      <c r="BI87" s="225">
        <f>IF(N87="nulová",J87,0)</f>
        <v>0</v>
      </c>
      <c r="BJ87" s="26" t="s">
        <v>79</v>
      </c>
      <c r="BK87" s="225">
        <f>ROUND(I87*H87,2)</f>
        <v>0</v>
      </c>
      <c r="BL87" s="26" t="s">
        <v>1140</v>
      </c>
      <c r="BM87" s="26" t="s">
        <v>1160</v>
      </c>
    </row>
    <row r="88" spans="2:65" s="1" customFormat="1" ht="22.5" customHeight="1">
      <c r="B88" s="213"/>
      <c r="C88" s="214" t="s">
        <v>85</v>
      </c>
      <c r="D88" s="214" t="s">
        <v>176</v>
      </c>
      <c r="E88" s="215" t="s">
        <v>1161</v>
      </c>
      <c r="F88" s="216" t="s">
        <v>1162</v>
      </c>
      <c r="G88" s="217" t="s">
        <v>245</v>
      </c>
      <c r="H88" s="218">
        <v>1</v>
      </c>
      <c r="I88" s="219"/>
      <c r="J88" s="220">
        <f>ROUND(I88*H88,2)</f>
        <v>0</v>
      </c>
      <c r="K88" s="216" t="s">
        <v>5</v>
      </c>
      <c r="L88" s="48"/>
      <c r="M88" s="221" t="s">
        <v>5</v>
      </c>
      <c r="N88" s="222" t="s">
        <v>43</v>
      </c>
      <c r="O88" s="49"/>
      <c r="P88" s="223">
        <f>O88*H88</f>
        <v>0</v>
      </c>
      <c r="Q88" s="223">
        <v>0</v>
      </c>
      <c r="R88" s="223">
        <f>Q88*H88</f>
        <v>0</v>
      </c>
      <c r="S88" s="223">
        <v>0</v>
      </c>
      <c r="T88" s="224">
        <f>S88*H88</f>
        <v>0</v>
      </c>
      <c r="AR88" s="26" t="s">
        <v>1140</v>
      </c>
      <c r="AT88" s="26" t="s">
        <v>176</v>
      </c>
      <c r="AU88" s="26" t="s">
        <v>79</v>
      </c>
      <c r="AY88" s="26" t="s">
        <v>173</v>
      </c>
      <c r="BE88" s="225">
        <f>IF(N88="základní",J88,0)</f>
        <v>0</v>
      </c>
      <c r="BF88" s="225">
        <f>IF(N88="snížená",J88,0)</f>
        <v>0</v>
      </c>
      <c r="BG88" s="225">
        <f>IF(N88="zákl. přenesená",J88,0)</f>
        <v>0</v>
      </c>
      <c r="BH88" s="225">
        <f>IF(N88="sníž. přenesená",J88,0)</f>
        <v>0</v>
      </c>
      <c r="BI88" s="225">
        <f>IF(N88="nulová",J88,0)</f>
        <v>0</v>
      </c>
      <c r="BJ88" s="26" t="s">
        <v>79</v>
      </c>
      <c r="BK88" s="225">
        <f>ROUND(I88*H88,2)</f>
        <v>0</v>
      </c>
      <c r="BL88" s="26" t="s">
        <v>1140</v>
      </c>
      <c r="BM88" s="26" t="s">
        <v>1163</v>
      </c>
    </row>
    <row r="89" spans="2:65" s="1" customFormat="1" ht="22.5" customHeight="1">
      <c r="B89" s="213"/>
      <c r="C89" s="214" t="s">
        <v>181</v>
      </c>
      <c r="D89" s="214" t="s">
        <v>176</v>
      </c>
      <c r="E89" s="215" t="s">
        <v>1164</v>
      </c>
      <c r="F89" s="216" t="s">
        <v>1165</v>
      </c>
      <c r="G89" s="217" t="s">
        <v>1166</v>
      </c>
      <c r="H89" s="218">
        <v>1</v>
      </c>
      <c r="I89" s="219"/>
      <c r="J89" s="220">
        <f>ROUND(I89*H89,2)</f>
        <v>0</v>
      </c>
      <c r="K89" s="216" t="s">
        <v>5</v>
      </c>
      <c r="L89" s="48"/>
      <c r="M89" s="221" t="s">
        <v>5</v>
      </c>
      <c r="N89" s="222" t="s">
        <v>43</v>
      </c>
      <c r="O89" s="49"/>
      <c r="P89" s="223">
        <f>O89*H89</f>
        <v>0</v>
      </c>
      <c r="Q89" s="223">
        <v>0</v>
      </c>
      <c r="R89" s="223">
        <f>Q89*H89</f>
        <v>0</v>
      </c>
      <c r="S89" s="223">
        <v>0</v>
      </c>
      <c r="T89" s="224">
        <f>S89*H89</f>
        <v>0</v>
      </c>
      <c r="AR89" s="26" t="s">
        <v>1140</v>
      </c>
      <c r="AT89" s="26" t="s">
        <v>176</v>
      </c>
      <c r="AU89" s="26" t="s">
        <v>79</v>
      </c>
      <c r="AY89" s="26" t="s">
        <v>173</v>
      </c>
      <c r="BE89" s="225">
        <f>IF(N89="základní",J89,0)</f>
        <v>0</v>
      </c>
      <c r="BF89" s="225">
        <f>IF(N89="snížená",J89,0)</f>
        <v>0</v>
      </c>
      <c r="BG89" s="225">
        <f>IF(N89="zákl. přenesená",J89,0)</f>
        <v>0</v>
      </c>
      <c r="BH89" s="225">
        <f>IF(N89="sníž. přenesená",J89,0)</f>
        <v>0</v>
      </c>
      <c r="BI89" s="225">
        <f>IF(N89="nulová",J89,0)</f>
        <v>0</v>
      </c>
      <c r="BJ89" s="26" t="s">
        <v>79</v>
      </c>
      <c r="BK89" s="225">
        <f>ROUND(I89*H89,2)</f>
        <v>0</v>
      </c>
      <c r="BL89" s="26" t="s">
        <v>1140</v>
      </c>
      <c r="BM89" s="26" t="s">
        <v>1167</v>
      </c>
    </row>
    <row r="90" spans="2:65" s="1" customFormat="1" ht="22.5" customHeight="1">
      <c r="B90" s="213"/>
      <c r="C90" s="214" t="s">
        <v>207</v>
      </c>
      <c r="D90" s="214" t="s">
        <v>176</v>
      </c>
      <c r="E90" s="215" t="s">
        <v>1168</v>
      </c>
      <c r="F90" s="216" t="s">
        <v>1169</v>
      </c>
      <c r="G90" s="217" t="s">
        <v>245</v>
      </c>
      <c r="H90" s="218">
        <v>1</v>
      </c>
      <c r="I90" s="219"/>
      <c r="J90" s="220">
        <f>ROUND(I90*H90,2)</f>
        <v>0</v>
      </c>
      <c r="K90" s="216" t="s">
        <v>5</v>
      </c>
      <c r="L90" s="48"/>
      <c r="M90" s="221" t="s">
        <v>5</v>
      </c>
      <c r="N90" s="222" t="s">
        <v>43</v>
      </c>
      <c r="O90" s="49"/>
      <c r="P90" s="223">
        <f>O90*H90</f>
        <v>0</v>
      </c>
      <c r="Q90" s="223">
        <v>0</v>
      </c>
      <c r="R90" s="223">
        <f>Q90*H90</f>
        <v>0</v>
      </c>
      <c r="S90" s="223">
        <v>0</v>
      </c>
      <c r="T90" s="224">
        <f>S90*H90</f>
        <v>0</v>
      </c>
      <c r="AR90" s="26" t="s">
        <v>263</v>
      </c>
      <c r="AT90" s="26" t="s">
        <v>176</v>
      </c>
      <c r="AU90" s="26" t="s">
        <v>79</v>
      </c>
      <c r="AY90" s="26" t="s">
        <v>173</v>
      </c>
      <c r="BE90" s="225">
        <f>IF(N90="základní",J90,0)</f>
        <v>0</v>
      </c>
      <c r="BF90" s="225">
        <f>IF(N90="snížená",J90,0)</f>
        <v>0</v>
      </c>
      <c r="BG90" s="225">
        <f>IF(N90="zákl. přenesená",J90,0)</f>
        <v>0</v>
      </c>
      <c r="BH90" s="225">
        <f>IF(N90="sníž. přenesená",J90,0)</f>
        <v>0</v>
      </c>
      <c r="BI90" s="225">
        <f>IF(N90="nulová",J90,0)</f>
        <v>0</v>
      </c>
      <c r="BJ90" s="26" t="s">
        <v>79</v>
      </c>
      <c r="BK90" s="225">
        <f>ROUND(I90*H90,2)</f>
        <v>0</v>
      </c>
      <c r="BL90" s="26" t="s">
        <v>263</v>
      </c>
      <c r="BM90" s="26" t="s">
        <v>1170</v>
      </c>
    </row>
    <row r="91" spans="2:63" s="11" customFormat="1" ht="37.4" customHeight="1">
      <c r="B91" s="199"/>
      <c r="D91" s="210" t="s">
        <v>71</v>
      </c>
      <c r="E91" s="277" t="s">
        <v>1171</v>
      </c>
      <c r="F91" s="277" t="s">
        <v>1172</v>
      </c>
      <c r="I91" s="202"/>
      <c r="J91" s="278">
        <f>BK91</f>
        <v>0</v>
      </c>
      <c r="L91" s="199"/>
      <c r="M91" s="204"/>
      <c r="N91" s="205"/>
      <c r="O91" s="205"/>
      <c r="P91" s="206">
        <f>SUM(P92:P100)</f>
        <v>0</v>
      </c>
      <c r="Q91" s="205"/>
      <c r="R91" s="206">
        <f>SUM(R92:R100)</f>
        <v>0</v>
      </c>
      <c r="S91" s="205"/>
      <c r="T91" s="207">
        <f>SUM(T92:T100)</f>
        <v>0</v>
      </c>
      <c r="AR91" s="200" t="s">
        <v>79</v>
      </c>
      <c r="AT91" s="208" t="s">
        <v>71</v>
      </c>
      <c r="AU91" s="208" t="s">
        <v>72</v>
      </c>
      <c r="AY91" s="200" t="s">
        <v>173</v>
      </c>
      <c r="BK91" s="209">
        <f>SUM(BK92:BK100)</f>
        <v>0</v>
      </c>
    </row>
    <row r="92" spans="2:65" s="1" customFormat="1" ht="22.5" customHeight="1">
      <c r="B92" s="213"/>
      <c r="C92" s="214" t="s">
        <v>174</v>
      </c>
      <c r="D92" s="214" t="s">
        <v>176</v>
      </c>
      <c r="E92" s="215" t="s">
        <v>1173</v>
      </c>
      <c r="F92" s="216" t="s">
        <v>1174</v>
      </c>
      <c r="G92" s="217" t="s">
        <v>1156</v>
      </c>
      <c r="H92" s="218">
        <v>1</v>
      </c>
      <c r="I92" s="219"/>
      <c r="J92" s="220">
        <f>ROUND(I92*H92,2)</f>
        <v>0</v>
      </c>
      <c r="K92" s="216" t="s">
        <v>5</v>
      </c>
      <c r="L92" s="48"/>
      <c r="M92" s="221" t="s">
        <v>5</v>
      </c>
      <c r="N92" s="222" t="s">
        <v>43</v>
      </c>
      <c r="O92" s="49"/>
      <c r="P92" s="223">
        <f>O92*H92</f>
        <v>0</v>
      </c>
      <c r="Q92" s="223">
        <v>0</v>
      </c>
      <c r="R92" s="223">
        <f>Q92*H92</f>
        <v>0</v>
      </c>
      <c r="S92" s="223">
        <v>0</v>
      </c>
      <c r="T92" s="224">
        <f>S92*H92</f>
        <v>0</v>
      </c>
      <c r="AR92" s="26" t="s">
        <v>1140</v>
      </c>
      <c r="AT92" s="26" t="s">
        <v>176</v>
      </c>
      <c r="AU92" s="26" t="s">
        <v>79</v>
      </c>
      <c r="AY92" s="26" t="s">
        <v>173</v>
      </c>
      <c r="BE92" s="225">
        <f>IF(N92="základní",J92,0)</f>
        <v>0</v>
      </c>
      <c r="BF92" s="225">
        <f>IF(N92="snížená",J92,0)</f>
        <v>0</v>
      </c>
      <c r="BG92" s="225">
        <f>IF(N92="zákl. přenesená",J92,0)</f>
        <v>0</v>
      </c>
      <c r="BH92" s="225">
        <f>IF(N92="sníž. přenesená",J92,0)</f>
        <v>0</v>
      </c>
      <c r="BI92" s="225">
        <f>IF(N92="nulová",J92,0)</f>
        <v>0</v>
      </c>
      <c r="BJ92" s="26" t="s">
        <v>79</v>
      </c>
      <c r="BK92" s="225">
        <f>ROUND(I92*H92,2)</f>
        <v>0</v>
      </c>
      <c r="BL92" s="26" t="s">
        <v>1140</v>
      </c>
      <c r="BM92" s="26" t="s">
        <v>1175</v>
      </c>
    </row>
    <row r="93" spans="2:65" s="1" customFormat="1" ht="22.5" customHeight="1">
      <c r="B93" s="213"/>
      <c r="C93" s="214" t="s">
        <v>217</v>
      </c>
      <c r="D93" s="214" t="s">
        <v>176</v>
      </c>
      <c r="E93" s="215" t="s">
        <v>1176</v>
      </c>
      <c r="F93" s="216" t="s">
        <v>1177</v>
      </c>
      <c r="G93" s="217" t="s">
        <v>1156</v>
      </c>
      <c r="H93" s="218">
        <v>1</v>
      </c>
      <c r="I93" s="219"/>
      <c r="J93" s="220">
        <f>ROUND(I93*H93,2)</f>
        <v>0</v>
      </c>
      <c r="K93" s="216" t="s">
        <v>5</v>
      </c>
      <c r="L93" s="48"/>
      <c r="M93" s="221" t="s">
        <v>5</v>
      </c>
      <c r="N93" s="222" t="s">
        <v>43</v>
      </c>
      <c r="O93" s="49"/>
      <c r="P93" s="223">
        <f>O93*H93</f>
        <v>0</v>
      </c>
      <c r="Q93" s="223">
        <v>0</v>
      </c>
      <c r="R93" s="223">
        <f>Q93*H93</f>
        <v>0</v>
      </c>
      <c r="S93" s="223">
        <v>0</v>
      </c>
      <c r="T93" s="224">
        <f>S93*H93</f>
        <v>0</v>
      </c>
      <c r="AR93" s="26" t="s">
        <v>1140</v>
      </c>
      <c r="AT93" s="26" t="s">
        <v>176</v>
      </c>
      <c r="AU93" s="26" t="s">
        <v>79</v>
      </c>
      <c r="AY93" s="26" t="s">
        <v>173</v>
      </c>
      <c r="BE93" s="225">
        <f>IF(N93="základní",J93,0)</f>
        <v>0</v>
      </c>
      <c r="BF93" s="225">
        <f>IF(N93="snížená",J93,0)</f>
        <v>0</v>
      </c>
      <c r="BG93" s="225">
        <f>IF(N93="zákl. přenesená",J93,0)</f>
        <v>0</v>
      </c>
      <c r="BH93" s="225">
        <f>IF(N93="sníž. přenesená",J93,0)</f>
        <v>0</v>
      </c>
      <c r="BI93" s="225">
        <f>IF(N93="nulová",J93,0)</f>
        <v>0</v>
      </c>
      <c r="BJ93" s="26" t="s">
        <v>79</v>
      </c>
      <c r="BK93" s="225">
        <f>ROUND(I93*H93,2)</f>
        <v>0</v>
      </c>
      <c r="BL93" s="26" t="s">
        <v>1140</v>
      </c>
      <c r="BM93" s="26" t="s">
        <v>1178</v>
      </c>
    </row>
    <row r="94" spans="2:47" s="1" customFormat="1" ht="13.5">
      <c r="B94" s="48"/>
      <c r="D94" s="236" t="s">
        <v>1179</v>
      </c>
      <c r="F94" s="280" t="s">
        <v>1180</v>
      </c>
      <c r="I94" s="281"/>
      <c r="L94" s="48"/>
      <c r="M94" s="282"/>
      <c r="N94" s="49"/>
      <c r="O94" s="49"/>
      <c r="P94" s="49"/>
      <c r="Q94" s="49"/>
      <c r="R94" s="49"/>
      <c r="S94" s="49"/>
      <c r="T94" s="87"/>
      <c r="AT94" s="26" t="s">
        <v>1179</v>
      </c>
      <c r="AU94" s="26" t="s">
        <v>79</v>
      </c>
    </row>
    <row r="95" spans="2:65" s="1" customFormat="1" ht="22.5" customHeight="1">
      <c r="B95" s="213"/>
      <c r="C95" s="214" t="s">
        <v>222</v>
      </c>
      <c r="D95" s="214" t="s">
        <v>176</v>
      </c>
      <c r="E95" s="215" t="s">
        <v>1181</v>
      </c>
      <c r="F95" s="216" t="s">
        <v>1182</v>
      </c>
      <c r="G95" s="217" t="s">
        <v>1156</v>
      </c>
      <c r="H95" s="218">
        <v>1</v>
      </c>
      <c r="I95" s="219"/>
      <c r="J95" s="220">
        <f>ROUND(I95*H95,2)</f>
        <v>0</v>
      </c>
      <c r="K95" s="216" t="s">
        <v>5</v>
      </c>
      <c r="L95" s="48"/>
      <c r="M95" s="221" t="s">
        <v>5</v>
      </c>
      <c r="N95" s="222" t="s">
        <v>43</v>
      </c>
      <c r="O95" s="49"/>
      <c r="P95" s="223">
        <f>O95*H95</f>
        <v>0</v>
      </c>
      <c r="Q95" s="223">
        <v>0</v>
      </c>
      <c r="R95" s="223">
        <f>Q95*H95</f>
        <v>0</v>
      </c>
      <c r="S95" s="223">
        <v>0</v>
      </c>
      <c r="T95" s="224">
        <f>S95*H95</f>
        <v>0</v>
      </c>
      <c r="AR95" s="26" t="s">
        <v>1140</v>
      </c>
      <c r="AT95" s="26" t="s">
        <v>176</v>
      </c>
      <c r="AU95" s="26" t="s">
        <v>79</v>
      </c>
      <c r="AY95" s="26" t="s">
        <v>173</v>
      </c>
      <c r="BE95" s="225">
        <f>IF(N95="základní",J95,0)</f>
        <v>0</v>
      </c>
      <c r="BF95" s="225">
        <f>IF(N95="snížená",J95,0)</f>
        <v>0</v>
      </c>
      <c r="BG95" s="225">
        <f>IF(N95="zákl. přenesená",J95,0)</f>
        <v>0</v>
      </c>
      <c r="BH95" s="225">
        <f>IF(N95="sníž. přenesená",J95,0)</f>
        <v>0</v>
      </c>
      <c r="BI95" s="225">
        <f>IF(N95="nulová",J95,0)</f>
        <v>0</v>
      </c>
      <c r="BJ95" s="26" t="s">
        <v>79</v>
      </c>
      <c r="BK95" s="225">
        <f>ROUND(I95*H95,2)</f>
        <v>0</v>
      </c>
      <c r="BL95" s="26" t="s">
        <v>1140</v>
      </c>
      <c r="BM95" s="26" t="s">
        <v>1183</v>
      </c>
    </row>
    <row r="96" spans="2:47" s="1" customFormat="1" ht="13.5">
      <c r="B96" s="48"/>
      <c r="D96" s="236" t="s">
        <v>1179</v>
      </c>
      <c r="F96" s="280" t="s">
        <v>1184</v>
      </c>
      <c r="I96" s="281"/>
      <c r="L96" s="48"/>
      <c r="M96" s="282"/>
      <c r="N96" s="49"/>
      <c r="O96" s="49"/>
      <c r="P96" s="49"/>
      <c r="Q96" s="49"/>
      <c r="R96" s="49"/>
      <c r="S96" s="49"/>
      <c r="T96" s="87"/>
      <c r="AT96" s="26" t="s">
        <v>1179</v>
      </c>
      <c r="AU96" s="26" t="s">
        <v>79</v>
      </c>
    </row>
    <row r="97" spans="2:65" s="1" customFormat="1" ht="22.5" customHeight="1">
      <c r="B97" s="213"/>
      <c r="C97" s="214" t="s">
        <v>230</v>
      </c>
      <c r="D97" s="214" t="s">
        <v>176</v>
      </c>
      <c r="E97" s="215" t="s">
        <v>1185</v>
      </c>
      <c r="F97" s="216" t="s">
        <v>1186</v>
      </c>
      <c r="G97" s="217" t="s">
        <v>1156</v>
      </c>
      <c r="H97" s="218">
        <v>1</v>
      </c>
      <c r="I97" s="219"/>
      <c r="J97" s="220">
        <f>ROUND(I97*H97,2)</f>
        <v>0</v>
      </c>
      <c r="K97" s="216" t="s">
        <v>5</v>
      </c>
      <c r="L97" s="48"/>
      <c r="M97" s="221" t="s">
        <v>5</v>
      </c>
      <c r="N97" s="222" t="s">
        <v>43</v>
      </c>
      <c r="O97" s="49"/>
      <c r="P97" s="223">
        <f>O97*H97</f>
        <v>0</v>
      </c>
      <c r="Q97" s="223">
        <v>0</v>
      </c>
      <c r="R97" s="223">
        <f>Q97*H97</f>
        <v>0</v>
      </c>
      <c r="S97" s="223">
        <v>0</v>
      </c>
      <c r="T97" s="224">
        <f>S97*H97</f>
        <v>0</v>
      </c>
      <c r="AR97" s="26" t="s">
        <v>1140</v>
      </c>
      <c r="AT97" s="26" t="s">
        <v>176</v>
      </c>
      <c r="AU97" s="26" t="s">
        <v>79</v>
      </c>
      <c r="AY97" s="26" t="s">
        <v>173</v>
      </c>
      <c r="BE97" s="225">
        <f>IF(N97="základní",J97,0)</f>
        <v>0</v>
      </c>
      <c r="BF97" s="225">
        <f>IF(N97="snížená",J97,0)</f>
        <v>0</v>
      </c>
      <c r="BG97" s="225">
        <f>IF(N97="zákl. přenesená",J97,0)</f>
        <v>0</v>
      </c>
      <c r="BH97" s="225">
        <f>IF(N97="sníž. přenesená",J97,0)</f>
        <v>0</v>
      </c>
      <c r="BI97" s="225">
        <f>IF(N97="nulová",J97,0)</f>
        <v>0</v>
      </c>
      <c r="BJ97" s="26" t="s">
        <v>79</v>
      </c>
      <c r="BK97" s="225">
        <f>ROUND(I97*H97,2)</f>
        <v>0</v>
      </c>
      <c r="BL97" s="26" t="s">
        <v>1140</v>
      </c>
      <c r="BM97" s="26" t="s">
        <v>1187</v>
      </c>
    </row>
    <row r="98" spans="2:65" s="1" customFormat="1" ht="22.5" customHeight="1">
      <c r="B98" s="213"/>
      <c r="C98" s="214" t="s">
        <v>237</v>
      </c>
      <c r="D98" s="214" t="s">
        <v>176</v>
      </c>
      <c r="E98" s="215" t="s">
        <v>1142</v>
      </c>
      <c r="F98" s="216" t="s">
        <v>1188</v>
      </c>
      <c r="G98" s="217" t="s">
        <v>1156</v>
      </c>
      <c r="H98" s="218">
        <v>1</v>
      </c>
      <c r="I98" s="219"/>
      <c r="J98" s="220">
        <f>ROUND(I98*H98,2)</f>
        <v>0</v>
      </c>
      <c r="K98" s="216" t="s">
        <v>5</v>
      </c>
      <c r="L98" s="48"/>
      <c r="M98" s="221" t="s">
        <v>5</v>
      </c>
      <c r="N98" s="222" t="s">
        <v>43</v>
      </c>
      <c r="O98" s="49"/>
      <c r="P98" s="223">
        <f>O98*H98</f>
        <v>0</v>
      </c>
      <c r="Q98" s="223">
        <v>0</v>
      </c>
      <c r="R98" s="223">
        <f>Q98*H98</f>
        <v>0</v>
      </c>
      <c r="S98" s="223">
        <v>0</v>
      </c>
      <c r="T98" s="224">
        <f>S98*H98</f>
        <v>0</v>
      </c>
      <c r="AR98" s="26" t="s">
        <v>1140</v>
      </c>
      <c r="AT98" s="26" t="s">
        <v>176</v>
      </c>
      <c r="AU98" s="26" t="s">
        <v>79</v>
      </c>
      <c r="AY98" s="26" t="s">
        <v>173</v>
      </c>
      <c r="BE98" s="225">
        <f>IF(N98="základní",J98,0)</f>
        <v>0</v>
      </c>
      <c r="BF98" s="225">
        <f>IF(N98="snížená",J98,0)</f>
        <v>0</v>
      </c>
      <c r="BG98" s="225">
        <f>IF(N98="zákl. přenesená",J98,0)</f>
        <v>0</v>
      </c>
      <c r="BH98" s="225">
        <f>IF(N98="sníž. přenesená",J98,0)</f>
        <v>0</v>
      </c>
      <c r="BI98" s="225">
        <f>IF(N98="nulová",J98,0)</f>
        <v>0</v>
      </c>
      <c r="BJ98" s="26" t="s">
        <v>79</v>
      </c>
      <c r="BK98" s="225">
        <f>ROUND(I98*H98,2)</f>
        <v>0</v>
      </c>
      <c r="BL98" s="26" t="s">
        <v>1140</v>
      </c>
      <c r="BM98" s="26" t="s">
        <v>1189</v>
      </c>
    </row>
    <row r="99" spans="2:65" s="1" customFormat="1" ht="22.5" customHeight="1">
      <c r="B99" s="213"/>
      <c r="C99" s="214" t="s">
        <v>242</v>
      </c>
      <c r="D99" s="214" t="s">
        <v>176</v>
      </c>
      <c r="E99" s="215" t="s">
        <v>1190</v>
      </c>
      <c r="F99" s="216" t="s">
        <v>1191</v>
      </c>
      <c r="G99" s="217" t="s">
        <v>1156</v>
      </c>
      <c r="H99" s="218">
        <v>1</v>
      </c>
      <c r="I99" s="219"/>
      <c r="J99" s="220">
        <f>ROUND(I99*H99,2)</f>
        <v>0</v>
      </c>
      <c r="K99" s="216" t="s">
        <v>1192</v>
      </c>
      <c r="L99" s="48"/>
      <c r="M99" s="221" t="s">
        <v>5</v>
      </c>
      <c r="N99" s="222" t="s">
        <v>43</v>
      </c>
      <c r="O99" s="49"/>
      <c r="P99" s="223">
        <f>O99*H99</f>
        <v>0</v>
      </c>
      <c r="Q99" s="223">
        <v>0</v>
      </c>
      <c r="R99" s="223">
        <f>Q99*H99</f>
        <v>0</v>
      </c>
      <c r="S99" s="223">
        <v>0</v>
      </c>
      <c r="T99" s="224">
        <f>S99*H99</f>
        <v>0</v>
      </c>
      <c r="AR99" s="26" t="s">
        <v>1140</v>
      </c>
      <c r="AT99" s="26" t="s">
        <v>176</v>
      </c>
      <c r="AU99" s="26" t="s">
        <v>79</v>
      </c>
      <c r="AY99" s="26" t="s">
        <v>173</v>
      </c>
      <c r="BE99" s="225">
        <f>IF(N99="základní",J99,0)</f>
        <v>0</v>
      </c>
      <c r="BF99" s="225">
        <f>IF(N99="snížená",J99,0)</f>
        <v>0</v>
      </c>
      <c r="BG99" s="225">
        <f>IF(N99="zákl. přenesená",J99,0)</f>
        <v>0</v>
      </c>
      <c r="BH99" s="225">
        <f>IF(N99="sníž. přenesená",J99,0)</f>
        <v>0</v>
      </c>
      <c r="BI99" s="225">
        <f>IF(N99="nulová",J99,0)</f>
        <v>0</v>
      </c>
      <c r="BJ99" s="26" t="s">
        <v>79</v>
      </c>
      <c r="BK99" s="225">
        <f>ROUND(I99*H99,2)</f>
        <v>0</v>
      </c>
      <c r="BL99" s="26" t="s">
        <v>1140</v>
      </c>
      <c r="BM99" s="26" t="s">
        <v>1193</v>
      </c>
    </row>
    <row r="100" spans="2:65" s="1" customFormat="1" ht="22.5" customHeight="1">
      <c r="B100" s="213"/>
      <c r="C100" s="214" t="s">
        <v>247</v>
      </c>
      <c r="D100" s="214" t="s">
        <v>176</v>
      </c>
      <c r="E100" s="215" t="s">
        <v>1194</v>
      </c>
      <c r="F100" s="216" t="s">
        <v>1195</v>
      </c>
      <c r="G100" s="217" t="s">
        <v>1156</v>
      </c>
      <c r="H100" s="218">
        <v>1</v>
      </c>
      <c r="I100" s="219"/>
      <c r="J100" s="220">
        <f>ROUND(I100*H100,2)</f>
        <v>0</v>
      </c>
      <c r="K100" s="216" t="s">
        <v>5</v>
      </c>
      <c r="L100" s="48"/>
      <c r="M100" s="221" t="s">
        <v>5</v>
      </c>
      <c r="N100" s="273" t="s">
        <v>43</v>
      </c>
      <c r="O100" s="274"/>
      <c r="P100" s="275">
        <f>O100*H100</f>
        <v>0</v>
      </c>
      <c r="Q100" s="275">
        <v>0</v>
      </c>
      <c r="R100" s="275">
        <f>Q100*H100</f>
        <v>0</v>
      </c>
      <c r="S100" s="275">
        <v>0</v>
      </c>
      <c r="T100" s="276">
        <f>S100*H100</f>
        <v>0</v>
      </c>
      <c r="AR100" s="26" t="s">
        <v>1140</v>
      </c>
      <c r="AT100" s="26" t="s">
        <v>176</v>
      </c>
      <c r="AU100" s="26" t="s">
        <v>79</v>
      </c>
      <c r="AY100" s="26" t="s">
        <v>173</v>
      </c>
      <c r="BE100" s="225">
        <f>IF(N100="základní",J100,0)</f>
        <v>0</v>
      </c>
      <c r="BF100" s="225">
        <f>IF(N100="snížená",J100,0)</f>
        <v>0</v>
      </c>
      <c r="BG100" s="225">
        <f>IF(N100="zákl. přenesená",J100,0)</f>
        <v>0</v>
      </c>
      <c r="BH100" s="225">
        <f>IF(N100="sníž. přenesená",J100,0)</f>
        <v>0</v>
      </c>
      <c r="BI100" s="225">
        <f>IF(N100="nulová",J100,0)</f>
        <v>0</v>
      </c>
      <c r="BJ100" s="26" t="s">
        <v>79</v>
      </c>
      <c r="BK100" s="225">
        <f>ROUND(I100*H100,2)</f>
        <v>0</v>
      </c>
      <c r="BL100" s="26" t="s">
        <v>1140</v>
      </c>
      <c r="BM100" s="26" t="s">
        <v>1196</v>
      </c>
    </row>
    <row r="101" spans="2:12" s="1" customFormat="1" ht="6.95" customHeight="1">
      <c r="B101" s="69"/>
      <c r="C101" s="70"/>
      <c r="D101" s="70"/>
      <c r="E101" s="70"/>
      <c r="F101" s="70"/>
      <c r="G101" s="70"/>
      <c r="H101" s="70"/>
      <c r="I101" s="165"/>
      <c r="J101" s="70"/>
      <c r="K101" s="70"/>
      <c r="L101" s="48"/>
    </row>
  </sheetData>
  <autoFilter ref="C83:K100"/>
  <mergeCells count="12">
    <mergeCell ref="E7:H7"/>
    <mergeCell ref="E9:H9"/>
    <mergeCell ref="E11:H11"/>
    <mergeCell ref="E26:H26"/>
    <mergeCell ref="E47:H47"/>
    <mergeCell ref="E49:H49"/>
    <mergeCell ref="E51:H51"/>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35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109</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s="1" customFormat="1" ht="22.5" customHeight="1">
      <c r="B9" s="48"/>
      <c r="C9" s="49"/>
      <c r="D9" s="49"/>
      <c r="E9" s="142" t="s">
        <v>1149</v>
      </c>
      <c r="F9" s="49"/>
      <c r="G9" s="49"/>
      <c r="H9" s="49"/>
      <c r="I9" s="143"/>
      <c r="J9" s="49"/>
      <c r="K9" s="53"/>
    </row>
    <row r="10" spans="2:11" s="1" customFormat="1" ht="13.5">
      <c r="B10" s="48"/>
      <c r="C10" s="49"/>
      <c r="D10" s="42" t="s">
        <v>136</v>
      </c>
      <c r="E10" s="49"/>
      <c r="F10" s="49"/>
      <c r="G10" s="49"/>
      <c r="H10" s="49"/>
      <c r="I10" s="143"/>
      <c r="J10" s="49"/>
      <c r="K10" s="53"/>
    </row>
    <row r="11" spans="2:11" s="1" customFormat="1" ht="36.95" customHeight="1">
      <c r="B11" s="48"/>
      <c r="C11" s="49"/>
      <c r="D11" s="49"/>
      <c r="E11" s="144" t="s">
        <v>1197</v>
      </c>
      <c r="F11" s="49"/>
      <c r="G11" s="49"/>
      <c r="H11" s="49"/>
      <c r="I11" s="143"/>
      <c r="J11" s="49"/>
      <c r="K11" s="53"/>
    </row>
    <row r="12" spans="2:11" s="1" customFormat="1" ht="13.5">
      <c r="B12" s="48"/>
      <c r="C12" s="49"/>
      <c r="D12" s="49"/>
      <c r="E12" s="49"/>
      <c r="F12" s="49"/>
      <c r="G12" s="49"/>
      <c r="H12" s="49"/>
      <c r="I12" s="143"/>
      <c r="J12" s="49"/>
      <c r="K12" s="53"/>
    </row>
    <row r="13" spans="2:11" s="1" customFormat="1" ht="14.4" customHeight="1">
      <c r="B13" s="48"/>
      <c r="C13" s="49"/>
      <c r="D13" s="42" t="s">
        <v>21</v>
      </c>
      <c r="E13" s="49"/>
      <c r="F13" s="37" t="s">
        <v>5</v>
      </c>
      <c r="G13" s="49"/>
      <c r="H13" s="49"/>
      <c r="I13" s="145" t="s">
        <v>22</v>
      </c>
      <c r="J13" s="37" t="s">
        <v>5</v>
      </c>
      <c r="K13" s="53"/>
    </row>
    <row r="14" spans="2:11" s="1" customFormat="1" ht="14.4" customHeight="1">
      <c r="B14" s="48"/>
      <c r="C14" s="49"/>
      <c r="D14" s="42" t="s">
        <v>23</v>
      </c>
      <c r="E14" s="49"/>
      <c r="F14" s="37" t="s">
        <v>24</v>
      </c>
      <c r="G14" s="49"/>
      <c r="H14" s="49"/>
      <c r="I14" s="145" t="s">
        <v>25</v>
      </c>
      <c r="J14" s="146">
        <f>'Rekapitulace stavby'!AN8</f>
        <v>0</v>
      </c>
      <c r="K14" s="53"/>
    </row>
    <row r="15" spans="2:11" s="1" customFormat="1" ht="10.8" customHeight="1">
      <c r="B15" s="48"/>
      <c r="C15" s="49"/>
      <c r="D15" s="49"/>
      <c r="E15" s="49"/>
      <c r="F15" s="49"/>
      <c r="G15" s="49"/>
      <c r="H15" s="49"/>
      <c r="I15" s="143"/>
      <c r="J15" s="49"/>
      <c r="K15" s="53"/>
    </row>
    <row r="16" spans="2:11" s="1" customFormat="1" ht="14.4" customHeight="1">
      <c r="B16" s="48"/>
      <c r="C16" s="49"/>
      <c r="D16" s="42" t="s">
        <v>27</v>
      </c>
      <c r="E16" s="49"/>
      <c r="F16" s="49"/>
      <c r="G16" s="49"/>
      <c r="H16" s="49"/>
      <c r="I16" s="145" t="s">
        <v>28</v>
      </c>
      <c r="J16" s="37" t="s">
        <v>5</v>
      </c>
      <c r="K16" s="53"/>
    </row>
    <row r="17" spans="2:11" s="1" customFormat="1" ht="18" customHeight="1">
      <c r="B17" s="48"/>
      <c r="C17" s="49"/>
      <c r="D17" s="49"/>
      <c r="E17" s="37" t="s">
        <v>29</v>
      </c>
      <c r="F17" s="49"/>
      <c r="G17" s="49"/>
      <c r="H17" s="49"/>
      <c r="I17" s="145" t="s">
        <v>30</v>
      </c>
      <c r="J17" s="37" t="s">
        <v>5</v>
      </c>
      <c r="K17" s="53"/>
    </row>
    <row r="18" spans="2:11" s="1" customFormat="1" ht="6.95" customHeight="1">
      <c r="B18" s="48"/>
      <c r="C18" s="49"/>
      <c r="D18" s="49"/>
      <c r="E18" s="49"/>
      <c r="F18" s="49"/>
      <c r="G18" s="49"/>
      <c r="H18" s="49"/>
      <c r="I18" s="143"/>
      <c r="J18" s="49"/>
      <c r="K18" s="53"/>
    </row>
    <row r="19" spans="2:11" s="1" customFormat="1" ht="14.4" customHeight="1">
      <c r="B19" s="48"/>
      <c r="C19" s="49"/>
      <c r="D19" s="42" t="s">
        <v>31</v>
      </c>
      <c r="E19" s="49"/>
      <c r="F19" s="49"/>
      <c r="G19" s="49"/>
      <c r="H19" s="49"/>
      <c r="I19" s="145" t="s">
        <v>28</v>
      </c>
      <c r="J19" s="37">
        <f>IF('Rekapitulace stavby'!AN13="Vyplň údaj","",IF('Rekapitulace stavby'!AN13="","",'Rekapitulace stavby'!AN13))</f>
        <v>0</v>
      </c>
      <c r="K19" s="53"/>
    </row>
    <row r="20" spans="2:11" s="1" customFormat="1" ht="18" customHeight="1">
      <c r="B20" s="48"/>
      <c r="C20" s="49"/>
      <c r="D20" s="49"/>
      <c r="E20" s="37">
        <f>IF('Rekapitulace stavby'!E14="Vyplň údaj","",IF('Rekapitulace stavby'!E14="","",'Rekapitulace stavby'!E14))</f>
        <v>0</v>
      </c>
      <c r="F20" s="49"/>
      <c r="G20" s="49"/>
      <c r="H20" s="49"/>
      <c r="I20" s="145" t="s">
        <v>30</v>
      </c>
      <c r="J20" s="37">
        <f>IF('Rekapitulace stavby'!AN14="Vyplň údaj","",IF('Rekapitulace stavby'!AN14="","",'Rekapitulace stavby'!AN14))</f>
        <v>0</v>
      </c>
      <c r="K20" s="53"/>
    </row>
    <row r="21" spans="2:11" s="1" customFormat="1" ht="6.95" customHeight="1">
      <c r="B21" s="48"/>
      <c r="C21" s="49"/>
      <c r="D21" s="49"/>
      <c r="E21" s="49"/>
      <c r="F21" s="49"/>
      <c r="G21" s="49"/>
      <c r="H21" s="49"/>
      <c r="I21" s="143"/>
      <c r="J21" s="49"/>
      <c r="K21" s="53"/>
    </row>
    <row r="22" spans="2:11" s="1" customFormat="1" ht="14.4" customHeight="1">
      <c r="B22" s="48"/>
      <c r="C22" s="49"/>
      <c r="D22" s="42" t="s">
        <v>33</v>
      </c>
      <c r="E22" s="49"/>
      <c r="F22" s="49"/>
      <c r="G22" s="49"/>
      <c r="H22" s="49"/>
      <c r="I22" s="145" t="s">
        <v>28</v>
      </c>
      <c r="J22" s="37" t="s">
        <v>5</v>
      </c>
      <c r="K22" s="53"/>
    </row>
    <row r="23" spans="2:11" s="1" customFormat="1" ht="18" customHeight="1">
      <c r="B23" s="48"/>
      <c r="C23" s="49"/>
      <c r="D23" s="49"/>
      <c r="E23" s="37" t="s">
        <v>34</v>
      </c>
      <c r="F23" s="49"/>
      <c r="G23" s="49"/>
      <c r="H23" s="49"/>
      <c r="I23" s="145" t="s">
        <v>30</v>
      </c>
      <c r="J23" s="37" t="s">
        <v>5</v>
      </c>
      <c r="K23" s="53"/>
    </row>
    <row r="24" spans="2:11" s="1" customFormat="1" ht="6.95" customHeight="1">
      <c r="B24" s="48"/>
      <c r="C24" s="49"/>
      <c r="D24" s="49"/>
      <c r="E24" s="49"/>
      <c r="F24" s="49"/>
      <c r="G24" s="49"/>
      <c r="H24" s="49"/>
      <c r="I24" s="143"/>
      <c r="J24" s="49"/>
      <c r="K24" s="53"/>
    </row>
    <row r="25" spans="2:11" s="1" customFormat="1" ht="14.4" customHeight="1">
      <c r="B25" s="48"/>
      <c r="C25" s="49"/>
      <c r="D25" s="42" t="s">
        <v>36</v>
      </c>
      <c r="E25" s="49"/>
      <c r="F25" s="49"/>
      <c r="G25" s="49"/>
      <c r="H25" s="49"/>
      <c r="I25" s="143"/>
      <c r="J25" s="49"/>
      <c r="K25" s="53"/>
    </row>
    <row r="26" spans="2:11" s="7" customFormat="1" ht="22.5" customHeight="1">
      <c r="B26" s="147"/>
      <c r="C26" s="148"/>
      <c r="D26" s="148"/>
      <c r="E26" s="46" t="s">
        <v>5</v>
      </c>
      <c r="F26" s="46"/>
      <c r="G26" s="46"/>
      <c r="H26" s="46"/>
      <c r="I26" s="149"/>
      <c r="J26" s="148"/>
      <c r="K26" s="150"/>
    </row>
    <row r="27" spans="2:11" s="1" customFormat="1" ht="6.95" customHeight="1">
      <c r="B27" s="48"/>
      <c r="C27" s="49"/>
      <c r="D27" s="49"/>
      <c r="E27" s="49"/>
      <c r="F27" s="49"/>
      <c r="G27" s="49"/>
      <c r="H27" s="49"/>
      <c r="I27" s="143"/>
      <c r="J27" s="49"/>
      <c r="K27" s="53"/>
    </row>
    <row r="28" spans="2:11" s="1" customFormat="1" ht="6.95" customHeight="1">
      <c r="B28" s="48"/>
      <c r="C28" s="49"/>
      <c r="D28" s="84"/>
      <c r="E28" s="84"/>
      <c r="F28" s="84"/>
      <c r="G28" s="84"/>
      <c r="H28" s="84"/>
      <c r="I28" s="151"/>
      <c r="J28" s="84"/>
      <c r="K28" s="152"/>
    </row>
    <row r="29" spans="2:11" s="1" customFormat="1" ht="25.4" customHeight="1">
      <c r="B29" s="48"/>
      <c r="C29" s="49"/>
      <c r="D29" s="153" t="s">
        <v>38</v>
      </c>
      <c r="E29" s="49"/>
      <c r="F29" s="49"/>
      <c r="G29" s="49"/>
      <c r="H29" s="49"/>
      <c r="I29" s="143"/>
      <c r="J29" s="154">
        <f>ROUND(J119,2)</f>
        <v>0</v>
      </c>
      <c r="K29" s="53"/>
    </row>
    <row r="30" spans="2:11" s="1" customFormat="1" ht="6.95" customHeight="1">
      <c r="B30" s="48"/>
      <c r="C30" s="49"/>
      <c r="D30" s="84"/>
      <c r="E30" s="84"/>
      <c r="F30" s="84"/>
      <c r="G30" s="84"/>
      <c r="H30" s="84"/>
      <c r="I30" s="151"/>
      <c r="J30" s="84"/>
      <c r="K30" s="152"/>
    </row>
    <row r="31" spans="2:11" s="1" customFormat="1" ht="14.4" customHeight="1">
      <c r="B31" s="48"/>
      <c r="C31" s="49"/>
      <c r="D31" s="49"/>
      <c r="E31" s="49"/>
      <c r="F31" s="54" t="s">
        <v>40</v>
      </c>
      <c r="G31" s="49"/>
      <c r="H31" s="49"/>
      <c r="I31" s="155" t="s">
        <v>39</v>
      </c>
      <c r="J31" s="54" t="s">
        <v>41</v>
      </c>
      <c r="K31" s="53"/>
    </row>
    <row r="32" spans="2:11" s="1" customFormat="1" ht="14.4" customHeight="1">
      <c r="B32" s="48"/>
      <c r="C32" s="49"/>
      <c r="D32" s="57" t="s">
        <v>42</v>
      </c>
      <c r="E32" s="57" t="s">
        <v>43</v>
      </c>
      <c r="F32" s="156">
        <f>ROUND(SUM(BE119:BE1355),2)</f>
        <v>0</v>
      </c>
      <c r="G32" s="49"/>
      <c r="H32" s="49"/>
      <c r="I32" s="157">
        <v>0.21</v>
      </c>
      <c r="J32" s="156">
        <f>ROUND(ROUND((SUM(BE119:BE1355)),2)*I32,2)</f>
        <v>0</v>
      </c>
      <c r="K32" s="53"/>
    </row>
    <row r="33" spans="2:11" s="1" customFormat="1" ht="14.4" customHeight="1">
      <c r="B33" s="48"/>
      <c r="C33" s="49"/>
      <c r="D33" s="49"/>
      <c r="E33" s="57" t="s">
        <v>44</v>
      </c>
      <c r="F33" s="156">
        <f>ROUND(SUM(BF119:BF1355),2)</f>
        <v>0</v>
      </c>
      <c r="G33" s="49"/>
      <c r="H33" s="49"/>
      <c r="I33" s="157">
        <v>0.15</v>
      </c>
      <c r="J33" s="156">
        <f>ROUND(ROUND((SUM(BF119:BF1355)),2)*I33,2)</f>
        <v>0</v>
      </c>
      <c r="K33" s="53"/>
    </row>
    <row r="34" spans="2:11" s="1" customFormat="1" ht="14.4" customHeight="1" hidden="1">
      <c r="B34" s="48"/>
      <c r="C34" s="49"/>
      <c r="D34" s="49"/>
      <c r="E34" s="57" t="s">
        <v>45</v>
      </c>
      <c r="F34" s="156">
        <f>ROUND(SUM(BG119:BG1355),2)</f>
        <v>0</v>
      </c>
      <c r="G34" s="49"/>
      <c r="H34" s="49"/>
      <c r="I34" s="157">
        <v>0.21</v>
      </c>
      <c r="J34" s="156">
        <v>0</v>
      </c>
      <c r="K34" s="53"/>
    </row>
    <row r="35" spans="2:11" s="1" customFormat="1" ht="14.4" customHeight="1" hidden="1">
      <c r="B35" s="48"/>
      <c r="C35" s="49"/>
      <c r="D35" s="49"/>
      <c r="E35" s="57" t="s">
        <v>46</v>
      </c>
      <c r="F35" s="156">
        <f>ROUND(SUM(BH119:BH1355),2)</f>
        <v>0</v>
      </c>
      <c r="G35" s="49"/>
      <c r="H35" s="49"/>
      <c r="I35" s="157">
        <v>0.15</v>
      </c>
      <c r="J35" s="156">
        <v>0</v>
      </c>
      <c r="K35" s="53"/>
    </row>
    <row r="36" spans="2:11" s="1" customFormat="1" ht="14.4" customHeight="1" hidden="1">
      <c r="B36" s="48"/>
      <c r="C36" s="49"/>
      <c r="D36" s="49"/>
      <c r="E36" s="57" t="s">
        <v>47</v>
      </c>
      <c r="F36" s="156">
        <f>ROUND(SUM(BI119:BI1355),2)</f>
        <v>0</v>
      </c>
      <c r="G36" s="49"/>
      <c r="H36" s="49"/>
      <c r="I36" s="157">
        <v>0</v>
      </c>
      <c r="J36" s="156">
        <v>0</v>
      </c>
      <c r="K36" s="53"/>
    </row>
    <row r="37" spans="2:11" s="1" customFormat="1" ht="6.95" customHeight="1">
      <c r="B37" s="48"/>
      <c r="C37" s="49"/>
      <c r="D37" s="49"/>
      <c r="E37" s="49"/>
      <c r="F37" s="49"/>
      <c r="G37" s="49"/>
      <c r="H37" s="49"/>
      <c r="I37" s="143"/>
      <c r="J37" s="49"/>
      <c r="K37" s="53"/>
    </row>
    <row r="38" spans="2:11" s="1" customFormat="1" ht="25.4" customHeight="1">
      <c r="B38" s="48"/>
      <c r="C38" s="158"/>
      <c r="D38" s="159" t="s">
        <v>48</v>
      </c>
      <c r="E38" s="90"/>
      <c r="F38" s="90"/>
      <c r="G38" s="160" t="s">
        <v>49</v>
      </c>
      <c r="H38" s="161" t="s">
        <v>50</v>
      </c>
      <c r="I38" s="162"/>
      <c r="J38" s="163">
        <f>SUM(J29:J36)</f>
        <v>0</v>
      </c>
      <c r="K38" s="164"/>
    </row>
    <row r="39" spans="2:11" s="1" customFormat="1" ht="14.4" customHeight="1">
      <c r="B39" s="69"/>
      <c r="C39" s="70"/>
      <c r="D39" s="70"/>
      <c r="E39" s="70"/>
      <c r="F39" s="70"/>
      <c r="G39" s="70"/>
      <c r="H39" s="70"/>
      <c r="I39" s="165"/>
      <c r="J39" s="70"/>
      <c r="K39" s="71"/>
    </row>
    <row r="43" spans="2:11" s="1" customFormat="1" ht="6.95" customHeight="1">
      <c r="B43" s="72"/>
      <c r="C43" s="73"/>
      <c r="D43" s="73"/>
      <c r="E43" s="73"/>
      <c r="F43" s="73"/>
      <c r="G43" s="73"/>
      <c r="H43" s="73"/>
      <c r="I43" s="166"/>
      <c r="J43" s="73"/>
      <c r="K43" s="167"/>
    </row>
    <row r="44" spans="2:11" s="1" customFormat="1" ht="36.95" customHeight="1">
      <c r="B44" s="48"/>
      <c r="C44" s="32" t="s">
        <v>138</v>
      </c>
      <c r="D44" s="49"/>
      <c r="E44" s="49"/>
      <c r="F44" s="49"/>
      <c r="G44" s="49"/>
      <c r="H44" s="49"/>
      <c r="I44" s="143"/>
      <c r="J44" s="49"/>
      <c r="K44" s="53"/>
    </row>
    <row r="45" spans="2:11" s="1" customFormat="1" ht="6.95" customHeight="1">
      <c r="B45" s="48"/>
      <c r="C45" s="49"/>
      <c r="D45" s="49"/>
      <c r="E45" s="49"/>
      <c r="F45" s="49"/>
      <c r="G45" s="49"/>
      <c r="H45" s="49"/>
      <c r="I45" s="143"/>
      <c r="J45" s="49"/>
      <c r="K45" s="53"/>
    </row>
    <row r="46" spans="2:11" s="1" customFormat="1" ht="14.4" customHeight="1">
      <c r="B46" s="48"/>
      <c r="C46" s="42" t="s">
        <v>19</v>
      </c>
      <c r="D46" s="49"/>
      <c r="E46" s="49"/>
      <c r="F46" s="49"/>
      <c r="G46" s="49"/>
      <c r="H46" s="49"/>
      <c r="I46" s="143"/>
      <c r="J46" s="49"/>
      <c r="K46" s="53"/>
    </row>
    <row r="47" spans="2:11" s="1" customFormat="1" ht="22.5" customHeight="1">
      <c r="B47" s="48"/>
      <c r="C47" s="49"/>
      <c r="D47" s="49"/>
      <c r="E47" s="142">
        <f>E7</f>
        <v>0</v>
      </c>
      <c r="F47" s="42"/>
      <c r="G47" s="42"/>
      <c r="H47" s="42"/>
      <c r="I47" s="143"/>
      <c r="J47" s="49"/>
      <c r="K47" s="53"/>
    </row>
    <row r="48" spans="2:11" ht="13.5">
      <c r="B48" s="30"/>
      <c r="C48" s="42" t="s">
        <v>134</v>
      </c>
      <c r="D48" s="31"/>
      <c r="E48" s="31"/>
      <c r="F48" s="31"/>
      <c r="G48" s="31"/>
      <c r="H48" s="31"/>
      <c r="I48" s="141"/>
      <c r="J48" s="31"/>
      <c r="K48" s="33"/>
    </row>
    <row r="49" spans="2:11" s="1" customFormat="1" ht="22.5" customHeight="1">
      <c r="B49" s="48"/>
      <c r="C49" s="49"/>
      <c r="D49" s="49"/>
      <c r="E49" s="142" t="s">
        <v>1149</v>
      </c>
      <c r="F49" s="49"/>
      <c r="G49" s="49"/>
      <c r="H49" s="49"/>
      <c r="I49" s="143"/>
      <c r="J49" s="49"/>
      <c r="K49" s="53"/>
    </row>
    <row r="50" spans="2:11" s="1" customFormat="1" ht="14.4" customHeight="1">
      <c r="B50" s="48"/>
      <c r="C50" s="42" t="s">
        <v>136</v>
      </c>
      <c r="D50" s="49"/>
      <c r="E50" s="49"/>
      <c r="F50" s="49"/>
      <c r="G50" s="49"/>
      <c r="H50" s="49"/>
      <c r="I50" s="143"/>
      <c r="J50" s="49"/>
      <c r="K50" s="53"/>
    </row>
    <row r="51" spans="2:11" s="1" customFormat="1" ht="23.25" customHeight="1">
      <c r="B51" s="48"/>
      <c r="C51" s="49"/>
      <c r="D51" s="49"/>
      <c r="E51" s="144">
        <f>E11</f>
        <v>0</v>
      </c>
      <c r="F51" s="49"/>
      <c r="G51" s="49"/>
      <c r="H51" s="49"/>
      <c r="I51" s="143"/>
      <c r="J51" s="49"/>
      <c r="K51" s="53"/>
    </row>
    <row r="52" spans="2:11" s="1" customFormat="1" ht="6.95" customHeight="1">
      <c r="B52" s="48"/>
      <c r="C52" s="49"/>
      <c r="D52" s="49"/>
      <c r="E52" s="49"/>
      <c r="F52" s="49"/>
      <c r="G52" s="49"/>
      <c r="H52" s="49"/>
      <c r="I52" s="143"/>
      <c r="J52" s="49"/>
      <c r="K52" s="53"/>
    </row>
    <row r="53" spans="2:11" s="1" customFormat="1" ht="18" customHeight="1">
      <c r="B53" s="48"/>
      <c r="C53" s="42" t="s">
        <v>23</v>
      </c>
      <c r="D53" s="49"/>
      <c r="E53" s="49"/>
      <c r="F53" s="37">
        <f>F14</f>
        <v>0</v>
      </c>
      <c r="G53" s="49"/>
      <c r="H53" s="49"/>
      <c r="I53" s="145" t="s">
        <v>25</v>
      </c>
      <c r="J53" s="146">
        <f>IF(J14="","",J14)</f>
        <v>0</v>
      </c>
      <c r="K53" s="53"/>
    </row>
    <row r="54" spans="2:11" s="1" customFormat="1" ht="6.95" customHeight="1">
      <c r="B54" s="48"/>
      <c r="C54" s="49"/>
      <c r="D54" s="49"/>
      <c r="E54" s="49"/>
      <c r="F54" s="49"/>
      <c r="G54" s="49"/>
      <c r="H54" s="49"/>
      <c r="I54" s="143"/>
      <c r="J54" s="49"/>
      <c r="K54" s="53"/>
    </row>
    <row r="55" spans="2:11" s="1" customFormat="1" ht="13.5">
      <c r="B55" s="48"/>
      <c r="C55" s="42" t="s">
        <v>27</v>
      </c>
      <c r="D55" s="49"/>
      <c r="E55" s="49"/>
      <c r="F55" s="37">
        <f>E17</f>
        <v>0</v>
      </c>
      <c r="G55" s="49"/>
      <c r="H55" s="49"/>
      <c r="I55" s="145" t="s">
        <v>33</v>
      </c>
      <c r="J55" s="37">
        <f>E23</f>
        <v>0</v>
      </c>
      <c r="K55" s="53"/>
    </row>
    <row r="56" spans="2:11" s="1" customFormat="1" ht="14.4" customHeight="1">
      <c r="B56" s="48"/>
      <c r="C56" s="42" t="s">
        <v>31</v>
      </c>
      <c r="D56" s="49"/>
      <c r="E56" s="49"/>
      <c r="F56" s="37">
        <f>IF(E20="","",E20)</f>
        <v>0</v>
      </c>
      <c r="G56" s="49"/>
      <c r="H56" s="49"/>
      <c r="I56" s="143"/>
      <c r="J56" s="49"/>
      <c r="K56" s="53"/>
    </row>
    <row r="57" spans="2:11" s="1" customFormat="1" ht="10.3" customHeight="1">
      <c r="B57" s="48"/>
      <c r="C57" s="49"/>
      <c r="D57" s="49"/>
      <c r="E57" s="49"/>
      <c r="F57" s="49"/>
      <c r="G57" s="49"/>
      <c r="H57" s="49"/>
      <c r="I57" s="143"/>
      <c r="J57" s="49"/>
      <c r="K57" s="53"/>
    </row>
    <row r="58" spans="2:11" s="1" customFormat="1" ht="29.25" customHeight="1">
      <c r="B58" s="48"/>
      <c r="C58" s="168" t="s">
        <v>139</v>
      </c>
      <c r="D58" s="158"/>
      <c r="E58" s="158"/>
      <c r="F58" s="158"/>
      <c r="G58" s="158"/>
      <c r="H58" s="158"/>
      <c r="I58" s="169"/>
      <c r="J58" s="170" t="s">
        <v>140</v>
      </c>
      <c r="K58" s="171"/>
    </row>
    <row r="59" spans="2:11" s="1" customFormat="1" ht="10.3" customHeight="1">
      <c r="B59" s="48"/>
      <c r="C59" s="49"/>
      <c r="D59" s="49"/>
      <c r="E59" s="49"/>
      <c r="F59" s="49"/>
      <c r="G59" s="49"/>
      <c r="H59" s="49"/>
      <c r="I59" s="143"/>
      <c r="J59" s="49"/>
      <c r="K59" s="53"/>
    </row>
    <row r="60" spans="2:47" s="1" customFormat="1" ht="29.25" customHeight="1">
      <c r="B60" s="48"/>
      <c r="C60" s="172" t="s">
        <v>141</v>
      </c>
      <c r="D60" s="49"/>
      <c r="E60" s="49"/>
      <c r="F60" s="49"/>
      <c r="G60" s="49"/>
      <c r="H60" s="49"/>
      <c r="I60" s="143"/>
      <c r="J60" s="154">
        <f>J119</f>
        <v>0</v>
      </c>
      <c r="K60" s="53"/>
      <c r="AU60" s="26" t="s">
        <v>142</v>
      </c>
    </row>
    <row r="61" spans="2:11" s="8" customFormat="1" ht="24.95" customHeight="1">
      <c r="B61" s="173"/>
      <c r="C61" s="174"/>
      <c r="D61" s="175" t="s">
        <v>1198</v>
      </c>
      <c r="E61" s="176"/>
      <c r="F61" s="176"/>
      <c r="G61" s="176"/>
      <c r="H61" s="176"/>
      <c r="I61" s="177"/>
      <c r="J61" s="178">
        <f>J120</f>
        <v>0</v>
      </c>
      <c r="K61" s="179"/>
    </row>
    <row r="62" spans="2:11" s="9" customFormat="1" ht="19.9" customHeight="1">
      <c r="B62" s="180"/>
      <c r="C62" s="181"/>
      <c r="D62" s="182" t="s">
        <v>1199</v>
      </c>
      <c r="E62" s="183"/>
      <c r="F62" s="183"/>
      <c r="G62" s="183"/>
      <c r="H62" s="183"/>
      <c r="I62" s="184"/>
      <c r="J62" s="185">
        <f>J121</f>
        <v>0</v>
      </c>
      <c r="K62" s="186"/>
    </row>
    <row r="63" spans="2:11" s="9" customFormat="1" ht="14.85" customHeight="1">
      <c r="B63" s="180"/>
      <c r="C63" s="181"/>
      <c r="D63" s="182" t="s">
        <v>1200</v>
      </c>
      <c r="E63" s="183"/>
      <c r="F63" s="183"/>
      <c r="G63" s="183"/>
      <c r="H63" s="183"/>
      <c r="I63" s="184"/>
      <c r="J63" s="185">
        <f>J122</f>
        <v>0</v>
      </c>
      <c r="K63" s="186"/>
    </row>
    <row r="64" spans="2:11" s="9" customFormat="1" ht="14.85" customHeight="1">
      <c r="B64" s="180"/>
      <c r="C64" s="181"/>
      <c r="D64" s="182" t="s">
        <v>1201</v>
      </c>
      <c r="E64" s="183"/>
      <c r="F64" s="183"/>
      <c r="G64" s="183"/>
      <c r="H64" s="183"/>
      <c r="I64" s="184"/>
      <c r="J64" s="185">
        <f>J170</f>
        <v>0</v>
      </c>
      <c r="K64" s="186"/>
    </row>
    <row r="65" spans="2:11" s="9" customFormat="1" ht="14.85" customHeight="1">
      <c r="B65" s="180"/>
      <c r="C65" s="181"/>
      <c r="D65" s="182" t="s">
        <v>1202</v>
      </c>
      <c r="E65" s="183"/>
      <c r="F65" s="183"/>
      <c r="G65" s="183"/>
      <c r="H65" s="183"/>
      <c r="I65" s="184"/>
      <c r="J65" s="185">
        <f>J293</f>
        <v>0</v>
      </c>
      <c r="K65" s="186"/>
    </row>
    <row r="66" spans="2:11" s="9" customFormat="1" ht="14.85" customHeight="1">
      <c r="B66" s="180"/>
      <c r="C66" s="181"/>
      <c r="D66" s="182" t="s">
        <v>1203</v>
      </c>
      <c r="E66" s="183"/>
      <c r="F66" s="183"/>
      <c r="G66" s="183"/>
      <c r="H66" s="183"/>
      <c r="I66" s="184"/>
      <c r="J66" s="185">
        <f>J375</f>
        <v>0</v>
      </c>
      <c r="K66" s="186"/>
    </row>
    <row r="67" spans="2:11" s="9" customFormat="1" ht="14.85" customHeight="1">
      <c r="B67" s="180"/>
      <c r="C67" s="181"/>
      <c r="D67" s="182" t="s">
        <v>1204</v>
      </c>
      <c r="E67" s="183"/>
      <c r="F67" s="183"/>
      <c r="G67" s="183"/>
      <c r="H67" s="183"/>
      <c r="I67" s="184"/>
      <c r="J67" s="185">
        <f>J436</f>
        <v>0</v>
      </c>
      <c r="K67" s="186"/>
    </row>
    <row r="68" spans="2:11" s="9" customFormat="1" ht="14.85" customHeight="1">
      <c r="B68" s="180"/>
      <c r="C68" s="181"/>
      <c r="D68" s="182" t="s">
        <v>1205</v>
      </c>
      <c r="E68" s="183"/>
      <c r="F68" s="183"/>
      <c r="G68" s="183"/>
      <c r="H68" s="183"/>
      <c r="I68" s="184"/>
      <c r="J68" s="185">
        <f>J470</f>
        <v>0</v>
      </c>
      <c r="K68" s="186"/>
    </row>
    <row r="69" spans="2:11" s="9" customFormat="1" ht="14.85" customHeight="1">
      <c r="B69" s="180"/>
      <c r="C69" s="181"/>
      <c r="D69" s="182" t="s">
        <v>1206</v>
      </c>
      <c r="E69" s="183"/>
      <c r="F69" s="183"/>
      <c r="G69" s="183"/>
      <c r="H69" s="183"/>
      <c r="I69" s="184"/>
      <c r="J69" s="185">
        <f>J485</f>
        <v>0</v>
      </c>
      <c r="K69" s="186"/>
    </row>
    <row r="70" spans="2:11" s="9" customFormat="1" ht="14.85" customHeight="1">
      <c r="B70" s="180"/>
      <c r="C70" s="181"/>
      <c r="D70" s="182" t="s">
        <v>1207</v>
      </c>
      <c r="E70" s="183"/>
      <c r="F70" s="183"/>
      <c r="G70" s="183"/>
      <c r="H70" s="183"/>
      <c r="I70" s="184"/>
      <c r="J70" s="185">
        <f>J725</f>
        <v>0</v>
      </c>
      <c r="K70" s="186"/>
    </row>
    <row r="71" spans="2:11" s="9" customFormat="1" ht="14.85" customHeight="1">
      <c r="B71" s="180"/>
      <c r="C71" s="181"/>
      <c r="D71" s="182" t="s">
        <v>1208</v>
      </c>
      <c r="E71" s="183"/>
      <c r="F71" s="183"/>
      <c r="G71" s="183"/>
      <c r="H71" s="183"/>
      <c r="I71" s="184"/>
      <c r="J71" s="185">
        <f>J728</f>
        <v>0</v>
      </c>
      <c r="K71" s="186"/>
    </row>
    <row r="72" spans="2:11" s="9" customFormat="1" ht="19.9" customHeight="1">
      <c r="B72" s="180"/>
      <c r="C72" s="181"/>
      <c r="D72" s="182" t="s">
        <v>1209</v>
      </c>
      <c r="E72" s="183"/>
      <c r="F72" s="183"/>
      <c r="G72" s="183"/>
      <c r="H72" s="183"/>
      <c r="I72" s="184"/>
      <c r="J72" s="185">
        <f>J744</f>
        <v>0</v>
      </c>
      <c r="K72" s="186"/>
    </row>
    <row r="73" spans="2:11" s="9" customFormat="1" ht="14.85" customHeight="1">
      <c r="B73" s="180"/>
      <c r="C73" s="181"/>
      <c r="D73" s="182" t="s">
        <v>1210</v>
      </c>
      <c r="E73" s="183"/>
      <c r="F73" s="183"/>
      <c r="G73" s="183"/>
      <c r="H73" s="183"/>
      <c r="I73" s="184"/>
      <c r="J73" s="185">
        <f>J745</f>
        <v>0</v>
      </c>
      <c r="K73" s="186"/>
    </row>
    <row r="74" spans="2:11" s="8" customFormat="1" ht="24.95" customHeight="1">
      <c r="B74" s="173"/>
      <c r="C74" s="174"/>
      <c r="D74" s="175" t="s">
        <v>1211</v>
      </c>
      <c r="E74" s="176"/>
      <c r="F74" s="176"/>
      <c r="G74" s="176"/>
      <c r="H74" s="176"/>
      <c r="I74" s="177"/>
      <c r="J74" s="178">
        <f>J792</f>
        <v>0</v>
      </c>
      <c r="K74" s="179"/>
    </row>
    <row r="75" spans="2:11" s="9" customFormat="1" ht="19.9" customHeight="1">
      <c r="B75" s="180"/>
      <c r="C75" s="181"/>
      <c r="D75" s="182" t="s">
        <v>1199</v>
      </c>
      <c r="E75" s="183"/>
      <c r="F75" s="183"/>
      <c r="G75" s="183"/>
      <c r="H75" s="183"/>
      <c r="I75" s="184"/>
      <c r="J75" s="185">
        <f>J793</f>
        <v>0</v>
      </c>
      <c r="K75" s="186"/>
    </row>
    <row r="76" spans="2:11" s="9" customFormat="1" ht="14.85" customHeight="1">
      <c r="B76" s="180"/>
      <c r="C76" s="181"/>
      <c r="D76" s="182" t="s">
        <v>1203</v>
      </c>
      <c r="E76" s="183"/>
      <c r="F76" s="183"/>
      <c r="G76" s="183"/>
      <c r="H76" s="183"/>
      <c r="I76" s="184"/>
      <c r="J76" s="185">
        <f>J794</f>
        <v>0</v>
      </c>
      <c r="K76" s="186"/>
    </row>
    <row r="77" spans="2:11" s="9" customFormat="1" ht="14.85" customHeight="1">
      <c r="B77" s="180"/>
      <c r="C77" s="181"/>
      <c r="D77" s="182" t="s">
        <v>1212</v>
      </c>
      <c r="E77" s="183"/>
      <c r="F77" s="183"/>
      <c r="G77" s="183"/>
      <c r="H77" s="183"/>
      <c r="I77" s="184"/>
      <c r="J77" s="185">
        <f>J800</f>
        <v>0</v>
      </c>
      <c r="K77" s="186"/>
    </row>
    <row r="78" spans="2:11" s="9" customFormat="1" ht="14.85" customHeight="1">
      <c r="B78" s="180"/>
      <c r="C78" s="181"/>
      <c r="D78" s="182" t="s">
        <v>1213</v>
      </c>
      <c r="E78" s="183"/>
      <c r="F78" s="183"/>
      <c r="G78" s="183"/>
      <c r="H78" s="183"/>
      <c r="I78" s="184"/>
      <c r="J78" s="185">
        <f>J813</f>
        <v>0</v>
      </c>
      <c r="K78" s="186"/>
    </row>
    <row r="79" spans="2:11" s="9" customFormat="1" ht="14.85" customHeight="1">
      <c r="B79" s="180"/>
      <c r="C79" s="181"/>
      <c r="D79" s="182" t="s">
        <v>1214</v>
      </c>
      <c r="E79" s="183"/>
      <c r="F79" s="183"/>
      <c r="G79" s="183"/>
      <c r="H79" s="183"/>
      <c r="I79" s="184"/>
      <c r="J79" s="185">
        <f>J828</f>
        <v>0</v>
      </c>
      <c r="K79" s="186"/>
    </row>
    <row r="80" spans="2:11" s="9" customFormat="1" ht="14.85" customHeight="1">
      <c r="B80" s="180"/>
      <c r="C80" s="181"/>
      <c r="D80" s="182" t="s">
        <v>1215</v>
      </c>
      <c r="E80" s="183"/>
      <c r="F80" s="183"/>
      <c r="G80" s="183"/>
      <c r="H80" s="183"/>
      <c r="I80" s="184"/>
      <c r="J80" s="185">
        <f>J917</f>
        <v>0</v>
      </c>
      <c r="K80" s="186"/>
    </row>
    <row r="81" spans="2:11" s="9" customFormat="1" ht="14.85" customHeight="1">
      <c r="B81" s="180"/>
      <c r="C81" s="181"/>
      <c r="D81" s="182" t="s">
        <v>1216</v>
      </c>
      <c r="E81" s="183"/>
      <c r="F81" s="183"/>
      <c r="G81" s="183"/>
      <c r="H81" s="183"/>
      <c r="I81" s="184"/>
      <c r="J81" s="185">
        <f>J982</f>
        <v>0</v>
      </c>
      <c r="K81" s="186"/>
    </row>
    <row r="82" spans="2:11" s="9" customFormat="1" ht="14.85" customHeight="1">
      <c r="B82" s="180"/>
      <c r="C82" s="181"/>
      <c r="D82" s="182" t="s">
        <v>1205</v>
      </c>
      <c r="E82" s="183"/>
      <c r="F82" s="183"/>
      <c r="G82" s="183"/>
      <c r="H82" s="183"/>
      <c r="I82" s="184"/>
      <c r="J82" s="185">
        <f>J1054</f>
        <v>0</v>
      </c>
      <c r="K82" s="186"/>
    </row>
    <row r="83" spans="2:11" s="9" customFormat="1" ht="14.85" customHeight="1">
      <c r="B83" s="180"/>
      <c r="C83" s="181"/>
      <c r="D83" s="182" t="s">
        <v>1207</v>
      </c>
      <c r="E83" s="183"/>
      <c r="F83" s="183"/>
      <c r="G83" s="183"/>
      <c r="H83" s="183"/>
      <c r="I83" s="184"/>
      <c r="J83" s="185">
        <f>J1074</f>
        <v>0</v>
      </c>
      <c r="K83" s="186"/>
    </row>
    <row r="84" spans="2:11" s="9" customFormat="1" ht="19.9" customHeight="1">
      <c r="B84" s="180"/>
      <c r="C84" s="181"/>
      <c r="D84" s="182" t="s">
        <v>1209</v>
      </c>
      <c r="E84" s="183"/>
      <c r="F84" s="183"/>
      <c r="G84" s="183"/>
      <c r="H84" s="183"/>
      <c r="I84" s="184"/>
      <c r="J84" s="185">
        <f>J1077</f>
        <v>0</v>
      </c>
      <c r="K84" s="186"/>
    </row>
    <row r="85" spans="2:11" s="9" customFormat="1" ht="14.85" customHeight="1">
      <c r="B85" s="180"/>
      <c r="C85" s="181"/>
      <c r="D85" s="182" t="s">
        <v>1210</v>
      </c>
      <c r="E85" s="183"/>
      <c r="F85" s="183"/>
      <c r="G85" s="183"/>
      <c r="H85" s="183"/>
      <c r="I85" s="184"/>
      <c r="J85" s="185">
        <f>J1078</f>
        <v>0</v>
      </c>
      <c r="K85" s="186"/>
    </row>
    <row r="86" spans="2:11" s="9" customFormat="1" ht="14.85" customHeight="1">
      <c r="B86" s="180"/>
      <c r="C86" s="181"/>
      <c r="D86" s="182" t="s">
        <v>1217</v>
      </c>
      <c r="E86" s="183"/>
      <c r="F86" s="183"/>
      <c r="G86" s="183"/>
      <c r="H86" s="183"/>
      <c r="I86" s="184"/>
      <c r="J86" s="185">
        <f>J1109</f>
        <v>0</v>
      </c>
      <c r="K86" s="186"/>
    </row>
    <row r="87" spans="2:11" s="9" customFormat="1" ht="14.85" customHeight="1">
      <c r="B87" s="180"/>
      <c r="C87" s="181"/>
      <c r="D87" s="182" t="s">
        <v>1218</v>
      </c>
      <c r="E87" s="183"/>
      <c r="F87" s="183"/>
      <c r="G87" s="183"/>
      <c r="H87" s="183"/>
      <c r="I87" s="184"/>
      <c r="J87" s="185">
        <f>J1124</f>
        <v>0</v>
      </c>
      <c r="K87" s="186"/>
    </row>
    <row r="88" spans="2:11" s="9" customFormat="1" ht="14.85" customHeight="1">
      <c r="B88" s="180"/>
      <c r="C88" s="181"/>
      <c r="D88" s="182" t="s">
        <v>1219</v>
      </c>
      <c r="E88" s="183"/>
      <c r="F88" s="183"/>
      <c r="G88" s="183"/>
      <c r="H88" s="183"/>
      <c r="I88" s="184"/>
      <c r="J88" s="185">
        <f>J1152</f>
        <v>0</v>
      </c>
      <c r="K88" s="186"/>
    </row>
    <row r="89" spans="2:11" s="9" customFormat="1" ht="14.85" customHeight="1">
      <c r="B89" s="180"/>
      <c r="C89" s="181"/>
      <c r="D89" s="182" t="s">
        <v>1220</v>
      </c>
      <c r="E89" s="183"/>
      <c r="F89" s="183"/>
      <c r="G89" s="183"/>
      <c r="H89" s="183"/>
      <c r="I89" s="184"/>
      <c r="J89" s="185">
        <f>J1163</f>
        <v>0</v>
      </c>
      <c r="K89" s="186"/>
    </row>
    <row r="90" spans="2:11" s="9" customFormat="1" ht="14.85" customHeight="1">
      <c r="B90" s="180"/>
      <c r="C90" s="181"/>
      <c r="D90" s="182" t="s">
        <v>1221</v>
      </c>
      <c r="E90" s="183"/>
      <c r="F90" s="183"/>
      <c r="G90" s="183"/>
      <c r="H90" s="183"/>
      <c r="I90" s="184"/>
      <c r="J90" s="185">
        <f>J1181</f>
        <v>0</v>
      </c>
      <c r="K90" s="186"/>
    </row>
    <row r="91" spans="2:11" s="9" customFormat="1" ht="14.85" customHeight="1">
      <c r="B91" s="180"/>
      <c r="C91" s="181"/>
      <c r="D91" s="182" t="s">
        <v>1222</v>
      </c>
      <c r="E91" s="183"/>
      <c r="F91" s="183"/>
      <c r="G91" s="183"/>
      <c r="H91" s="183"/>
      <c r="I91" s="184"/>
      <c r="J91" s="185">
        <f>J1194</f>
        <v>0</v>
      </c>
      <c r="K91" s="186"/>
    </row>
    <row r="92" spans="2:11" s="9" customFormat="1" ht="14.85" customHeight="1">
      <c r="B92" s="180"/>
      <c r="C92" s="181"/>
      <c r="D92" s="182" t="s">
        <v>1223</v>
      </c>
      <c r="E92" s="183"/>
      <c r="F92" s="183"/>
      <c r="G92" s="183"/>
      <c r="H92" s="183"/>
      <c r="I92" s="184"/>
      <c r="J92" s="185">
        <f>J1212</f>
        <v>0</v>
      </c>
      <c r="K92" s="186"/>
    </row>
    <row r="93" spans="2:11" s="9" customFormat="1" ht="14.85" customHeight="1">
      <c r="B93" s="180"/>
      <c r="C93" s="181"/>
      <c r="D93" s="182" t="s">
        <v>1224</v>
      </c>
      <c r="E93" s="183"/>
      <c r="F93" s="183"/>
      <c r="G93" s="183"/>
      <c r="H93" s="183"/>
      <c r="I93" s="184"/>
      <c r="J93" s="185">
        <f>J1223</f>
        <v>0</v>
      </c>
      <c r="K93" s="186"/>
    </row>
    <row r="94" spans="2:11" s="9" customFormat="1" ht="14.85" customHeight="1">
      <c r="B94" s="180"/>
      <c r="C94" s="181"/>
      <c r="D94" s="182" t="s">
        <v>1225</v>
      </c>
      <c r="E94" s="183"/>
      <c r="F94" s="183"/>
      <c r="G94" s="183"/>
      <c r="H94" s="183"/>
      <c r="I94" s="184"/>
      <c r="J94" s="185">
        <f>J1252</f>
        <v>0</v>
      </c>
      <c r="K94" s="186"/>
    </row>
    <row r="95" spans="2:11" s="9" customFormat="1" ht="14.85" customHeight="1">
      <c r="B95" s="180"/>
      <c r="C95" s="181"/>
      <c r="D95" s="182" t="s">
        <v>1226</v>
      </c>
      <c r="E95" s="183"/>
      <c r="F95" s="183"/>
      <c r="G95" s="183"/>
      <c r="H95" s="183"/>
      <c r="I95" s="184"/>
      <c r="J95" s="185">
        <f>J1270</f>
        <v>0</v>
      </c>
      <c r="K95" s="186"/>
    </row>
    <row r="96" spans="2:11" s="9" customFormat="1" ht="14.85" customHeight="1">
      <c r="B96" s="180"/>
      <c r="C96" s="181"/>
      <c r="D96" s="182" t="s">
        <v>1227</v>
      </c>
      <c r="E96" s="183"/>
      <c r="F96" s="183"/>
      <c r="G96" s="183"/>
      <c r="H96" s="183"/>
      <c r="I96" s="184"/>
      <c r="J96" s="185">
        <f>J1292</f>
        <v>0</v>
      </c>
      <c r="K96" s="186"/>
    </row>
    <row r="97" spans="2:11" s="9" customFormat="1" ht="14.85" customHeight="1">
      <c r="B97" s="180"/>
      <c r="C97" s="181"/>
      <c r="D97" s="182" t="s">
        <v>1228</v>
      </c>
      <c r="E97" s="183"/>
      <c r="F97" s="183"/>
      <c r="G97" s="183"/>
      <c r="H97" s="183"/>
      <c r="I97" s="184"/>
      <c r="J97" s="185">
        <f>J1338</f>
        <v>0</v>
      </c>
      <c r="K97" s="186"/>
    </row>
    <row r="98" spans="2:11" s="1" customFormat="1" ht="21.8" customHeight="1">
      <c r="B98" s="48"/>
      <c r="C98" s="49"/>
      <c r="D98" s="49"/>
      <c r="E98" s="49"/>
      <c r="F98" s="49"/>
      <c r="G98" s="49"/>
      <c r="H98" s="49"/>
      <c r="I98" s="143"/>
      <c r="J98" s="49"/>
      <c r="K98" s="53"/>
    </row>
    <row r="99" spans="2:11" s="1" customFormat="1" ht="6.95" customHeight="1">
      <c r="B99" s="69"/>
      <c r="C99" s="70"/>
      <c r="D99" s="70"/>
      <c r="E99" s="70"/>
      <c r="F99" s="70"/>
      <c r="G99" s="70"/>
      <c r="H99" s="70"/>
      <c r="I99" s="165"/>
      <c r="J99" s="70"/>
      <c r="K99" s="71"/>
    </row>
    <row r="103" spans="2:12" s="1" customFormat="1" ht="6.95" customHeight="1">
      <c r="B103" s="72"/>
      <c r="C103" s="73"/>
      <c r="D103" s="73"/>
      <c r="E103" s="73"/>
      <c r="F103" s="73"/>
      <c r="G103" s="73"/>
      <c r="H103" s="73"/>
      <c r="I103" s="166"/>
      <c r="J103" s="73"/>
      <c r="K103" s="73"/>
      <c r="L103" s="48"/>
    </row>
    <row r="104" spans="2:12" s="1" customFormat="1" ht="36.95" customHeight="1">
      <c r="B104" s="48"/>
      <c r="C104" s="74" t="s">
        <v>157</v>
      </c>
      <c r="L104" s="48"/>
    </row>
    <row r="105" spans="2:12" s="1" customFormat="1" ht="6.95" customHeight="1">
      <c r="B105" s="48"/>
      <c r="L105" s="48"/>
    </row>
    <row r="106" spans="2:12" s="1" customFormat="1" ht="14.4" customHeight="1">
      <c r="B106" s="48"/>
      <c r="C106" s="76" t="s">
        <v>19</v>
      </c>
      <c r="L106" s="48"/>
    </row>
    <row r="107" spans="2:12" s="1" customFormat="1" ht="22.5" customHeight="1">
      <c r="B107" s="48"/>
      <c r="E107" s="187">
        <f>E7</f>
        <v>0</v>
      </c>
      <c r="F107" s="76"/>
      <c r="G107" s="76"/>
      <c r="H107" s="76"/>
      <c r="L107" s="48"/>
    </row>
    <row r="108" spans="2:12" ht="13.5">
      <c r="B108" s="30"/>
      <c r="C108" s="76" t="s">
        <v>134</v>
      </c>
      <c r="L108" s="30"/>
    </row>
    <row r="109" spans="2:12" s="1" customFormat="1" ht="22.5" customHeight="1">
      <c r="B109" s="48"/>
      <c r="E109" s="187" t="s">
        <v>1149</v>
      </c>
      <c r="F109" s="1"/>
      <c r="G109" s="1"/>
      <c r="H109" s="1"/>
      <c r="L109" s="48"/>
    </row>
    <row r="110" spans="2:12" s="1" customFormat="1" ht="14.4" customHeight="1">
      <c r="B110" s="48"/>
      <c r="C110" s="76" t="s">
        <v>136</v>
      </c>
      <c r="L110" s="48"/>
    </row>
    <row r="111" spans="2:12" s="1" customFormat="1" ht="23.25" customHeight="1">
      <c r="B111" s="48"/>
      <c r="E111" s="79">
        <f>E11</f>
        <v>0</v>
      </c>
      <c r="F111" s="1"/>
      <c r="G111" s="1"/>
      <c r="H111" s="1"/>
      <c r="L111" s="48"/>
    </row>
    <row r="112" spans="2:12" s="1" customFormat="1" ht="6.95" customHeight="1">
      <c r="B112" s="48"/>
      <c r="L112" s="48"/>
    </row>
    <row r="113" spans="2:12" s="1" customFormat="1" ht="18" customHeight="1">
      <c r="B113" s="48"/>
      <c r="C113" s="76" t="s">
        <v>23</v>
      </c>
      <c r="F113" s="188">
        <f>F14</f>
        <v>0</v>
      </c>
      <c r="I113" s="189" t="s">
        <v>25</v>
      </c>
      <c r="J113" s="81">
        <f>IF(J14="","",J14)</f>
        <v>0</v>
      </c>
      <c r="L113" s="48"/>
    </row>
    <row r="114" spans="2:12" s="1" customFormat="1" ht="6.95" customHeight="1">
      <c r="B114" s="48"/>
      <c r="L114" s="48"/>
    </row>
    <row r="115" spans="2:12" s="1" customFormat="1" ht="13.5">
      <c r="B115" s="48"/>
      <c r="C115" s="76" t="s">
        <v>27</v>
      </c>
      <c r="F115" s="188">
        <f>E17</f>
        <v>0</v>
      </c>
      <c r="I115" s="189" t="s">
        <v>33</v>
      </c>
      <c r="J115" s="188">
        <f>E23</f>
        <v>0</v>
      </c>
      <c r="L115" s="48"/>
    </row>
    <row r="116" spans="2:12" s="1" customFormat="1" ht="14.4" customHeight="1">
      <c r="B116" s="48"/>
      <c r="C116" s="76" t="s">
        <v>31</v>
      </c>
      <c r="F116" s="188">
        <f>IF(E20="","",E20)</f>
        <v>0</v>
      </c>
      <c r="L116" s="48"/>
    </row>
    <row r="117" spans="2:12" s="1" customFormat="1" ht="10.3" customHeight="1">
      <c r="B117" s="48"/>
      <c r="L117" s="48"/>
    </row>
    <row r="118" spans="2:20" s="10" customFormat="1" ht="29.25" customHeight="1">
      <c r="B118" s="190"/>
      <c r="C118" s="191" t="s">
        <v>158</v>
      </c>
      <c r="D118" s="192" t="s">
        <v>57</v>
      </c>
      <c r="E118" s="192" t="s">
        <v>53</v>
      </c>
      <c r="F118" s="192" t="s">
        <v>159</v>
      </c>
      <c r="G118" s="192" t="s">
        <v>160</v>
      </c>
      <c r="H118" s="192" t="s">
        <v>161</v>
      </c>
      <c r="I118" s="193" t="s">
        <v>162</v>
      </c>
      <c r="J118" s="192" t="s">
        <v>140</v>
      </c>
      <c r="K118" s="194" t="s">
        <v>163</v>
      </c>
      <c r="L118" s="190"/>
      <c r="M118" s="94" t="s">
        <v>164</v>
      </c>
      <c r="N118" s="95" t="s">
        <v>42</v>
      </c>
      <c r="O118" s="95" t="s">
        <v>165</v>
      </c>
      <c r="P118" s="95" t="s">
        <v>166</v>
      </c>
      <c r="Q118" s="95" t="s">
        <v>167</v>
      </c>
      <c r="R118" s="95" t="s">
        <v>168</v>
      </c>
      <c r="S118" s="95" t="s">
        <v>169</v>
      </c>
      <c r="T118" s="96" t="s">
        <v>170</v>
      </c>
    </row>
    <row r="119" spans="2:63" s="1" customFormat="1" ht="29.25" customHeight="1">
      <c r="B119" s="48"/>
      <c r="C119" s="98" t="s">
        <v>141</v>
      </c>
      <c r="J119" s="195">
        <f>BK119</f>
        <v>0</v>
      </c>
      <c r="L119" s="48"/>
      <c r="M119" s="97"/>
      <c r="N119" s="84"/>
      <c r="O119" s="84"/>
      <c r="P119" s="196">
        <f>P120+P792</f>
        <v>0</v>
      </c>
      <c r="Q119" s="84"/>
      <c r="R119" s="196">
        <f>R120+R792</f>
        <v>0</v>
      </c>
      <c r="S119" s="84"/>
      <c r="T119" s="197">
        <f>T120+T792</f>
        <v>0</v>
      </c>
      <c r="AT119" s="26" t="s">
        <v>71</v>
      </c>
      <c r="AU119" s="26" t="s">
        <v>142</v>
      </c>
      <c r="BK119" s="198">
        <f>BK120+BK792</f>
        <v>0</v>
      </c>
    </row>
    <row r="120" spans="2:63" s="11" customFormat="1" ht="37.4" customHeight="1">
      <c r="B120" s="199"/>
      <c r="D120" s="200" t="s">
        <v>71</v>
      </c>
      <c r="E120" s="201" t="s">
        <v>1229</v>
      </c>
      <c r="F120" s="201" t="s">
        <v>1230</v>
      </c>
      <c r="I120" s="202"/>
      <c r="J120" s="203">
        <f>BK120</f>
        <v>0</v>
      </c>
      <c r="L120" s="199"/>
      <c r="M120" s="204"/>
      <c r="N120" s="205"/>
      <c r="O120" s="205"/>
      <c r="P120" s="206">
        <f>P121+P744</f>
        <v>0</v>
      </c>
      <c r="Q120" s="205"/>
      <c r="R120" s="206">
        <f>R121+R744</f>
        <v>0</v>
      </c>
      <c r="S120" s="205"/>
      <c r="T120" s="207">
        <f>T121+T744</f>
        <v>0</v>
      </c>
      <c r="AR120" s="200" t="s">
        <v>79</v>
      </c>
      <c r="AT120" s="208" t="s">
        <v>71</v>
      </c>
      <c r="AU120" s="208" t="s">
        <v>72</v>
      </c>
      <c r="AY120" s="200" t="s">
        <v>173</v>
      </c>
      <c r="BK120" s="209">
        <f>BK121+BK744</f>
        <v>0</v>
      </c>
    </row>
    <row r="121" spans="2:63" s="11" customFormat="1" ht="19.9" customHeight="1">
      <c r="B121" s="199"/>
      <c r="D121" s="200" t="s">
        <v>71</v>
      </c>
      <c r="E121" s="283" t="s">
        <v>171</v>
      </c>
      <c r="F121" s="283" t="s">
        <v>1231</v>
      </c>
      <c r="I121" s="202"/>
      <c r="J121" s="284">
        <f>BK121</f>
        <v>0</v>
      </c>
      <c r="L121" s="199"/>
      <c r="M121" s="204"/>
      <c r="N121" s="205"/>
      <c r="O121" s="205"/>
      <c r="P121" s="206">
        <f>P122+P170+P293+P375+P436+P470+P485+P725+P728</f>
        <v>0</v>
      </c>
      <c r="Q121" s="205"/>
      <c r="R121" s="206">
        <f>R122+R170+R293+R375+R436+R470+R485+R725+R728</f>
        <v>0</v>
      </c>
      <c r="S121" s="205"/>
      <c r="T121" s="207">
        <f>T122+T170+T293+T375+T436+T470+T485+T725+T728</f>
        <v>0</v>
      </c>
      <c r="AR121" s="200" t="s">
        <v>79</v>
      </c>
      <c r="AT121" s="208" t="s">
        <v>71</v>
      </c>
      <c r="AU121" s="208" t="s">
        <v>79</v>
      </c>
      <c r="AY121" s="200" t="s">
        <v>173</v>
      </c>
      <c r="BK121" s="209">
        <f>BK122+BK170+BK293+BK375+BK436+BK470+BK485+BK725+BK728</f>
        <v>0</v>
      </c>
    </row>
    <row r="122" spans="2:63" s="11" customFormat="1" ht="14.85" customHeight="1">
      <c r="B122" s="199"/>
      <c r="D122" s="210" t="s">
        <v>71</v>
      </c>
      <c r="E122" s="211" t="s">
        <v>79</v>
      </c>
      <c r="F122" s="211" t="s">
        <v>1232</v>
      </c>
      <c r="I122" s="202"/>
      <c r="J122" s="212">
        <f>BK122</f>
        <v>0</v>
      </c>
      <c r="L122" s="199"/>
      <c r="M122" s="204"/>
      <c r="N122" s="205"/>
      <c r="O122" s="205"/>
      <c r="P122" s="206">
        <f>SUM(P123:P169)</f>
        <v>0</v>
      </c>
      <c r="Q122" s="205"/>
      <c r="R122" s="206">
        <f>SUM(R123:R169)</f>
        <v>0</v>
      </c>
      <c r="S122" s="205"/>
      <c r="T122" s="207">
        <f>SUM(T123:T169)</f>
        <v>0</v>
      </c>
      <c r="AR122" s="200" t="s">
        <v>79</v>
      </c>
      <c r="AT122" s="208" t="s">
        <v>71</v>
      </c>
      <c r="AU122" s="208" t="s">
        <v>81</v>
      </c>
      <c r="AY122" s="200" t="s">
        <v>173</v>
      </c>
      <c r="BK122" s="209">
        <f>SUM(BK123:BK169)</f>
        <v>0</v>
      </c>
    </row>
    <row r="123" spans="2:65" s="1" customFormat="1" ht="22.5" customHeight="1">
      <c r="B123" s="213"/>
      <c r="C123" s="214" t="s">
        <v>79</v>
      </c>
      <c r="D123" s="214" t="s">
        <v>176</v>
      </c>
      <c r="E123" s="215" t="s">
        <v>1233</v>
      </c>
      <c r="F123" s="216" t="s">
        <v>1234</v>
      </c>
      <c r="G123" s="217" t="s">
        <v>260</v>
      </c>
      <c r="H123" s="218">
        <v>42.08</v>
      </c>
      <c r="I123" s="219"/>
      <c r="J123" s="220">
        <f>ROUND(I123*H123,2)</f>
        <v>0</v>
      </c>
      <c r="K123" s="216" t="s">
        <v>180</v>
      </c>
      <c r="L123" s="48"/>
      <c r="M123" s="221" t="s">
        <v>5</v>
      </c>
      <c r="N123" s="222" t="s">
        <v>43</v>
      </c>
      <c r="O123" s="49"/>
      <c r="P123" s="223">
        <f>O123*H123</f>
        <v>0</v>
      </c>
      <c r="Q123" s="223">
        <v>1.645E-06</v>
      </c>
      <c r="R123" s="223">
        <f>Q123*H123</f>
        <v>0</v>
      </c>
      <c r="S123" s="223">
        <v>0</v>
      </c>
      <c r="T123" s="224">
        <f>S123*H123</f>
        <v>0</v>
      </c>
      <c r="AR123" s="26" t="s">
        <v>181</v>
      </c>
      <c r="AT123" s="26" t="s">
        <v>176</v>
      </c>
      <c r="AU123" s="26" t="s">
        <v>85</v>
      </c>
      <c r="AY123" s="26" t="s">
        <v>173</v>
      </c>
      <c r="BE123" s="225">
        <f>IF(N123="základní",J123,0)</f>
        <v>0</v>
      </c>
      <c r="BF123" s="225">
        <f>IF(N123="snížená",J123,0)</f>
        <v>0</v>
      </c>
      <c r="BG123" s="225">
        <f>IF(N123="zákl. přenesená",J123,0)</f>
        <v>0</v>
      </c>
      <c r="BH123" s="225">
        <f>IF(N123="sníž. přenesená",J123,0)</f>
        <v>0</v>
      </c>
      <c r="BI123" s="225">
        <f>IF(N123="nulová",J123,0)</f>
        <v>0</v>
      </c>
      <c r="BJ123" s="26" t="s">
        <v>79</v>
      </c>
      <c r="BK123" s="225">
        <f>ROUND(I123*H123,2)</f>
        <v>0</v>
      </c>
      <c r="BL123" s="26" t="s">
        <v>181</v>
      </c>
      <c r="BM123" s="26" t="s">
        <v>1235</v>
      </c>
    </row>
    <row r="124" spans="2:47" s="1" customFormat="1" ht="13.5">
      <c r="B124" s="48"/>
      <c r="D124" s="227" t="s">
        <v>1236</v>
      </c>
      <c r="F124" s="285" t="s">
        <v>1237</v>
      </c>
      <c r="I124" s="281"/>
      <c r="L124" s="48"/>
      <c r="M124" s="282"/>
      <c r="N124" s="49"/>
      <c r="O124" s="49"/>
      <c r="P124" s="49"/>
      <c r="Q124" s="49"/>
      <c r="R124" s="49"/>
      <c r="S124" s="49"/>
      <c r="T124" s="87"/>
      <c r="AT124" s="26" t="s">
        <v>1236</v>
      </c>
      <c r="AU124" s="26" t="s">
        <v>85</v>
      </c>
    </row>
    <row r="125" spans="2:51" s="15" customFormat="1" ht="13.5">
      <c r="B125" s="286"/>
      <c r="D125" s="227" t="s">
        <v>183</v>
      </c>
      <c r="E125" s="287" t="s">
        <v>5</v>
      </c>
      <c r="F125" s="288" t="s">
        <v>1238</v>
      </c>
      <c r="H125" s="289" t="s">
        <v>5</v>
      </c>
      <c r="I125" s="290"/>
      <c r="L125" s="286"/>
      <c r="M125" s="291"/>
      <c r="N125" s="292"/>
      <c r="O125" s="292"/>
      <c r="P125" s="292"/>
      <c r="Q125" s="292"/>
      <c r="R125" s="292"/>
      <c r="S125" s="292"/>
      <c r="T125" s="293"/>
      <c r="AT125" s="289" t="s">
        <v>183</v>
      </c>
      <c r="AU125" s="289" t="s">
        <v>85</v>
      </c>
      <c r="AV125" s="15" t="s">
        <v>79</v>
      </c>
      <c r="AW125" s="15" t="s">
        <v>35</v>
      </c>
      <c r="AX125" s="15" t="s">
        <v>72</v>
      </c>
      <c r="AY125" s="289" t="s">
        <v>173</v>
      </c>
    </row>
    <row r="126" spans="2:51" s="12" customFormat="1" ht="13.5">
      <c r="B126" s="226"/>
      <c r="D126" s="236" t="s">
        <v>183</v>
      </c>
      <c r="E126" s="256" t="s">
        <v>5</v>
      </c>
      <c r="F126" s="257" t="s">
        <v>1239</v>
      </c>
      <c r="H126" s="258">
        <v>42.08</v>
      </c>
      <c r="I126" s="231"/>
      <c r="L126" s="226"/>
      <c r="M126" s="232"/>
      <c r="N126" s="233"/>
      <c r="O126" s="233"/>
      <c r="P126" s="233"/>
      <c r="Q126" s="233"/>
      <c r="R126" s="233"/>
      <c r="S126" s="233"/>
      <c r="T126" s="234"/>
      <c r="AT126" s="228" t="s">
        <v>183</v>
      </c>
      <c r="AU126" s="228" t="s">
        <v>85</v>
      </c>
      <c r="AV126" s="12" t="s">
        <v>81</v>
      </c>
      <c r="AW126" s="12" t="s">
        <v>35</v>
      </c>
      <c r="AX126" s="12" t="s">
        <v>79</v>
      </c>
      <c r="AY126" s="228" t="s">
        <v>173</v>
      </c>
    </row>
    <row r="127" spans="2:65" s="1" customFormat="1" ht="44.25" customHeight="1">
      <c r="B127" s="213"/>
      <c r="C127" s="214" t="s">
        <v>81</v>
      </c>
      <c r="D127" s="214" t="s">
        <v>176</v>
      </c>
      <c r="E127" s="215" t="s">
        <v>1240</v>
      </c>
      <c r="F127" s="216" t="s">
        <v>1241</v>
      </c>
      <c r="G127" s="217" t="s">
        <v>179</v>
      </c>
      <c r="H127" s="218">
        <v>92.01</v>
      </c>
      <c r="I127" s="219"/>
      <c r="J127" s="220">
        <f>ROUND(I127*H127,2)</f>
        <v>0</v>
      </c>
      <c r="K127" s="216" t="s">
        <v>180</v>
      </c>
      <c r="L127" s="48"/>
      <c r="M127" s="221" t="s">
        <v>5</v>
      </c>
      <c r="N127" s="222" t="s">
        <v>43</v>
      </c>
      <c r="O127" s="49"/>
      <c r="P127" s="223">
        <f>O127*H127</f>
        <v>0</v>
      </c>
      <c r="Q127" s="223">
        <v>0</v>
      </c>
      <c r="R127" s="223">
        <f>Q127*H127</f>
        <v>0</v>
      </c>
      <c r="S127" s="223">
        <v>0.29</v>
      </c>
      <c r="T127" s="224">
        <f>S127*H127</f>
        <v>0</v>
      </c>
      <c r="AR127" s="26" t="s">
        <v>181</v>
      </c>
      <c r="AT127" s="26" t="s">
        <v>176</v>
      </c>
      <c r="AU127" s="26" t="s">
        <v>85</v>
      </c>
      <c r="AY127" s="26" t="s">
        <v>173</v>
      </c>
      <c r="BE127" s="225">
        <f>IF(N127="základní",J127,0)</f>
        <v>0</v>
      </c>
      <c r="BF127" s="225">
        <f>IF(N127="snížená",J127,0)</f>
        <v>0</v>
      </c>
      <c r="BG127" s="225">
        <f>IF(N127="zákl. přenesená",J127,0)</f>
        <v>0</v>
      </c>
      <c r="BH127" s="225">
        <f>IF(N127="sníž. přenesená",J127,0)</f>
        <v>0</v>
      </c>
      <c r="BI127" s="225">
        <f>IF(N127="nulová",J127,0)</f>
        <v>0</v>
      </c>
      <c r="BJ127" s="26" t="s">
        <v>79</v>
      </c>
      <c r="BK127" s="225">
        <f>ROUND(I127*H127,2)</f>
        <v>0</v>
      </c>
      <c r="BL127" s="26" t="s">
        <v>181</v>
      </c>
      <c r="BM127" s="26" t="s">
        <v>1242</v>
      </c>
    </row>
    <row r="128" spans="2:47" s="1" customFormat="1" ht="13.5">
      <c r="B128" s="48"/>
      <c r="D128" s="236" t="s">
        <v>1236</v>
      </c>
      <c r="F128" s="280" t="s">
        <v>1243</v>
      </c>
      <c r="I128" s="281"/>
      <c r="L128" s="48"/>
      <c r="M128" s="282"/>
      <c r="N128" s="49"/>
      <c r="O128" s="49"/>
      <c r="P128" s="49"/>
      <c r="Q128" s="49"/>
      <c r="R128" s="49"/>
      <c r="S128" s="49"/>
      <c r="T128" s="87"/>
      <c r="AT128" s="26" t="s">
        <v>1236</v>
      </c>
      <c r="AU128" s="26" t="s">
        <v>85</v>
      </c>
    </row>
    <row r="129" spans="2:65" s="1" customFormat="1" ht="44.25" customHeight="1">
      <c r="B129" s="213"/>
      <c r="C129" s="214" t="s">
        <v>85</v>
      </c>
      <c r="D129" s="214" t="s">
        <v>176</v>
      </c>
      <c r="E129" s="215" t="s">
        <v>1244</v>
      </c>
      <c r="F129" s="216" t="s">
        <v>1245</v>
      </c>
      <c r="G129" s="217" t="s">
        <v>179</v>
      </c>
      <c r="H129" s="218">
        <v>92.01</v>
      </c>
      <c r="I129" s="219"/>
      <c r="J129" s="220">
        <f>ROUND(I129*H129,2)</f>
        <v>0</v>
      </c>
      <c r="K129" s="216" t="s">
        <v>180</v>
      </c>
      <c r="L129" s="48"/>
      <c r="M129" s="221" t="s">
        <v>5</v>
      </c>
      <c r="N129" s="222" t="s">
        <v>43</v>
      </c>
      <c r="O129" s="49"/>
      <c r="P129" s="223">
        <f>O129*H129</f>
        <v>0</v>
      </c>
      <c r="Q129" s="223">
        <v>0</v>
      </c>
      <c r="R129" s="223">
        <f>Q129*H129</f>
        <v>0</v>
      </c>
      <c r="S129" s="223">
        <v>0.22</v>
      </c>
      <c r="T129" s="224">
        <f>S129*H129</f>
        <v>0</v>
      </c>
      <c r="AR129" s="26" t="s">
        <v>181</v>
      </c>
      <c r="AT129" s="26" t="s">
        <v>176</v>
      </c>
      <c r="AU129" s="26" t="s">
        <v>85</v>
      </c>
      <c r="AY129" s="26" t="s">
        <v>173</v>
      </c>
      <c r="BE129" s="225">
        <f>IF(N129="základní",J129,0)</f>
        <v>0</v>
      </c>
      <c r="BF129" s="225">
        <f>IF(N129="snížená",J129,0)</f>
        <v>0</v>
      </c>
      <c r="BG129" s="225">
        <f>IF(N129="zákl. přenesená",J129,0)</f>
        <v>0</v>
      </c>
      <c r="BH129" s="225">
        <f>IF(N129="sníž. přenesená",J129,0)</f>
        <v>0</v>
      </c>
      <c r="BI129" s="225">
        <f>IF(N129="nulová",J129,0)</f>
        <v>0</v>
      </c>
      <c r="BJ129" s="26" t="s">
        <v>79</v>
      </c>
      <c r="BK129" s="225">
        <f>ROUND(I129*H129,2)</f>
        <v>0</v>
      </c>
      <c r="BL129" s="26" t="s">
        <v>181</v>
      </c>
      <c r="BM129" s="26" t="s">
        <v>1246</v>
      </c>
    </row>
    <row r="130" spans="2:47" s="1" customFormat="1" ht="13.5">
      <c r="B130" s="48"/>
      <c r="D130" s="227" t="s">
        <v>1236</v>
      </c>
      <c r="F130" s="285" t="s">
        <v>1243</v>
      </c>
      <c r="I130" s="281"/>
      <c r="L130" s="48"/>
      <c r="M130" s="282"/>
      <c r="N130" s="49"/>
      <c r="O130" s="49"/>
      <c r="P130" s="49"/>
      <c r="Q130" s="49"/>
      <c r="R130" s="49"/>
      <c r="S130" s="49"/>
      <c r="T130" s="87"/>
      <c r="AT130" s="26" t="s">
        <v>1236</v>
      </c>
      <c r="AU130" s="26" t="s">
        <v>85</v>
      </c>
    </row>
    <row r="131" spans="2:51" s="15" customFormat="1" ht="13.5">
      <c r="B131" s="286"/>
      <c r="D131" s="227" t="s">
        <v>183</v>
      </c>
      <c r="E131" s="287" t="s">
        <v>5</v>
      </c>
      <c r="F131" s="288" t="s">
        <v>1238</v>
      </c>
      <c r="H131" s="289" t="s">
        <v>5</v>
      </c>
      <c r="I131" s="290"/>
      <c r="L131" s="286"/>
      <c r="M131" s="291"/>
      <c r="N131" s="292"/>
      <c r="O131" s="292"/>
      <c r="P131" s="292"/>
      <c r="Q131" s="292"/>
      <c r="R131" s="292"/>
      <c r="S131" s="292"/>
      <c r="T131" s="293"/>
      <c r="AT131" s="289" t="s">
        <v>183</v>
      </c>
      <c r="AU131" s="289" t="s">
        <v>85</v>
      </c>
      <c r="AV131" s="15" t="s">
        <v>79</v>
      </c>
      <c r="AW131" s="15" t="s">
        <v>35</v>
      </c>
      <c r="AX131" s="15" t="s">
        <v>72</v>
      </c>
      <c r="AY131" s="289" t="s">
        <v>173</v>
      </c>
    </row>
    <row r="132" spans="2:51" s="12" customFormat="1" ht="13.5">
      <c r="B132" s="226"/>
      <c r="D132" s="236" t="s">
        <v>183</v>
      </c>
      <c r="E132" s="256" t="s">
        <v>5</v>
      </c>
      <c r="F132" s="257" t="s">
        <v>1247</v>
      </c>
      <c r="H132" s="258">
        <v>92.01</v>
      </c>
      <c r="I132" s="231"/>
      <c r="L132" s="226"/>
      <c r="M132" s="232"/>
      <c r="N132" s="233"/>
      <c r="O132" s="233"/>
      <c r="P132" s="233"/>
      <c r="Q132" s="233"/>
      <c r="R132" s="233"/>
      <c r="S132" s="233"/>
      <c r="T132" s="234"/>
      <c r="AT132" s="228" t="s">
        <v>183</v>
      </c>
      <c r="AU132" s="228" t="s">
        <v>85</v>
      </c>
      <c r="AV132" s="12" t="s">
        <v>81</v>
      </c>
      <c r="AW132" s="12" t="s">
        <v>35</v>
      </c>
      <c r="AX132" s="12" t="s">
        <v>79</v>
      </c>
      <c r="AY132" s="228" t="s">
        <v>173</v>
      </c>
    </row>
    <row r="133" spans="2:65" s="1" customFormat="1" ht="31.5" customHeight="1">
      <c r="B133" s="213"/>
      <c r="C133" s="214" t="s">
        <v>181</v>
      </c>
      <c r="D133" s="214" t="s">
        <v>176</v>
      </c>
      <c r="E133" s="215" t="s">
        <v>1248</v>
      </c>
      <c r="F133" s="216" t="s">
        <v>1249</v>
      </c>
      <c r="G133" s="217" t="s">
        <v>339</v>
      </c>
      <c r="H133" s="218">
        <v>15.64</v>
      </c>
      <c r="I133" s="219"/>
      <c r="J133" s="220">
        <f>ROUND(I133*H133,2)</f>
        <v>0</v>
      </c>
      <c r="K133" s="216" t="s">
        <v>180</v>
      </c>
      <c r="L133" s="48"/>
      <c r="M133" s="221" t="s">
        <v>5</v>
      </c>
      <c r="N133" s="222" t="s">
        <v>43</v>
      </c>
      <c r="O133" s="49"/>
      <c r="P133" s="223">
        <f>O133*H133</f>
        <v>0</v>
      </c>
      <c r="Q133" s="223">
        <v>0</v>
      </c>
      <c r="R133" s="223">
        <f>Q133*H133</f>
        <v>0</v>
      </c>
      <c r="S133" s="223">
        <v>0</v>
      </c>
      <c r="T133" s="224">
        <f>S133*H133</f>
        <v>0</v>
      </c>
      <c r="AR133" s="26" t="s">
        <v>181</v>
      </c>
      <c r="AT133" s="26" t="s">
        <v>176</v>
      </c>
      <c r="AU133" s="26" t="s">
        <v>85</v>
      </c>
      <c r="AY133" s="26" t="s">
        <v>173</v>
      </c>
      <c r="BE133" s="225">
        <f>IF(N133="základní",J133,0)</f>
        <v>0</v>
      </c>
      <c r="BF133" s="225">
        <f>IF(N133="snížená",J133,0)</f>
        <v>0</v>
      </c>
      <c r="BG133" s="225">
        <f>IF(N133="zákl. přenesená",J133,0)</f>
        <v>0</v>
      </c>
      <c r="BH133" s="225">
        <f>IF(N133="sníž. přenesená",J133,0)</f>
        <v>0</v>
      </c>
      <c r="BI133" s="225">
        <f>IF(N133="nulová",J133,0)</f>
        <v>0</v>
      </c>
      <c r="BJ133" s="26" t="s">
        <v>79</v>
      </c>
      <c r="BK133" s="225">
        <f>ROUND(I133*H133,2)</f>
        <v>0</v>
      </c>
      <c r="BL133" s="26" t="s">
        <v>181</v>
      </c>
      <c r="BM133" s="26" t="s">
        <v>1250</v>
      </c>
    </row>
    <row r="134" spans="2:47" s="1" customFormat="1" ht="13.5">
      <c r="B134" s="48"/>
      <c r="D134" s="227" t="s">
        <v>1236</v>
      </c>
      <c r="F134" s="285" t="s">
        <v>1251</v>
      </c>
      <c r="I134" s="281"/>
      <c r="L134" s="48"/>
      <c r="M134" s="282"/>
      <c r="N134" s="49"/>
      <c r="O134" s="49"/>
      <c r="P134" s="49"/>
      <c r="Q134" s="49"/>
      <c r="R134" s="49"/>
      <c r="S134" s="49"/>
      <c r="T134" s="87"/>
      <c r="AT134" s="26" t="s">
        <v>1236</v>
      </c>
      <c r="AU134" s="26" t="s">
        <v>85</v>
      </c>
    </row>
    <row r="135" spans="2:51" s="15" customFormat="1" ht="13.5">
      <c r="B135" s="286"/>
      <c r="D135" s="227" t="s">
        <v>183</v>
      </c>
      <c r="E135" s="287" t="s">
        <v>5</v>
      </c>
      <c r="F135" s="288" t="s">
        <v>1238</v>
      </c>
      <c r="H135" s="289" t="s">
        <v>5</v>
      </c>
      <c r="I135" s="290"/>
      <c r="L135" s="286"/>
      <c r="M135" s="291"/>
      <c r="N135" s="292"/>
      <c r="O135" s="292"/>
      <c r="P135" s="292"/>
      <c r="Q135" s="292"/>
      <c r="R135" s="292"/>
      <c r="S135" s="292"/>
      <c r="T135" s="293"/>
      <c r="AT135" s="289" t="s">
        <v>183</v>
      </c>
      <c r="AU135" s="289" t="s">
        <v>85</v>
      </c>
      <c r="AV135" s="15" t="s">
        <v>79</v>
      </c>
      <c r="AW135" s="15" t="s">
        <v>35</v>
      </c>
      <c r="AX135" s="15" t="s">
        <v>72</v>
      </c>
      <c r="AY135" s="289" t="s">
        <v>173</v>
      </c>
    </row>
    <row r="136" spans="2:51" s="12" customFormat="1" ht="13.5">
      <c r="B136" s="226"/>
      <c r="D136" s="236" t="s">
        <v>183</v>
      </c>
      <c r="E136" s="256" t="s">
        <v>5</v>
      </c>
      <c r="F136" s="257" t="s">
        <v>1252</v>
      </c>
      <c r="H136" s="258">
        <v>15.64</v>
      </c>
      <c r="I136" s="231"/>
      <c r="L136" s="226"/>
      <c r="M136" s="232"/>
      <c r="N136" s="233"/>
      <c r="O136" s="233"/>
      <c r="P136" s="233"/>
      <c r="Q136" s="233"/>
      <c r="R136" s="233"/>
      <c r="S136" s="233"/>
      <c r="T136" s="234"/>
      <c r="AT136" s="228" t="s">
        <v>183</v>
      </c>
      <c r="AU136" s="228" t="s">
        <v>85</v>
      </c>
      <c r="AV136" s="12" t="s">
        <v>81</v>
      </c>
      <c r="AW136" s="12" t="s">
        <v>35</v>
      </c>
      <c r="AX136" s="12" t="s">
        <v>79</v>
      </c>
      <c r="AY136" s="228" t="s">
        <v>173</v>
      </c>
    </row>
    <row r="137" spans="2:65" s="1" customFormat="1" ht="31.5" customHeight="1">
      <c r="B137" s="213"/>
      <c r="C137" s="214" t="s">
        <v>207</v>
      </c>
      <c r="D137" s="214" t="s">
        <v>176</v>
      </c>
      <c r="E137" s="215" t="s">
        <v>1253</v>
      </c>
      <c r="F137" s="216" t="s">
        <v>1254</v>
      </c>
      <c r="G137" s="217" t="s">
        <v>339</v>
      </c>
      <c r="H137" s="218">
        <v>73.7</v>
      </c>
      <c r="I137" s="219"/>
      <c r="J137" s="220">
        <f>ROUND(I137*H137,2)</f>
        <v>0</v>
      </c>
      <c r="K137" s="216" t="s">
        <v>180</v>
      </c>
      <c r="L137" s="48"/>
      <c r="M137" s="221" t="s">
        <v>5</v>
      </c>
      <c r="N137" s="222" t="s">
        <v>43</v>
      </c>
      <c r="O137" s="49"/>
      <c r="P137" s="223">
        <f>O137*H137</f>
        <v>0</v>
      </c>
      <c r="Q137" s="223">
        <v>0</v>
      </c>
      <c r="R137" s="223">
        <f>Q137*H137</f>
        <v>0</v>
      </c>
      <c r="S137" s="223">
        <v>0</v>
      </c>
      <c r="T137" s="224">
        <f>S137*H137</f>
        <v>0</v>
      </c>
      <c r="AR137" s="26" t="s">
        <v>181</v>
      </c>
      <c r="AT137" s="26" t="s">
        <v>176</v>
      </c>
      <c r="AU137" s="26" t="s">
        <v>85</v>
      </c>
      <c r="AY137" s="26" t="s">
        <v>173</v>
      </c>
      <c r="BE137" s="225">
        <f>IF(N137="základní",J137,0)</f>
        <v>0</v>
      </c>
      <c r="BF137" s="225">
        <f>IF(N137="snížená",J137,0)</f>
        <v>0</v>
      </c>
      <c r="BG137" s="225">
        <f>IF(N137="zákl. přenesená",J137,0)</f>
        <v>0</v>
      </c>
      <c r="BH137" s="225">
        <f>IF(N137="sníž. přenesená",J137,0)</f>
        <v>0</v>
      </c>
      <c r="BI137" s="225">
        <f>IF(N137="nulová",J137,0)</f>
        <v>0</v>
      </c>
      <c r="BJ137" s="26" t="s">
        <v>79</v>
      </c>
      <c r="BK137" s="225">
        <f>ROUND(I137*H137,2)</f>
        <v>0</v>
      </c>
      <c r="BL137" s="26" t="s">
        <v>181</v>
      </c>
      <c r="BM137" s="26" t="s">
        <v>1255</v>
      </c>
    </row>
    <row r="138" spans="2:47" s="1" customFormat="1" ht="13.5">
      <c r="B138" s="48"/>
      <c r="D138" s="227" t="s">
        <v>1236</v>
      </c>
      <c r="F138" s="285" t="s">
        <v>1256</v>
      </c>
      <c r="I138" s="281"/>
      <c r="L138" s="48"/>
      <c r="M138" s="282"/>
      <c r="N138" s="49"/>
      <c r="O138" s="49"/>
      <c r="P138" s="49"/>
      <c r="Q138" s="49"/>
      <c r="R138" s="49"/>
      <c r="S138" s="49"/>
      <c r="T138" s="87"/>
      <c r="AT138" s="26" t="s">
        <v>1236</v>
      </c>
      <c r="AU138" s="26" t="s">
        <v>85</v>
      </c>
    </row>
    <row r="139" spans="2:51" s="15" customFormat="1" ht="13.5">
      <c r="B139" s="286"/>
      <c r="D139" s="227" t="s">
        <v>183</v>
      </c>
      <c r="E139" s="287" t="s">
        <v>5</v>
      </c>
      <c r="F139" s="288" t="s">
        <v>1257</v>
      </c>
      <c r="H139" s="289" t="s">
        <v>5</v>
      </c>
      <c r="I139" s="290"/>
      <c r="L139" s="286"/>
      <c r="M139" s="291"/>
      <c r="N139" s="292"/>
      <c r="O139" s="292"/>
      <c r="P139" s="292"/>
      <c r="Q139" s="292"/>
      <c r="R139" s="292"/>
      <c r="S139" s="292"/>
      <c r="T139" s="293"/>
      <c r="AT139" s="289" t="s">
        <v>183</v>
      </c>
      <c r="AU139" s="289" t="s">
        <v>85</v>
      </c>
      <c r="AV139" s="15" t="s">
        <v>79</v>
      </c>
      <c r="AW139" s="15" t="s">
        <v>35</v>
      </c>
      <c r="AX139" s="15" t="s">
        <v>72</v>
      </c>
      <c r="AY139" s="289" t="s">
        <v>173</v>
      </c>
    </row>
    <row r="140" spans="2:51" s="12" customFormat="1" ht="13.5">
      <c r="B140" s="226"/>
      <c r="D140" s="227" t="s">
        <v>183</v>
      </c>
      <c r="E140" s="228" t="s">
        <v>5</v>
      </c>
      <c r="F140" s="229" t="s">
        <v>1258</v>
      </c>
      <c r="H140" s="230">
        <v>7.63</v>
      </c>
      <c r="I140" s="231"/>
      <c r="L140" s="226"/>
      <c r="M140" s="232"/>
      <c r="N140" s="233"/>
      <c r="O140" s="233"/>
      <c r="P140" s="233"/>
      <c r="Q140" s="233"/>
      <c r="R140" s="233"/>
      <c r="S140" s="233"/>
      <c r="T140" s="234"/>
      <c r="AT140" s="228" t="s">
        <v>183</v>
      </c>
      <c r="AU140" s="228" t="s">
        <v>85</v>
      </c>
      <c r="AV140" s="12" t="s">
        <v>81</v>
      </c>
      <c r="AW140" s="12" t="s">
        <v>35</v>
      </c>
      <c r="AX140" s="12" t="s">
        <v>72</v>
      </c>
      <c r="AY140" s="228" t="s">
        <v>173</v>
      </c>
    </row>
    <row r="141" spans="2:51" s="12" customFormat="1" ht="13.5">
      <c r="B141" s="226"/>
      <c r="D141" s="227" t="s">
        <v>183</v>
      </c>
      <c r="E141" s="228" t="s">
        <v>5</v>
      </c>
      <c r="F141" s="229" t="s">
        <v>1259</v>
      </c>
      <c r="H141" s="230">
        <v>21.88</v>
      </c>
      <c r="I141" s="231"/>
      <c r="L141" s="226"/>
      <c r="M141" s="232"/>
      <c r="N141" s="233"/>
      <c r="O141" s="233"/>
      <c r="P141" s="233"/>
      <c r="Q141" s="233"/>
      <c r="R141" s="233"/>
      <c r="S141" s="233"/>
      <c r="T141" s="234"/>
      <c r="AT141" s="228" t="s">
        <v>183</v>
      </c>
      <c r="AU141" s="228" t="s">
        <v>85</v>
      </c>
      <c r="AV141" s="12" t="s">
        <v>81</v>
      </c>
      <c r="AW141" s="12" t="s">
        <v>35</v>
      </c>
      <c r="AX141" s="12" t="s">
        <v>72</v>
      </c>
      <c r="AY141" s="228" t="s">
        <v>173</v>
      </c>
    </row>
    <row r="142" spans="2:51" s="15" customFormat="1" ht="13.5">
      <c r="B142" s="286"/>
      <c r="D142" s="227" t="s">
        <v>183</v>
      </c>
      <c r="E142" s="287" t="s">
        <v>5</v>
      </c>
      <c r="F142" s="288" t="s">
        <v>1260</v>
      </c>
      <c r="H142" s="289" t="s">
        <v>5</v>
      </c>
      <c r="I142" s="290"/>
      <c r="L142" s="286"/>
      <c r="M142" s="291"/>
      <c r="N142" s="292"/>
      <c r="O142" s="292"/>
      <c r="P142" s="292"/>
      <c r="Q142" s="292"/>
      <c r="R142" s="292"/>
      <c r="S142" s="292"/>
      <c r="T142" s="293"/>
      <c r="AT142" s="289" t="s">
        <v>183</v>
      </c>
      <c r="AU142" s="289" t="s">
        <v>85</v>
      </c>
      <c r="AV142" s="15" t="s">
        <v>79</v>
      </c>
      <c r="AW142" s="15" t="s">
        <v>35</v>
      </c>
      <c r="AX142" s="15" t="s">
        <v>72</v>
      </c>
      <c r="AY142" s="289" t="s">
        <v>173</v>
      </c>
    </row>
    <row r="143" spans="2:51" s="12" customFormat="1" ht="13.5">
      <c r="B143" s="226"/>
      <c r="D143" s="227" t="s">
        <v>183</v>
      </c>
      <c r="E143" s="228" t="s">
        <v>5</v>
      </c>
      <c r="F143" s="229" t="s">
        <v>1261</v>
      </c>
      <c r="H143" s="230">
        <v>6.56</v>
      </c>
      <c r="I143" s="231"/>
      <c r="L143" s="226"/>
      <c r="M143" s="232"/>
      <c r="N143" s="233"/>
      <c r="O143" s="233"/>
      <c r="P143" s="233"/>
      <c r="Q143" s="233"/>
      <c r="R143" s="233"/>
      <c r="S143" s="233"/>
      <c r="T143" s="234"/>
      <c r="AT143" s="228" t="s">
        <v>183</v>
      </c>
      <c r="AU143" s="228" t="s">
        <v>85</v>
      </c>
      <c r="AV143" s="12" t="s">
        <v>81</v>
      </c>
      <c r="AW143" s="12" t="s">
        <v>35</v>
      </c>
      <c r="AX143" s="12" t="s">
        <v>72</v>
      </c>
      <c r="AY143" s="228" t="s">
        <v>173</v>
      </c>
    </row>
    <row r="144" spans="2:51" s="15" customFormat="1" ht="13.5">
      <c r="B144" s="286"/>
      <c r="D144" s="227" t="s">
        <v>183</v>
      </c>
      <c r="E144" s="287" t="s">
        <v>5</v>
      </c>
      <c r="F144" s="288" t="s">
        <v>1262</v>
      </c>
      <c r="H144" s="289" t="s">
        <v>5</v>
      </c>
      <c r="I144" s="290"/>
      <c r="L144" s="286"/>
      <c r="M144" s="291"/>
      <c r="N144" s="292"/>
      <c r="O144" s="292"/>
      <c r="P144" s="292"/>
      <c r="Q144" s="292"/>
      <c r="R144" s="292"/>
      <c r="S144" s="292"/>
      <c r="T144" s="293"/>
      <c r="AT144" s="289" t="s">
        <v>183</v>
      </c>
      <c r="AU144" s="289" t="s">
        <v>85</v>
      </c>
      <c r="AV144" s="15" t="s">
        <v>79</v>
      </c>
      <c r="AW144" s="15" t="s">
        <v>35</v>
      </c>
      <c r="AX144" s="15" t="s">
        <v>72</v>
      </c>
      <c r="AY144" s="289" t="s">
        <v>173</v>
      </c>
    </row>
    <row r="145" spans="2:51" s="12" customFormat="1" ht="13.5">
      <c r="B145" s="226"/>
      <c r="D145" s="227" t="s">
        <v>183</v>
      </c>
      <c r="E145" s="228" t="s">
        <v>5</v>
      </c>
      <c r="F145" s="229" t="s">
        <v>1263</v>
      </c>
      <c r="H145" s="230">
        <v>37.63</v>
      </c>
      <c r="I145" s="231"/>
      <c r="L145" s="226"/>
      <c r="M145" s="232"/>
      <c r="N145" s="233"/>
      <c r="O145" s="233"/>
      <c r="P145" s="233"/>
      <c r="Q145" s="233"/>
      <c r="R145" s="233"/>
      <c r="S145" s="233"/>
      <c r="T145" s="234"/>
      <c r="AT145" s="228" t="s">
        <v>183</v>
      </c>
      <c r="AU145" s="228" t="s">
        <v>85</v>
      </c>
      <c r="AV145" s="12" t="s">
        <v>81</v>
      </c>
      <c r="AW145" s="12" t="s">
        <v>35</v>
      </c>
      <c r="AX145" s="12" t="s">
        <v>72</v>
      </c>
      <c r="AY145" s="228" t="s">
        <v>173</v>
      </c>
    </row>
    <row r="146" spans="2:51" s="13" customFormat="1" ht="13.5">
      <c r="B146" s="235"/>
      <c r="D146" s="236" t="s">
        <v>183</v>
      </c>
      <c r="E146" s="237" t="s">
        <v>5</v>
      </c>
      <c r="F146" s="238" t="s">
        <v>186</v>
      </c>
      <c r="H146" s="239">
        <v>73.7</v>
      </c>
      <c r="I146" s="240"/>
      <c r="L146" s="235"/>
      <c r="M146" s="241"/>
      <c r="N146" s="242"/>
      <c r="O146" s="242"/>
      <c r="P146" s="242"/>
      <c r="Q146" s="242"/>
      <c r="R146" s="242"/>
      <c r="S146" s="242"/>
      <c r="T146" s="243"/>
      <c r="AT146" s="244" t="s">
        <v>183</v>
      </c>
      <c r="AU146" s="244" t="s">
        <v>85</v>
      </c>
      <c r="AV146" s="13" t="s">
        <v>181</v>
      </c>
      <c r="AW146" s="13" t="s">
        <v>35</v>
      </c>
      <c r="AX146" s="13" t="s">
        <v>79</v>
      </c>
      <c r="AY146" s="244" t="s">
        <v>173</v>
      </c>
    </row>
    <row r="147" spans="2:65" s="1" customFormat="1" ht="44.25" customHeight="1">
      <c r="B147" s="213"/>
      <c r="C147" s="214" t="s">
        <v>174</v>
      </c>
      <c r="D147" s="214" t="s">
        <v>176</v>
      </c>
      <c r="E147" s="215" t="s">
        <v>1264</v>
      </c>
      <c r="F147" s="216" t="s">
        <v>1265</v>
      </c>
      <c r="G147" s="217" t="s">
        <v>339</v>
      </c>
      <c r="H147" s="218">
        <v>87.26</v>
      </c>
      <c r="I147" s="219"/>
      <c r="J147" s="220">
        <f>ROUND(I147*H147,2)</f>
        <v>0</v>
      </c>
      <c r="K147" s="216" t="s">
        <v>180</v>
      </c>
      <c r="L147" s="48"/>
      <c r="M147" s="221" t="s">
        <v>5</v>
      </c>
      <c r="N147" s="222" t="s">
        <v>43</v>
      </c>
      <c r="O147" s="49"/>
      <c r="P147" s="223">
        <f>O147*H147</f>
        <v>0</v>
      </c>
      <c r="Q147" s="223">
        <v>0</v>
      </c>
      <c r="R147" s="223">
        <f>Q147*H147</f>
        <v>0</v>
      </c>
      <c r="S147" s="223">
        <v>0</v>
      </c>
      <c r="T147" s="224">
        <f>S147*H147</f>
        <v>0</v>
      </c>
      <c r="AR147" s="26" t="s">
        <v>181</v>
      </c>
      <c r="AT147" s="26" t="s">
        <v>176</v>
      </c>
      <c r="AU147" s="26" t="s">
        <v>85</v>
      </c>
      <c r="AY147" s="26" t="s">
        <v>173</v>
      </c>
      <c r="BE147" s="225">
        <f>IF(N147="základní",J147,0)</f>
        <v>0</v>
      </c>
      <c r="BF147" s="225">
        <f>IF(N147="snížená",J147,0)</f>
        <v>0</v>
      </c>
      <c r="BG147" s="225">
        <f>IF(N147="zákl. přenesená",J147,0)</f>
        <v>0</v>
      </c>
      <c r="BH147" s="225">
        <f>IF(N147="sníž. přenesená",J147,0)</f>
        <v>0</v>
      </c>
      <c r="BI147" s="225">
        <f>IF(N147="nulová",J147,0)</f>
        <v>0</v>
      </c>
      <c r="BJ147" s="26" t="s">
        <v>79</v>
      </c>
      <c r="BK147" s="225">
        <f>ROUND(I147*H147,2)</f>
        <v>0</v>
      </c>
      <c r="BL147" s="26" t="s">
        <v>181</v>
      </c>
      <c r="BM147" s="26" t="s">
        <v>1266</v>
      </c>
    </row>
    <row r="148" spans="2:47" s="1" customFormat="1" ht="13.5">
      <c r="B148" s="48"/>
      <c r="D148" s="227" t="s">
        <v>1236</v>
      </c>
      <c r="F148" s="285" t="s">
        <v>1267</v>
      </c>
      <c r="I148" s="281"/>
      <c r="L148" s="48"/>
      <c r="M148" s="282"/>
      <c r="N148" s="49"/>
      <c r="O148" s="49"/>
      <c r="P148" s="49"/>
      <c r="Q148" s="49"/>
      <c r="R148" s="49"/>
      <c r="S148" s="49"/>
      <c r="T148" s="87"/>
      <c r="AT148" s="26" t="s">
        <v>1236</v>
      </c>
      <c r="AU148" s="26" t="s">
        <v>85</v>
      </c>
    </row>
    <row r="149" spans="2:51" s="12" customFormat="1" ht="13.5">
      <c r="B149" s="226"/>
      <c r="D149" s="227" t="s">
        <v>183</v>
      </c>
      <c r="E149" s="228" t="s">
        <v>5</v>
      </c>
      <c r="F149" s="229" t="s">
        <v>1268</v>
      </c>
      <c r="H149" s="230">
        <v>87.26</v>
      </c>
      <c r="I149" s="231"/>
      <c r="L149" s="226"/>
      <c r="M149" s="232"/>
      <c r="N149" s="233"/>
      <c r="O149" s="233"/>
      <c r="P149" s="233"/>
      <c r="Q149" s="233"/>
      <c r="R149" s="233"/>
      <c r="S149" s="233"/>
      <c r="T149" s="234"/>
      <c r="AT149" s="228" t="s">
        <v>183</v>
      </c>
      <c r="AU149" s="228" t="s">
        <v>85</v>
      </c>
      <c r="AV149" s="12" t="s">
        <v>81</v>
      </c>
      <c r="AW149" s="12" t="s">
        <v>35</v>
      </c>
      <c r="AX149" s="12" t="s">
        <v>72</v>
      </c>
      <c r="AY149" s="228" t="s">
        <v>173</v>
      </c>
    </row>
    <row r="150" spans="2:51" s="13" customFormat="1" ht="13.5">
      <c r="B150" s="235"/>
      <c r="D150" s="236" t="s">
        <v>183</v>
      </c>
      <c r="E150" s="237" t="s">
        <v>5</v>
      </c>
      <c r="F150" s="238" t="s">
        <v>186</v>
      </c>
      <c r="H150" s="239">
        <v>87.26</v>
      </c>
      <c r="I150" s="240"/>
      <c r="L150" s="235"/>
      <c r="M150" s="241"/>
      <c r="N150" s="242"/>
      <c r="O150" s="242"/>
      <c r="P150" s="242"/>
      <c r="Q150" s="242"/>
      <c r="R150" s="242"/>
      <c r="S150" s="242"/>
      <c r="T150" s="243"/>
      <c r="AT150" s="244" t="s">
        <v>183</v>
      </c>
      <c r="AU150" s="244" t="s">
        <v>85</v>
      </c>
      <c r="AV150" s="13" t="s">
        <v>181</v>
      </c>
      <c r="AW150" s="13" t="s">
        <v>35</v>
      </c>
      <c r="AX150" s="13" t="s">
        <v>79</v>
      </c>
      <c r="AY150" s="244" t="s">
        <v>173</v>
      </c>
    </row>
    <row r="151" spans="2:65" s="1" customFormat="1" ht="31.5" customHeight="1">
      <c r="B151" s="213"/>
      <c r="C151" s="214" t="s">
        <v>217</v>
      </c>
      <c r="D151" s="214" t="s">
        <v>176</v>
      </c>
      <c r="E151" s="215" t="s">
        <v>1269</v>
      </c>
      <c r="F151" s="216" t="s">
        <v>1270</v>
      </c>
      <c r="G151" s="217" t="s">
        <v>339</v>
      </c>
      <c r="H151" s="218">
        <v>87.26</v>
      </c>
      <c r="I151" s="219"/>
      <c r="J151" s="220">
        <f>ROUND(I151*H151,2)</f>
        <v>0</v>
      </c>
      <c r="K151" s="216" t="s">
        <v>5</v>
      </c>
      <c r="L151" s="48"/>
      <c r="M151" s="221" t="s">
        <v>5</v>
      </c>
      <c r="N151" s="222" t="s">
        <v>43</v>
      </c>
      <c r="O151" s="49"/>
      <c r="P151" s="223">
        <f>O151*H151</f>
        <v>0</v>
      </c>
      <c r="Q151" s="223">
        <v>0</v>
      </c>
      <c r="R151" s="223">
        <f>Q151*H151</f>
        <v>0</v>
      </c>
      <c r="S151" s="223">
        <v>0</v>
      </c>
      <c r="T151" s="224">
        <f>S151*H151</f>
        <v>0</v>
      </c>
      <c r="AR151" s="26" t="s">
        <v>181</v>
      </c>
      <c r="AT151" s="26" t="s">
        <v>176</v>
      </c>
      <c r="AU151" s="26" t="s">
        <v>85</v>
      </c>
      <c r="AY151" s="26" t="s">
        <v>173</v>
      </c>
      <c r="BE151" s="225">
        <f>IF(N151="základní",J151,0)</f>
        <v>0</v>
      </c>
      <c r="BF151" s="225">
        <f>IF(N151="snížená",J151,0)</f>
        <v>0</v>
      </c>
      <c r="BG151" s="225">
        <f>IF(N151="zákl. přenesená",J151,0)</f>
        <v>0</v>
      </c>
      <c r="BH151" s="225">
        <f>IF(N151="sníž. přenesená",J151,0)</f>
        <v>0</v>
      </c>
      <c r="BI151" s="225">
        <f>IF(N151="nulová",J151,0)</f>
        <v>0</v>
      </c>
      <c r="BJ151" s="26" t="s">
        <v>79</v>
      </c>
      <c r="BK151" s="225">
        <f>ROUND(I151*H151,2)</f>
        <v>0</v>
      </c>
      <c r="BL151" s="26" t="s">
        <v>181</v>
      </c>
      <c r="BM151" s="26" t="s">
        <v>1271</v>
      </c>
    </row>
    <row r="152" spans="2:65" s="1" customFormat="1" ht="22.5" customHeight="1">
      <c r="B152" s="213"/>
      <c r="C152" s="214" t="s">
        <v>222</v>
      </c>
      <c r="D152" s="214" t="s">
        <v>176</v>
      </c>
      <c r="E152" s="215" t="s">
        <v>1272</v>
      </c>
      <c r="F152" s="216" t="s">
        <v>1273</v>
      </c>
      <c r="G152" s="217" t="s">
        <v>276</v>
      </c>
      <c r="H152" s="218">
        <v>161.43</v>
      </c>
      <c r="I152" s="219"/>
      <c r="J152" s="220">
        <f>ROUND(I152*H152,2)</f>
        <v>0</v>
      </c>
      <c r="K152" s="216" t="s">
        <v>180</v>
      </c>
      <c r="L152" s="48"/>
      <c r="M152" s="221" t="s">
        <v>5</v>
      </c>
      <c r="N152" s="222" t="s">
        <v>43</v>
      </c>
      <c r="O152" s="49"/>
      <c r="P152" s="223">
        <f>O152*H152</f>
        <v>0</v>
      </c>
      <c r="Q152" s="223">
        <v>0</v>
      </c>
      <c r="R152" s="223">
        <f>Q152*H152</f>
        <v>0</v>
      </c>
      <c r="S152" s="223">
        <v>0</v>
      </c>
      <c r="T152" s="224">
        <f>S152*H152</f>
        <v>0</v>
      </c>
      <c r="AR152" s="26" t="s">
        <v>181</v>
      </c>
      <c r="AT152" s="26" t="s">
        <v>176</v>
      </c>
      <c r="AU152" s="26" t="s">
        <v>85</v>
      </c>
      <c r="AY152" s="26" t="s">
        <v>173</v>
      </c>
      <c r="BE152" s="225">
        <f>IF(N152="základní",J152,0)</f>
        <v>0</v>
      </c>
      <c r="BF152" s="225">
        <f>IF(N152="snížená",J152,0)</f>
        <v>0</v>
      </c>
      <c r="BG152" s="225">
        <f>IF(N152="zákl. přenesená",J152,0)</f>
        <v>0</v>
      </c>
      <c r="BH152" s="225">
        <f>IF(N152="sníž. přenesená",J152,0)</f>
        <v>0</v>
      </c>
      <c r="BI152" s="225">
        <f>IF(N152="nulová",J152,0)</f>
        <v>0</v>
      </c>
      <c r="BJ152" s="26" t="s">
        <v>79</v>
      </c>
      <c r="BK152" s="225">
        <f>ROUND(I152*H152,2)</f>
        <v>0</v>
      </c>
      <c r="BL152" s="26" t="s">
        <v>181</v>
      </c>
      <c r="BM152" s="26" t="s">
        <v>1274</v>
      </c>
    </row>
    <row r="153" spans="2:47" s="1" customFormat="1" ht="13.5">
      <c r="B153" s="48"/>
      <c r="D153" s="236" t="s">
        <v>1236</v>
      </c>
      <c r="F153" s="280" t="s">
        <v>1275</v>
      </c>
      <c r="I153" s="281"/>
      <c r="L153" s="48"/>
      <c r="M153" s="282"/>
      <c r="N153" s="49"/>
      <c r="O153" s="49"/>
      <c r="P153" s="49"/>
      <c r="Q153" s="49"/>
      <c r="R153" s="49"/>
      <c r="S153" s="49"/>
      <c r="T153" s="87"/>
      <c r="AT153" s="26" t="s">
        <v>1236</v>
      </c>
      <c r="AU153" s="26" t="s">
        <v>85</v>
      </c>
    </row>
    <row r="154" spans="2:65" s="1" customFormat="1" ht="31.5" customHeight="1">
      <c r="B154" s="213"/>
      <c r="C154" s="214" t="s">
        <v>230</v>
      </c>
      <c r="D154" s="214" t="s">
        <v>176</v>
      </c>
      <c r="E154" s="215" t="s">
        <v>1276</v>
      </c>
      <c r="F154" s="216" t="s">
        <v>1277</v>
      </c>
      <c r="G154" s="217" t="s">
        <v>339</v>
      </c>
      <c r="H154" s="218">
        <v>166.37</v>
      </c>
      <c r="I154" s="219"/>
      <c r="J154" s="220">
        <f>ROUND(I154*H154,2)</f>
        <v>0</v>
      </c>
      <c r="K154" s="216" t="s">
        <v>180</v>
      </c>
      <c r="L154" s="48"/>
      <c r="M154" s="221" t="s">
        <v>5</v>
      </c>
      <c r="N154" s="222" t="s">
        <v>43</v>
      </c>
      <c r="O154" s="49"/>
      <c r="P154" s="223">
        <f>O154*H154</f>
        <v>0</v>
      </c>
      <c r="Q154" s="223">
        <v>0</v>
      </c>
      <c r="R154" s="223">
        <f>Q154*H154</f>
        <v>0</v>
      </c>
      <c r="S154" s="223">
        <v>0</v>
      </c>
      <c r="T154" s="224">
        <f>S154*H154</f>
        <v>0</v>
      </c>
      <c r="AR154" s="26" t="s">
        <v>181</v>
      </c>
      <c r="AT154" s="26" t="s">
        <v>176</v>
      </c>
      <c r="AU154" s="26" t="s">
        <v>85</v>
      </c>
      <c r="AY154" s="26" t="s">
        <v>173</v>
      </c>
      <c r="BE154" s="225">
        <f>IF(N154="základní",J154,0)</f>
        <v>0</v>
      </c>
      <c r="BF154" s="225">
        <f>IF(N154="snížená",J154,0)</f>
        <v>0</v>
      </c>
      <c r="BG154" s="225">
        <f>IF(N154="zákl. přenesená",J154,0)</f>
        <v>0</v>
      </c>
      <c r="BH154" s="225">
        <f>IF(N154="sníž. přenesená",J154,0)</f>
        <v>0</v>
      </c>
      <c r="BI154" s="225">
        <f>IF(N154="nulová",J154,0)</f>
        <v>0</v>
      </c>
      <c r="BJ154" s="26" t="s">
        <v>79</v>
      </c>
      <c r="BK154" s="225">
        <f>ROUND(I154*H154,2)</f>
        <v>0</v>
      </c>
      <c r="BL154" s="26" t="s">
        <v>181</v>
      </c>
      <c r="BM154" s="26" t="s">
        <v>1278</v>
      </c>
    </row>
    <row r="155" spans="2:47" s="1" customFormat="1" ht="13.5">
      <c r="B155" s="48"/>
      <c r="D155" s="227" t="s">
        <v>1236</v>
      </c>
      <c r="F155" s="285" t="s">
        <v>1279</v>
      </c>
      <c r="I155" s="281"/>
      <c r="L155" s="48"/>
      <c r="M155" s="282"/>
      <c r="N155" s="49"/>
      <c r="O155" s="49"/>
      <c r="P155" s="49"/>
      <c r="Q155" s="49"/>
      <c r="R155" s="49"/>
      <c r="S155" s="49"/>
      <c r="T155" s="87"/>
      <c r="AT155" s="26" t="s">
        <v>1236</v>
      </c>
      <c r="AU155" s="26" t="s">
        <v>85</v>
      </c>
    </row>
    <row r="156" spans="2:51" s="15" customFormat="1" ht="13.5">
      <c r="B156" s="286"/>
      <c r="D156" s="227" t="s">
        <v>183</v>
      </c>
      <c r="E156" s="287" t="s">
        <v>5</v>
      </c>
      <c r="F156" s="288" t="s">
        <v>1280</v>
      </c>
      <c r="H156" s="289" t="s">
        <v>5</v>
      </c>
      <c r="I156" s="290"/>
      <c r="L156" s="286"/>
      <c r="M156" s="291"/>
      <c r="N156" s="292"/>
      <c r="O156" s="292"/>
      <c r="P156" s="292"/>
      <c r="Q156" s="292"/>
      <c r="R156" s="292"/>
      <c r="S156" s="292"/>
      <c r="T156" s="293"/>
      <c r="AT156" s="289" t="s">
        <v>183</v>
      </c>
      <c r="AU156" s="289" t="s">
        <v>85</v>
      </c>
      <c r="AV156" s="15" t="s">
        <v>79</v>
      </c>
      <c r="AW156" s="15" t="s">
        <v>35</v>
      </c>
      <c r="AX156" s="15" t="s">
        <v>72</v>
      </c>
      <c r="AY156" s="289" t="s">
        <v>173</v>
      </c>
    </row>
    <row r="157" spans="2:51" s="12" customFormat="1" ht="13.5">
      <c r="B157" s="226"/>
      <c r="D157" s="227" t="s">
        <v>183</v>
      </c>
      <c r="E157" s="228" t="s">
        <v>5</v>
      </c>
      <c r="F157" s="229" t="s">
        <v>1281</v>
      </c>
      <c r="H157" s="230">
        <v>126.74</v>
      </c>
      <c r="I157" s="231"/>
      <c r="L157" s="226"/>
      <c r="M157" s="232"/>
      <c r="N157" s="233"/>
      <c r="O157" s="233"/>
      <c r="P157" s="233"/>
      <c r="Q157" s="233"/>
      <c r="R157" s="233"/>
      <c r="S157" s="233"/>
      <c r="T157" s="234"/>
      <c r="AT157" s="228" t="s">
        <v>183</v>
      </c>
      <c r="AU157" s="228" t="s">
        <v>85</v>
      </c>
      <c r="AV157" s="12" t="s">
        <v>81</v>
      </c>
      <c r="AW157" s="12" t="s">
        <v>35</v>
      </c>
      <c r="AX157" s="12" t="s">
        <v>72</v>
      </c>
      <c r="AY157" s="228" t="s">
        <v>173</v>
      </c>
    </row>
    <row r="158" spans="2:51" s="15" customFormat="1" ht="13.5">
      <c r="B158" s="286"/>
      <c r="D158" s="227" t="s">
        <v>183</v>
      </c>
      <c r="E158" s="287" t="s">
        <v>5</v>
      </c>
      <c r="F158" s="288" t="s">
        <v>1257</v>
      </c>
      <c r="H158" s="289" t="s">
        <v>5</v>
      </c>
      <c r="I158" s="290"/>
      <c r="L158" s="286"/>
      <c r="M158" s="291"/>
      <c r="N158" s="292"/>
      <c r="O158" s="292"/>
      <c r="P158" s="292"/>
      <c r="Q158" s="292"/>
      <c r="R158" s="292"/>
      <c r="S158" s="292"/>
      <c r="T158" s="293"/>
      <c r="AT158" s="289" t="s">
        <v>183</v>
      </c>
      <c r="AU158" s="289" t="s">
        <v>85</v>
      </c>
      <c r="AV158" s="15" t="s">
        <v>79</v>
      </c>
      <c r="AW158" s="15" t="s">
        <v>35</v>
      </c>
      <c r="AX158" s="15" t="s">
        <v>72</v>
      </c>
      <c r="AY158" s="289" t="s">
        <v>173</v>
      </c>
    </row>
    <row r="159" spans="2:51" s="12" customFormat="1" ht="13.5">
      <c r="B159" s="226"/>
      <c r="D159" s="227" t="s">
        <v>183</v>
      </c>
      <c r="E159" s="228" t="s">
        <v>5</v>
      </c>
      <c r="F159" s="229" t="s">
        <v>1282</v>
      </c>
      <c r="H159" s="230">
        <v>5.9</v>
      </c>
      <c r="I159" s="231"/>
      <c r="L159" s="226"/>
      <c r="M159" s="232"/>
      <c r="N159" s="233"/>
      <c r="O159" s="233"/>
      <c r="P159" s="233"/>
      <c r="Q159" s="233"/>
      <c r="R159" s="233"/>
      <c r="S159" s="233"/>
      <c r="T159" s="234"/>
      <c r="AT159" s="228" t="s">
        <v>183</v>
      </c>
      <c r="AU159" s="228" t="s">
        <v>85</v>
      </c>
      <c r="AV159" s="12" t="s">
        <v>81</v>
      </c>
      <c r="AW159" s="12" t="s">
        <v>35</v>
      </c>
      <c r="AX159" s="12" t="s">
        <v>72</v>
      </c>
      <c r="AY159" s="228" t="s">
        <v>173</v>
      </c>
    </row>
    <row r="160" spans="2:51" s="12" customFormat="1" ht="13.5">
      <c r="B160" s="226"/>
      <c r="D160" s="227" t="s">
        <v>183</v>
      </c>
      <c r="E160" s="228" t="s">
        <v>5</v>
      </c>
      <c r="F160" s="229" t="s">
        <v>1283</v>
      </c>
      <c r="H160" s="230">
        <v>16.94</v>
      </c>
      <c r="I160" s="231"/>
      <c r="L160" s="226"/>
      <c r="M160" s="232"/>
      <c r="N160" s="233"/>
      <c r="O160" s="233"/>
      <c r="P160" s="233"/>
      <c r="Q160" s="233"/>
      <c r="R160" s="233"/>
      <c r="S160" s="233"/>
      <c r="T160" s="234"/>
      <c r="AT160" s="228" t="s">
        <v>183</v>
      </c>
      <c r="AU160" s="228" t="s">
        <v>85</v>
      </c>
      <c r="AV160" s="12" t="s">
        <v>81</v>
      </c>
      <c r="AW160" s="12" t="s">
        <v>35</v>
      </c>
      <c r="AX160" s="12" t="s">
        <v>72</v>
      </c>
      <c r="AY160" s="228" t="s">
        <v>173</v>
      </c>
    </row>
    <row r="161" spans="2:51" s="15" customFormat="1" ht="13.5">
      <c r="B161" s="286"/>
      <c r="D161" s="227" t="s">
        <v>183</v>
      </c>
      <c r="E161" s="287" t="s">
        <v>5</v>
      </c>
      <c r="F161" s="288" t="s">
        <v>1260</v>
      </c>
      <c r="H161" s="289" t="s">
        <v>5</v>
      </c>
      <c r="I161" s="290"/>
      <c r="L161" s="286"/>
      <c r="M161" s="291"/>
      <c r="N161" s="292"/>
      <c r="O161" s="292"/>
      <c r="P161" s="292"/>
      <c r="Q161" s="292"/>
      <c r="R161" s="292"/>
      <c r="S161" s="292"/>
      <c r="T161" s="293"/>
      <c r="AT161" s="289" t="s">
        <v>183</v>
      </c>
      <c r="AU161" s="289" t="s">
        <v>85</v>
      </c>
      <c r="AV161" s="15" t="s">
        <v>79</v>
      </c>
      <c r="AW161" s="15" t="s">
        <v>35</v>
      </c>
      <c r="AX161" s="15" t="s">
        <v>72</v>
      </c>
      <c r="AY161" s="289" t="s">
        <v>173</v>
      </c>
    </row>
    <row r="162" spans="2:51" s="12" customFormat="1" ht="13.5">
      <c r="B162" s="226"/>
      <c r="D162" s="227" t="s">
        <v>183</v>
      </c>
      <c r="E162" s="228" t="s">
        <v>5</v>
      </c>
      <c r="F162" s="229" t="s">
        <v>1284</v>
      </c>
      <c r="H162" s="230">
        <v>5.51</v>
      </c>
      <c r="I162" s="231"/>
      <c r="L162" s="226"/>
      <c r="M162" s="232"/>
      <c r="N162" s="233"/>
      <c r="O162" s="233"/>
      <c r="P162" s="233"/>
      <c r="Q162" s="233"/>
      <c r="R162" s="233"/>
      <c r="S162" s="233"/>
      <c r="T162" s="234"/>
      <c r="AT162" s="228" t="s">
        <v>183</v>
      </c>
      <c r="AU162" s="228" t="s">
        <v>85</v>
      </c>
      <c r="AV162" s="12" t="s">
        <v>81</v>
      </c>
      <c r="AW162" s="12" t="s">
        <v>35</v>
      </c>
      <c r="AX162" s="12" t="s">
        <v>72</v>
      </c>
      <c r="AY162" s="228" t="s">
        <v>173</v>
      </c>
    </row>
    <row r="163" spans="2:51" s="15" customFormat="1" ht="13.5">
      <c r="B163" s="286"/>
      <c r="D163" s="227" t="s">
        <v>183</v>
      </c>
      <c r="E163" s="287" t="s">
        <v>5</v>
      </c>
      <c r="F163" s="288" t="s">
        <v>1262</v>
      </c>
      <c r="H163" s="289" t="s">
        <v>5</v>
      </c>
      <c r="I163" s="290"/>
      <c r="L163" s="286"/>
      <c r="M163" s="291"/>
      <c r="N163" s="292"/>
      <c r="O163" s="292"/>
      <c r="P163" s="292"/>
      <c r="Q163" s="292"/>
      <c r="R163" s="292"/>
      <c r="S163" s="292"/>
      <c r="T163" s="293"/>
      <c r="AT163" s="289" t="s">
        <v>183</v>
      </c>
      <c r="AU163" s="289" t="s">
        <v>85</v>
      </c>
      <c r="AV163" s="15" t="s">
        <v>79</v>
      </c>
      <c r="AW163" s="15" t="s">
        <v>35</v>
      </c>
      <c r="AX163" s="15" t="s">
        <v>72</v>
      </c>
      <c r="AY163" s="289" t="s">
        <v>173</v>
      </c>
    </row>
    <row r="164" spans="2:51" s="12" customFormat="1" ht="13.5">
      <c r="B164" s="226"/>
      <c r="D164" s="227" t="s">
        <v>183</v>
      </c>
      <c r="E164" s="228" t="s">
        <v>5</v>
      </c>
      <c r="F164" s="229" t="s">
        <v>1285</v>
      </c>
      <c r="H164" s="230">
        <v>11.28</v>
      </c>
      <c r="I164" s="231"/>
      <c r="L164" s="226"/>
      <c r="M164" s="232"/>
      <c r="N164" s="233"/>
      <c r="O164" s="233"/>
      <c r="P164" s="233"/>
      <c r="Q164" s="233"/>
      <c r="R164" s="233"/>
      <c r="S164" s="233"/>
      <c r="T164" s="234"/>
      <c r="AT164" s="228" t="s">
        <v>183</v>
      </c>
      <c r="AU164" s="228" t="s">
        <v>85</v>
      </c>
      <c r="AV164" s="12" t="s">
        <v>81</v>
      </c>
      <c r="AW164" s="12" t="s">
        <v>35</v>
      </c>
      <c r="AX164" s="12" t="s">
        <v>72</v>
      </c>
      <c r="AY164" s="228" t="s">
        <v>173</v>
      </c>
    </row>
    <row r="165" spans="2:51" s="13" customFormat="1" ht="13.5">
      <c r="B165" s="235"/>
      <c r="D165" s="236" t="s">
        <v>183</v>
      </c>
      <c r="E165" s="237" t="s">
        <v>5</v>
      </c>
      <c r="F165" s="238" t="s">
        <v>186</v>
      </c>
      <c r="H165" s="239">
        <v>166.37</v>
      </c>
      <c r="I165" s="240"/>
      <c r="L165" s="235"/>
      <c r="M165" s="241"/>
      <c r="N165" s="242"/>
      <c r="O165" s="242"/>
      <c r="P165" s="242"/>
      <c r="Q165" s="242"/>
      <c r="R165" s="242"/>
      <c r="S165" s="242"/>
      <c r="T165" s="243"/>
      <c r="AT165" s="244" t="s">
        <v>183</v>
      </c>
      <c r="AU165" s="244" t="s">
        <v>85</v>
      </c>
      <c r="AV165" s="13" t="s">
        <v>181</v>
      </c>
      <c r="AW165" s="13" t="s">
        <v>35</v>
      </c>
      <c r="AX165" s="13" t="s">
        <v>79</v>
      </c>
      <c r="AY165" s="244" t="s">
        <v>173</v>
      </c>
    </row>
    <row r="166" spans="2:65" s="1" customFormat="1" ht="22.5" customHeight="1">
      <c r="B166" s="213"/>
      <c r="C166" s="259" t="s">
        <v>237</v>
      </c>
      <c r="D166" s="259" t="s">
        <v>336</v>
      </c>
      <c r="E166" s="260" t="s">
        <v>1286</v>
      </c>
      <c r="F166" s="261" t="s">
        <v>1287</v>
      </c>
      <c r="G166" s="262" t="s">
        <v>276</v>
      </c>
      <c r="H166" s="263">
        <v>366.01</v>
      </c>
      <c r="I166" s="264"/>
      <c r="J166" s="265">
        <f>ROUND(I166*H166,2)</f>
        <v>0</v>
      </c>
      <c r="K166" s="261" t="s">
        <v>1288</v>
      </c>
      <c r="L166" s="266"/>
      <c r="M166" s="267" t="s">
        <v>5</v>
      </c>
      <c r="N166" s="268" t="s">
        <v>43</v>
      </c>
      <c r="O166" s="49"/>
      <c r="P166" s="223">
        <f>O166*H166</f>
        <v>0</v>
      </c>
      <c r="Q166" s="223">
        <v>1</v>
      </c>
      <c r="R166" s="223">
        <f>Q166*H166</f>
        <v>0</v>
      </c>
      <c r="S166" s="223">
        <v>0</v>
      </c>
      <c r="T166" s="224">
        <f>S166*H166</f>
        <v>0</v>
      </c>
      <c r="AR166" s="26" t="s">
        <v>222</v>
      </c>
      <c r="AT166" s="26" t="s">
        <v>336</v>
      </c>
      <c r="AU166" s="26" t="s">
        <v>85</v>
      </c>
      <c r="AY166" s="26" t="s">
        <v>173</v>
      </c>
      <c r="BE166" s="225">
        <f>IF(N166="základní",J166,0)</f>
        <v>0</v>
      </c>
      <c r="BF166" s="225">
        <f>IF(N166="snížená",J166,0)</f>
        <v>0</v>
      </c>
      <c r="BG166" s="225">
        <f>IF(N166="zákl. přenesená",J166,0)</f>
        <v>0</v>
      </c>
      <c r="BH166" s="225">
        <f>IF(N166="sníž. přenesená",J166,0)</f>
        <v>0</v>
      </c>
      <c r="BI166" s="225">
        <f>IF(N166="nulová",J166,0)</f>
        <v>0</v>
      </c>
      <c r="BJ166" s="26" t="s">
        <v>79</v>
      </c>
      <c r="BK166" s="225">
        <f>ROUND(I166*H166,2)</f>
        <v>0</v>
      </c>
      <c r="BL166" s="26" t="s">
        <v>181</v>
      </c>
      <c r="BM166" s="26" t="s">
        <v>1289</v>
      </c>
    </row>
    <row r="167" spans="2:65" s="1" customFormat="1" ht="22.5" customHeight="1">
      <c r="B167" s="213"/>
      <c r="C167" s="214" t="s">
        <v>242</v>
      </c>
      <c r="D167" s="214" t="s">
        <v>176</v>
      </c>
      <c r="E167" s="215" t="s">
        <v>1290</v>
      </c>
      <c r="F167" s="216" t="s">
        <v>1291</v>
      </c>
      <c r="G167" s="217" t="s">
        <v>179</v>
      </c>
      <c r="H167" s="218">
        <v>136.5</v>
      </c>
      <c r="I167" s="219"/>
      <c r="J167" s="220">
        <f>ROUND(I167*H167,2)</f>
        <v>0</v>
      </c>
      <c r="K167" s="216" t="s">
        <v>180</v>
      </c>
      <c r="L167" s="48"/>
      <c r="M167" s="221" t="s">
        <v>5</v>
      </c>
      <c r="N167" s="222" t="s">
        <v>43</v>
      </c>
      <c r="O167" s="49"/>
      <c r="P167" s="223">
        <f>O167*H167</f>
        <v>0</v>
      </c>
      <c r="Q167" s="223">
        <v>0</v>
      </c>
      <c r="R167" s="223">
        <f>Q167*H167</f>
        <v>0</v>
      </c>
      <c r="S167" s="223">
        <v>0</v>
      </c>
      <c r="T167" s="224">
        <f>S167*H167</f>
        <v>0</v>
      </c>
      <c r="AR167" s="26" t="s">
        <v>181</v>
      </c>
      <c r="AT167" s="26" t="s">
        <v>176</v>
      </c>
      <c r="AU167" s="26" t="s">
        <v>85</v>
      </c>
      <c r="AY167" s="26" t="s">
        <v>173</v>
      </c>
      <c r="BE167" s="225">
        <f>IF(N167="základní",J167,0)</f>
        <v>0</v>
      </c>
      <c r="BF167" s="225">
        <f>IF(N167="snížená",J167,0)</f>
        <v>0</v>
      </c>
      <c r="BG167" s="225">
        <f>IF(N167="zákl. přenesená",J167,0)</f>
        <v>0</v>
      </c>
      <c r="BH167" s="225">
        <f>IF(N167="sníž. přenesená",J167,0)</f>
        <v>0</v>
      </c>
      <c r="BI167" s="225">
        <f>IF(N167="nulová",J167,0)</f>
        <v>0</v>
      </c>
      <c r="BJ167" s="26" t="s">
        <v>79</v>
      </c>
      <c r="BK167" s="225">
        <f>ROUND(I167*H167,2)</f>
        <v>0</v>
      </c>
      <c r="BL167" s="26" t="s">
        <v>181</v>
      </c>
      <c r="BM167" s="26" t="s">
        <v>1292</v>
      </c>
    </row>
    <row r="168" spans="2:47" s="1" customFormat="1" ht="13.5">
      <c r="B168" s="48"/>
      <c r="D168" s="227" t="s">
        <v>1236</v>
      </c>
      <c r="F168" s="285" t="s">
        <v>1293</v>
      </c>
      <c r="I168" s="281"/>
      <c r="L168" s="48"/>
      <c r="M168" s="282"/>
      <c r="N168" s="49"/>
      <c r="O168" s="49"/>
      <c r="P168" s="49"/>
      <c r="Q168" s="49"/>
      <c r="R168" s="49"/>
      <c r="S168" s="49"/>
      <c r="T168" s="87"/>
      <c r="AT168" s="26" t="s">
        <v>1236</v>
      </c>
      <c r="AU168" s="26" t="s">
        <v>85</v>
      </c>
    </row>
    <row r="169" spans="2:51" s="12" customFormat="1" ht="13.5">
      <c r="B169" s="226"/>
      <c r="D169" s="227" t="s">
        <v>183</v>
      </c>
      <c r="E169" s="228" t="s">
        <v>5</v>
      </c>
      <c r="F169" s="229" t="s">
        <v>1294</v>
      </c>
      <c r="H169" s="230">
        <v>136.5</v>
      </c>
      <c r="I169" s="231"/>
      <c r="L169" s="226"/>
      <c r="M169" s="232"/>
      <c r="N169" s="233"/>
      <c r="O169" s="233"/>
      <c r="P169" s="233"/>
      <c r="Q169" s="233"/>
      <c r="R169" s="233"/>
      <c r="S169" s="233"/>
      <c r="T169" s="234"/>
      <c r="AT169" s="228" t="s">
        <v>183</v>
      </c>
      <c r="AU169" s="228" t="s">
        <v>85</v>
      </c>
      <c r="AV169" s="12" t="s">
        <v>81</v>
      </c>
      <c r="AW169" s="12" t="s">
        <v>35</v>
      </c>
      <c r="AX169" s="12" t="s">
        <v>79</v>
      </c>
      <c r="AY169" s="228" t="s">
        <v>173</v>
      </c>
    </row>
    <row r="170" spans="2:63" s="11" customFormat="1" ht="22.3" customHeight="1">
      <c r="B170" s="199"/>
      <c r="D170" s="210" t="s">
        <v>71</v>
      </c>
      <c r="E170" s="211" t="s">
        <v>81</v>
      </c>
      <c r="F170" s="211" t="s">
        <v>1295</v>
      </c>
      <c r="I170" s="202"/>
      <c r="J170" s="212">
        <f>BK170</f>
        <v>0</v>
      </c>
      <c r="L170" s="199"/>
      <c r="M170" s="204"/>
      <c r="N170" s="205"/>
      <c r="O170" s="205"/>
      <c r="P170" s="206">
        <f>SUM(P171:P292)</f>
        <v>0</v>
      </c>
      <c r="Q170" s="205"/>
      <c r="R170" s="206">
        <f>SUM(R171:R292)</f>
        <v>0</v>
      </c>
      <c r="S170" s="205"/>
      <c r="T170" s="207">
        <f>SUM(T171:T292)</f>
        <v>0</v>
      </c>
      <c r="AR170" s="200" t="s">
        <v>79</v>
      </c>
      <c r="AT170" s="208" t="s">
        <v>71</v>
      </c>
      <c r="AU170" s="208" t="s">
        <v>81</v>
      </c>
      <c r="AY170" s="200" t="s">
        <v>173</v>
      </c>
      <c r="BK170" s="209">
        <f>SUM(BK171:BK292)</f>
        <v>0</v>
      </c>
    </row>
    <row r="171" spans="2:65" s="1" customFormat="1" ht="31.5" customHeight="1">
      <c r="B171" s="213"/>
      <c r="C171" s="214" t="s">
        <v>247</v>
      </c>
      <c r="D171" s="214" t="s">
        <v>176</v>
      </c>
      <c r="E171" s="215" t="s">
        <v>1296</v>
      </c>
      <c r="F171" s="216" t="s">
        <v>1297</v>
      </c>
      <c r="G171" s="217" t="s">
        <v>260</v>
      </c>
      <c r="H171" s="218">
        <v>81.18</v>
      </c>
      <c r="I171" s="219"/>
      <c r="J171" s="220">
        <f>ROUND(I171*H171,2)</f>
        <v>0</v>
      </c>
      <c r="K171" s="216" t="s">
        <v>180</v>
      </c>
      <c r="L171" s="48"/>
      <c r="M171" s="221" t="s">
        <v>5</v>
      </c>
      <c r="N171" s="222" t="s">
        <v>43</v>
      </c>
      <c r="O171" s="49"/>
      <c r="P171" s="223">
        <f>O171*H171</f>
        <v>0</v>
      </c>
      <c r="Q171" s="223">
        <v>0.0001633</v>
      </c>
      <c r="R171" s="223">
        <f>Q171*H171</f>
        <v>0</v>
      </c>
      <c r="S171" s="223">
        <v>0</v>
      </c>
      <c r="T171" s="224">
        <f>S171*H171</f>
        <v>0</v>
      </c>
      <c r="AR171" s="26" t="s">
        <v>181</v>
      </c>
      <c r="AT171" s="26" t="s">
        <v>176</v>
      </c>
      <c r="AU171" s="26" t="s">
        <v>85</v>
      </c>
      <c r="AY171" s="26" t="s">
        <v>173</v>
      </c>
      <c r="BE171" s="225">
        <f>IF(N171="základní",J171,0)</f>
        <v>0</v>
      </c>
      <c r="BF171" s="225">
        <f>IF(N171="snížená",J171,0)</f>
        <v>0</v>
      </c>
      <c r="BG171" s="225">
        <f>IF(N171="zákl. přenesená",J171,0)</f>
        <v>0</v>
      </c>
      <c r="BH171" s="225">
        <f>IF(N171="sníž. přenesená",J171,0)</f>
        <v>0</v>
      </c>
      <c r="BI171" s="225">
        <f>IF(N171="nulová",J171,0)</f>
        <v>0</v>
      </c>
      <c r="BJ171" s="26" t="s">
        <v>79</v>
      </c>
      <c r="BK171" s="225">
        <f>ROUND(I171*H171,2)</f>
        <v>0</v>
      </c>
      <c r="BL171" s="26" t="s">
        <v>181</v>
      </c>
      <c r="BM171" s="26" t="s">
        <v>1298</v>
      </c>
    </row>
    <row r="172" spans="2:51" s="15" customFormat="1" ht="13.5">
      <c r="B172" s="286"/>
      <c r="D172" s="227" t="s">
        <v>183</v>
      </c>
      <c r="E172" s="287" t="s">
        <v>5</v>
      </c>
      <c r="F172" s="288" t="s">
        <v>1299</v>
      </c>
      <c r="H172" s="289" t="s">
        <v>5</v>
      </c>
      <c r="I172" s="290"/>
      <c r="L172" s="286"/>
      <c r="M172" s="291"/>
      <c r="N172" s="292"/>
      <c r="O172" s="292"/>
      <c r="P172" s="292"/>
      <c r="Q172" s="292"/>
      <c r="R172" s="292"/>
      <c r="S172" s="292"/>
      <c r="T172" s="293"/>
      <c r="AT172" s="289" t="s">
        <v>183</v>
      </c>
      <c r="AU172" s="289" t="s">
        <v>85</v>
      </c>
      <c r="AV172" s="15" t="s">
        <v>79</v>
      </c>
      <c r="AW172" s="15" t="s">
        <v>35</v>
      </c>
      <c r="AX172" s="15" t="s">
        <v>72</v>
      </c>
      <c r="AY172" s="289" t="s">
        <v>173</v>
      </c>
    </row>
    <row r="173" spans="2:51" s="12" customFormat="1" ht="13.5">
      <c r="B173" s="226"/>
      <c r="D173" s="227" t="s">
        <v>183</v>
      </c>
      <c r="E173" s="228" t="s">
        <v>5</v>
      </c>
      <c r="F173" s="229" t="s">
        <v>1300</v>
      </c>
      <c r="H173" s="230">
        <v>5.37</v>
      </c>
      <c r="I173" s="231"/>
      <c r="L173" s="226"/>
      <c r="M173" s="232"/>
      <c r="N173" s="233"/>
      <c r="O173" s="233"/>
      <c r="P173" s="233"/>
      <c r="Q173" s="233"/>
      <c r="R173" s="233"/>
      <c r="S173" s="233"/>
      <c r="T173" s="234"/>
      <c r="AT173" s="228" t="s">
        <v>183</v>
      </c>
      <c r="AU173" s="228" t="s">
        <v>85</v>
      </c>
      <c r="AV173" s="12" t="s">
        <v>81</v>
      </c>
      <c r="AW173" s="12" t="s">
        <v>35</v>
      </c>
      <c r="AX173" s="12" t="s">
        <v>72</v>
      </c>
      <c r="AY173" s="228" t="s">
        <v>173</v>
      </c>
    </row>
    <row r="174" spans="2:51" s="12" customFormat="1" ht="13.5">
      <c r="B174" s="226"/>
      <c r="D174" s="227" t="s">
        <v>183</v>
      </c>
      <c r="E174" s="228" t="s">
        <v>5</v>
      </c>
      <c r="F174" s="229" t="s">
        <v>1301</v>
      </c>
      <c r="H174" s="230">
        <v>31.85</v>
      </c>
      <c r="I174" s="231"/>
      <c r="L174" s="226"/>
      <c r="M174" s="232"/>
      <c r="N174" s="233"/>
      <c r="O174" s="233"/>
      <c r="P174" s="233"/>
      <c r="Q174" s="233"/>
      <c r="R174" s="233"/>
      <c r="S174" s="233"/>
      <c r="T174" s="234"/>
      <c r="AT174" s="228" t="s">
        <v>183</v>
      </c>
      <c r="AU174" s="228" t="s">
        <v>85</v>
      </c>
      <c r="AV174" s="12" t="s">
        <v>81</v>
      </c>
      <c r="AW174" s="12" t="s">
        <v>35</v>
      </c>
      <c r="AX174" s="12" t="s">
        <v>72</v>
      </c>
      <c r="AY174" s="228" t="s">
        <v>173</v>
      </c>
    </row>
    <row r="175" spans="2:51" s="12" customFormat="1" ht="13.5">
      <c r="B175" s="226"/>
      <c r="D175" s="227" t="s">
        <v>183</v>
      </c>
      <c r="E175" s="228" t="s">
        <v>5</v>
      </c>
      <c r="F175" s="229" t="s">
        <v>1302</v>
      </c>
      <c r="H175" s="230">
        <v>8.74</v>
      </c>
      <c r="I175" s="231"/>
      <c r="L175" s="226"/>
      <c r="M175" s="232"/>
      <c r="N175" s="233"/>
      <c r="O175" s="233"/>
      <c r="P175" s="233"/>
      <c r="Q175" s="233"/>
      <c r="R175" s="233"/>
      <c r="S175" s="233"/>
      <c r="T175" s="234"/>
      <c r="AT175" s="228" t="s">
        <v>183</v>
      </c>
      <c r="AU175" s="228" t="s">
        <v>85</v>
      </c>
      <c r="AV175" s="12" t="s">
        <v>81</v>
      </c>
      <c r="AW175" s="12" t="s">
        <v>35</v>
      </c>
      <c r="AX175" s="12" t="s">
        <v>72</v>
      </c>
      <c r="AY175" s="228" t="s">
        <v>173</v>
      </c>
    </row>
    <row r="176" spans="2:51" s="12" customFormat="1" ht="13.5">
      <c r="B176" s="226"/>
      <c r="D176" s="227" t="s">
        <v>183</v>
      </c>
      <c r="E176" s="228" t="s">
        <v>5</v>
      </c>
      <c r="F176" s="229" t="s">
        <v>1303</v>
      </c>
      <c r="H176" s="230">
        <v>6.62</v>
      </c>
      <c r="I176" s="231"/>
      <c r="L176" s="226"/>
      <c r="M176" s="232"/>
      <c r="N176" s="233"/>
      <c r="O176" s="233"/>
      <c r="P176" s="233"/>
      <c r="Q176" s="233"/>
      <c r="R176" s="233"/>
      <c r="S176" s="233"/>
      <c r="T176" s="234"/>
      <c r="AT176" s="228" t="s">
        <v>183</v>
      </c>
      <c r="AU176" s="228" t="s">
        <v>85</v>
      </c>
      <c r="AV176" s="12" t="s">
        <v>81</v>
      </c>
      <c r="AW176" s="12" t="s">
        <v>35</v>
      </c>
      <c r="AX176" s="12" t="s">
        <v>72</v>
      </c>
      <c r="AY176" s="228" t="s">
        <v>173</v>
      </c>
    </row>
    <row r="177" spans="2:51" s="12" customFormat="1" ht="13.5">
      <c r="B177" s="226"/>
      <c r="D177" s="227" t="s">
        <v>183</v>
      </c>
      <c r="E177" s="228" t="s">
        <v>5</v>
      </c>
      <c r="F177" s="229" t="s">
        <v>1304</v>
      </c>
      <c r="H177" s="230">
        <v>22.48</v>
      </c>
      <c r="I177" s="231"/>
      <c r="L177" s="226"/>
      <c r="M177" s="232"/>
      <c r="N177" s="233"/>
      <c r="O177" s="233"/>
      <c r="P177" s="233"/>
      <c r="Q177" s="233"/>
      <c r="R177" s="233"/>
      <c r="S177" s="233"/>
      <c r="T177" s="234"/>
      <c r="AT177" s="228" t="s">
        <v>183</v>
      </c>
      <c r="AU177" s="228" t="s">
        <v>85</v>
      </c>
      <c r="AV177" s="12" t="s">
        <v>81</v>
      </c>
      <c r="AW177" s="12" t="s">
        <v>35</v>
      </c>
      <c r="AX177" s="12" t="s">
        <v>72</v>
      </c>
      <c r="AY177" s="228" t="s">
        <v>173</v>
      </c>
    </row>
    <row r="178" spans="2:51" s="12" customFormat="1" ht="13.5">
      <c r="B178" s="226"/>
      <c r="D178" s="227" t="s">
        <v>183</v>
      </c>
      <c r="E178" s="228" t="s">
        <v>5</v>
      </c>
      <c r="F178" s="229" t="s">
        <v>1305</v>
      </c>
      <c r="H178" s="230">
        <v>6.12</v>
      </c>
      <c r="I178" s="231"/>
      <c r="L178" s="226"/>
      <c r="M178" s="232"/>
      <c r="N178" s="233"/>
      <c r="O178" s="233"/>
      <c r="P178" s="233"/>
      <c r="Q178" s="233"/>
      <c r="R178" s="233"/>
      <c r="S178" s="233"/>
      <c r="T178" s="234"/>
      <c r="AT178" s="228" t="s">
        <v>183</v>
      </c>
      <c r="AU178" s="228" t="s">
        <v>85</v>
      </c>
      <c r="AV178" s="12" t="s">
        <v>81</v>
      </c>
      <c r="AW178" s="12" t="s">
        <v>35</v>
      </c>
      <c r="AX178" s="12" t="s">
        <v>72</v>
      </c>
      <c r="AY178" s="228" t="s">
        <v>173</v>
      </c>
    </row>
    <row r="179" spans="2:51" s="13" customFormat="1" ht="13.5">
      <c r="B179" s="235"/>
      <c r="D179" s="236" t="s">
        <v>183</v>
      </c>
      <c r="E179" s="237" t="s">
        <v>5</v>
      </c>
      <c r="F179" s="238" t="s">
        <v>186</v>
      </c>
      <c r="H179" s="239">
        <v>81.18</v>
      </c>
      <c r="I179" s="240"/>
      <c r="L179" s="235"/>
      <c r="M179" s="241"/>
      <c r="N179" s="242"/>
      <c r="O179" s="242"/>
      <c r="P179" s="242"/>
      <c r="Q179" s="242"/>
      <c r="R179" s="242"/>
      <c r="S179" s="242"/>
      <c r="T179" s="243"/>
      <c r="AT179" s="244" t="s">
        <v>183</v>
      </c>
      <c r="AU179" s="244" t="s">
        <v>85</v>
      </c>
      <c r="AV179" s="13" t="s">
        <v>181</v>
      </c>
      <c r="AW179" s="13" t="s">
        <v>35</v>
      </c>
      <c r="AX179" s="13" t="s">
        <v>79</v>
      </c>
      <c r="AY179" s="244" t="s">
        <v>173</v>
      </c>
    </row>
    <row r="180" spans="2:65" s="1" customFormat="1" ht="22.5" customHeight="1">
      <c r="B180" s="213"/>
      <c r="C180" s="214" t="s">
        <v>251</v>
      </c>
      <c r="D180" s="214" t="s">
        <v>176</v>
      </c>
      <c r="E180" s="215" t="s">
        <v>1306</v>
      </c>
      <c r="F180" s="216" t="s">
        <v>1307</v>
      </c>
      <c r="G180" s="217" t="s">
        <v>260</v>
      </c>
      <c r="H180" s="218">
        <v>81.18</v>
      </c>
      <c r="I180" s="219"/>
      <c r="J180" s="220">
        <f>ROUND(I180*H180,2)</f>
        <v>0</v>
      </c>
      <c r="K180" s="216" t="s">
        <v>180</v>
      </c>
      <c r="L180" s="48"/>
      <c r="M180" s="221" t="s">
        <v>5</v>
      </c>
      <c r="N180" s="222" t="s">
        <v>43</v>
      </c>
      <c r="O180" s="49"/>
      <c r="P180" s="223">
        <f>O180*H180</f>
        <v>0</v>
      </c>
      <c r="Q180" s="223">
        <v>0</v>
      </c>
      <c r="R180" s="223">
        <f>Q180*H180</f>
        <v>0</v>
      </c>
      <c r="S180" s="223">
        <v>0</v>
      </c>
      <c r="T180" s="224">
        <f>S180*H180</f>
        <v>0</v>
      </c>
      <c r="AR180" s="26" t="s">
        <v>181</v>
      </c>
      <c r="AT180" s="26" t="s">
        <v>176</v>
      </c>
      <c r="AU180" s="26" t="s">
        <v>85</v>
      </c>
      <c r="AY180" s="26" t="s">
        <v>173</v>
      </c>
      <c r="BE180" s="225">
        <f>IF(N180="základní",J180,0)</f>
        <v>0</v>
      </c>
      <c r="BF180" s="225">
        <f>IF(N180="snížená",J180,0)</f>
        <v>0</v>
      </c>
      <c r="BG180" s="225">
        <f>IF(N180="zákl. přenesená",J180,0)</f>
        <v>0</v>
      </c>
      <c r="BH180" s="225">
        <f>IF(N180="sníž. přenesená",J180,0)</f>
        <v>0</v>
      </c>
      <c r="BI180" s="225">
        <f>IF(N180="nulová",J180,0)</f>
        <v>0</v>
      </c>
      <c r="BJ180" s="26" t="s">
        <v>79</v>
      </c>
      <c r="BK180" s="225">
        <f>ROUND(I180*H180,2)</f>
        <v>0</v>
      </c>
      <c r="BL180" s="26" t="s">
        <v>181</v>
      </c>
      <c r="BM180" s="26" t="s">
        <v>1308</v>
      </c>
    </row>
    <row r="181" spans="2:65" s="1" customFormat="1" ht="44.25" customHeight="1">
      <c r="B181" s="213"/>
      <c r="C181" s="214" t="s">
        <v>212</v>
      </c>
      <c r="D181" s="214" t="s">
        <v>176</v>
      </c>
      <c r="E181" s="215" t="s">
        <v>1309</v>
      </c>
      <c r="F181" s="216" t="s">
        <v>1310</v>
      </c>
      <c r="G181" s="217" t="s">
        <v>260</v>
      </c>
      <c r="H181" s="218">
        <v>68.5</v>
      </c>
      <c r="I181" s="219"/>
      <c r="J181" s="220">
        <f>ROUND(I181*H181,2)</f>
        <v>0</v>
      </c>
      <c r="K181" s="216" t="s">
        <v>180</v>
      </c>
      <c r="L181" s="48"/>
      <c r="M181" s="221" t="s">
        <v>5</v>
      </c>
      <c r="N181" s="222" t="s">
        <v>43</v>
      </c>
      <c r="O181" s="49"/>
      <c r="P181" s="223">
        <f>O181*H181</f>
        <v>0</v>
      </c>
      <c r="Q181" s="223">
        <v>0</v>
      </c>
      <c r="R181" s="223">
        <f>Q181*H181</f>
        <v>0</v>
      </c>
      <c r="S181" s="223">
        <v>0</v>
      </c>
      <c r="T181" s="224">
        <f>S181*H181</f>
        <v>0</v>
      </c>
      <c r="AR181" s="26" t="s">
        <v>181</v>
      </c>
      <c r="AT181" s="26" t="s">
        <v>176</v>
      </c>
      <c r="AU181" s="26" t="s">
        <v>85</v>
      </c>
      <c r="AY181" s="26" t="s">
        <v>173</v>
      </c>
      <c r="BE181" s="225">
        <f>IF(N181="základní",J181,0)</f>
        <v>0</v>
      </c>
      <c r="BF181" s="225">
        <f>IF(N181="snížená",J181,0)</f>
        <v>0</v>
      </c>
      <c r="BG181" s="225">
        <f>IF(N181="zákl. přenesená",J181,0)</f>
        <v>0</v>
      </c>
      <c r="BH181" s="225">
        <f>IF(N181="sníž. přenesená",J181,0)</f>
        <v>0</v>
      </c>
      <c r="BI181" s="225">
        <f>IF(N181="nulová",J181,0)</f>
        <v>0</v>
      </c>
      <c r="BJ181" s="26" t="s">
        <v>79</v>
      </c>
      <c r="BK181" s="225">
        <f>ROUND(I181*H181,2)</f>
        <v>0</v>
      </c>
      <c r="BL181" s="26" t="s">
        <v>181</v>
      </c>
      <c r="BM181" s="26" t="s">
        <v>1311</v>
      </c>
    </row>
    <row r="182" spans="2:47" s="1" customFormat="1" ht="13.5">
      <c r="B182" s="48"/>
      <c r="D182" s="227" t="s">
        <v>1236</v>
      </c>
      <c r="F182" s="285" t="s">
        <v>1312</v>
      </c>
      <c r="I182" s="281"/>
      <c r="L182" s="48"/>
      <c r="M182" s="282"/>
      <c r="N182" s="49"/>
      <c r="O182" s="49"/>
      <c r="P182" s="49"/>
      <c r="Q182" s="49"/>
      <c r="R182" s="49"/>
      <c r="S182" s="49"/>
      <c r="T182" s="87"/>
      <c r="AT182" s="26" t="s">
        <v>1236</v>
      </c>
      <c r="AU182" s="26" t="s">
        <v>85</v>
      </c>
    </row>
    <row r="183" spans="2:51" s="15" customFormat="1" ht="13.5">
      <c r="B183" s="286"/>
      <c r="D183" s="227" t="s">
        <v>183</v>
      </c>
      <c r="E183" s="287" t="s">
        <v>5</v>
      </c>
      <c r="F183" s="288" t="s">
        <v>1313</v>
      </c>
      <c r="H183" s="289" t="s">
        <v>5</v>
      </c>
      <c r="I183" s="290"/>
      <c r="L183" s="286"/>
      <c r="M183" s="291"/>
      <c r="N183" s="292"/>
      <c r="O183" s="292"/>
      <c r="P183" s="292"/>
      <c r="Q183" s="292"/>
      <c r="R183" s="292"/>
      <c r="S183" s="292"/>
      <c r="T183" s="293"/>
      <c r="AT183" s="289" t="s">
        <v>183</v>
      </c>
      <c r="AU183" s="289" t="s">
        <v>85</v>
      </c>
      <c r="AV183" s="15" t="s">
        <v>79</v>
      </c>
      <c r="AW183" s="15" t="s">
        <v>35</v>
      </c>
      <c r="AX183" s="15" t="s">
        <v>72</v>
      </c>
      <c r="AY183" s="289" t="s">
        <v>173</v>
      </c>
    </row>
    <row r="184" spans="2:51" s="12" customFormat="1" ht="13.5">
      <c r="B184" s="226"/>
      <c r="D184" s="227" t="s">
        <v>183</v>
      </c>
      <c r="E184" s="228" t="s">
        <v>5</v>
      </c>
      <c r="F184" s="229" t="s">
        <v>1314</v>
      </c>
      <c r="H184" s="230">
        <v>5</v>
      </c>
      <c r="I184" s="231"/>
      <c r="L184" s="226"/>
      <c r="M184" s="232"/>
      <c r="N184" s="233"/>
      <c r="O184" s="233"/>
      <c r="P184" s="233"/>
      <c r="Q184" s="233"/>
      <c r="R184" s="233"/>
      <c r="S184" s="233"/>
      <c r="T184" s="234"/>
      <c r="AT184" s="228" t="s">
        <v>183</v>
      </c>
      <c r="AU184" s="228" t="s">
        <v>85</v>
      </c>
      <c r="AV184" s="12" t="s">
        <v>81</v>
      </c>
      <c r="AW184" s="12" t="s">
        <v>35</v>
      </c>
      <c r="AX184" s="12" t="s">
        <v>72</v>
      </c>
      <c r="AY184" s="228" t="s">
        <v>173</v>
      </c>
    </row>
    <row r="185" spans="2:51" s="12" customFormat="1" ht="13.5">
      <c r="B185" s="226"/>
      <c r="D185" s="227" t="s">
        <v>183</v>
      </c>
      <c r="E185" s="228" t="s">
        <v>5</v>
      </c>
      <c r="F185" s="229" t="s">
        <v>1315</v>
      </c>
      <c r="H185" s="230">
        <v>30</v>
      </c>
      <c r="I185" s="231"/>
      <c r="L185" s="226"/>
      <c r="M185" s="232"/>
      <c r="N185" s="233"/>
      <c r="O185" s="233"/>
      <c r="P185" s="233"/>
      <c r="Q185" s="233"/>
      <c r="R185" s="233"/>
      <c r="S185" s="233"/>
      <c r="T185" s="234"/>
      <c r="AT185" s="228" t="s">
        <v>183</v>
      </c>
      <c r="AU185" s="228" t="s">
        <v>85</v>
      </c>
      <c r="AV185" s="12" t="s">
        <v>81</v>
      </c>
      <c r="AW185" s="12" t="s">
        <v>35</v>
      </c>
      <c r="AX185" s="12" t="s">
        <v>72</v>
      </c>
      <c r="AY185" s="228" t="s">
        <v>173</v>
      </c>
    </row>
    <row r="186" spans="2:51" s="12" customFormat="1" ht="13.5">
      <c r="B186" s="226"/>
      <c r="D186" s="227" t="s">
        <v>183</v>
      </c>
      <c r="E186" s="228" t="s">
        <v>5</v>
      </c>
      <c r="F186" s="229" t="s">
        <v>1316</v>
      </c>
      <c r="H186" s="230">
        <v>8</v>
      </c>
      <c r="I186" s="231"/>
      <c r="L186" s="226"/>
      <c r="M186" s="232"/>
      <c r="N186" s="233"/>
      <c r="O186" s="233"/>
      <c r="P186" s="233"/>
      <c r="Q186" s="233"/>
      <c r="R186" s="233"/>
      <c r="S186" s="233"/>
      <c r="T186" s="234"/>
      <c r="AT186" s="228" t="s">
        <v>183</v>
      </c>
      <c r="AU186" s="228" t="s">
        <v>85</v>
      </c>
      <c r="AV186" s="12" t="s">
        <v>81</v>
      </c>
      <c r="AW186" s="12" t="s">
        <v>35</v>
      </c>
      <c r="AX186" s="12" t="s">
        <v>72</v>
      </c>
      <c r="AY186" s="228" t="s">
        <v>173</v>
      </c>
    </row>
    <row r="187" spans="2:51" s="15" customFormat="1" ht="13.5">
      <c r="B187" s="286"/>
      <c r="D187" s="227" t="s">
        <v>183</v>
      </c>
      <c r="E187" s="287" t="s">
        <v>5</v>
      </c>
      <c r="F187" s="288" t="s">
        <v>1317</v>
      </c>
      <c r="H187" s="289" t="s">
        <v>5</v>
      </c>
      <c r="I187" s="290"/>
      <c r="L187" s="286"/>
      <c r="M187" s="291"/>
      <c r="N187" s="292"/>
      <c r="O187" s="292"/>
      <c r="P187" s="292"/>
      <c r="Q187" s="292"/>
      <c r="R187" s="292"/>
      <c r="S187" s="292"/>
      <c r="T187" s="293"/>
      <c r="AT187" s="289" t="s">
        <v>183</v>
      </c>
      <c r="AU187" s="289" t="s">
        <v>85</v>
      </c>
      <c r="AV187" s="15" t="s">
        <v>79</v>
      </c>
      <c r="AW187" s="15" t="s">
        <v>35</v>
      </c>
      <c r="AX187" s="15" t="s">
        <v>72</v>
      </c>
      <c r="AY187" s="289" t="s">
        <v>173</v>
      </c>
    </row>
    <row r="188" spans="2:51" s="12" customFormat="1" ht="13.5">
      <c r="B188" s="226"/>
      <c r="D188" s="227" t="s">
        <v>183</v>
      </c>
      <c r="E188" s="228" t="s">
        <v>5</v>
      </c>
      <c r="F188" s="229" t="s">
        <v>1314</v>
      </c>
      <c r="H188" s="230">
        <v>5</v>
      </c>
      <c r="I188" s="231"/>
      <c r="L188" s="226"/>
      <c r="M188" s="232"/>
      <c r="N188" s="233"/>
      <c r="O188" s="233"/>
      <c r="P188" s="233"/>
      <c r="Q188" s="233"/>
      <c r="R188" s="233"/>
      <c r="S188" s="233"/>
      <c r="T188" s="234"/>
      <c r="AT188" s="228" t="s">
        <v>183</v>
      </c>
      <c r="AU188" s="228" t="s">
        <v>85</v>
      </c>
      <c r="AV188" s="12" t="s">
        <v>81</v>
      </c>
      <c r="AW188" s="12" t="s">
        <v>35</v>
      </c>
      <c r="AX188" s="12" t="s">
        <v>72</v>
      </c>
      <c r="AY188" s="228" t="s">
        <v>173</v>
      </c>
    </row>
    <row r="189" spans="2:51" s="12" customFormat="1" ht="13.5">
      <c r="B189" s="226"/>
      <c r="D189" s="227" t="s">
        <v>183</v>
      </c>
      <c r="E189" s="228" t="s">
        <v>5</v>
      </c>
      <c r="F189" s="229" t="s">
        <v>1318</v>
      </c>
      <c r="H189" s="230">
        <v>16</v>
      </c>
      <c r="I189" s="231"/>
      <c r="L189" s="226"/>
      <c r="M189" s="232"/>
      <c r="N189" s="233"/>
      <c r="O189" s="233"/>
      <c r="P189" s="233"/>
      <c r="Q189" s="233"/>
      <c r="R189" s="233"/>
      <c r="S189" s="233"/>
      <c r="T189" s="234"/>
      <c r="AT189" s="228" t="s">
        <v>183</v>
      </c>
      <c r="AU189" s="228" t="s">
        <v>85</v>
      </c>
      <c r="AV189" s="12" t="s">
        <v>81</v>
      </c>
      <c r="AW189" s="12" t="s">
        <v>35</v>
      </c>
      <c r="AX189" s="12" t="s">
        <v>72</v>
      </c>
      <c r="AY189" s="228" t="s">
        <v>173</v>
      </c>
    </row>
    <row r="190" spans="2:51" s="12" customFormat="1" ht="13.5">
      <c r="B190" s="226"/>
      <c r="D190" s="227" t="s">
        <v>183</v>
      </c>
      <c r="E190" s="228" t="s">
        <v>5</v>
      </c>
      <c r="F190" s="229" t="s">
        <v>1319</v>
      </c>
      <c r="H190" s="230">
        <v>4.5</v>
      </c>
      <c r="I190" s="231"/>
      <c r="L190" s="226"/>
      <c r="M190" s="232"/>
      <c r="N190" s="233"/>
      <c r="O190" s="233"/>
      <c r="P190" s="233"/>
      <c r="Q190" s="233"/>
      <c r="R190" s="233"/>
      <c r="S190" s="233"/>
      <c r="T190" s="234"/>
      <c r="AT190" s="228" t="s">
        <v>183</v>
      </c>
      <c r="AU190" s="228" t="s">
        <v>85</v>
      </c>
      <c r="AV190" s="12" t="s">
        <v>81</v>
      </c>
      <c r="AW190" s="12" t="s">
        <v>35</v>
      </c>
      <c r="AX190" s="12" t="s">
        <v>72</v>
      </c>
      <c r="AY190" s="228" t="s">
        <v>173</v>
      </c>
    </row>
    <row r="191" spans="2:51" s="13" customFormat="1" ht="13.5">
      <c r="B191" s="235"/>
      <c r="D191" s="236" t="s">
        <v>183</v>
      </c>
      <c r="E191" s="237" t="s">
        <v>5</v>
      </c>
      <c r="F191" s="238" t="s">
        <v>186</v>
      </c>
      <c r="H191" s="239">
        <v>68.5</v>
      </c>
      <c r="I191" s="240"/>
      <c r="L191" s="235"/>
      <c r="M191" s="241"/>
      <c r="N191" s="242"/>
      <c r="O191" s="242"/>
      <c r="P191" s="242"/>
      <c r="Q191" s="242"/>
      <c r="R191" s="242"/>
      <c r="S191" s="242"/>
      <c r="T191" s="243"/>
      <c r="AT191" s="244" t="s">
        <v>183</v>
      </c>
      <c r="AU191" s="244" t="s">
        <v>85</v>
      </c>
      <c r="AV191" s="13" t="s">
        <v>181</v>
      </c>
      <c r="AW191" s="13" t="s">
        <v>35</v>
      </c>
      <c r="AX191" s="13" t="s">
        <v>79</v>
      </c>
      <c r="AY191" s="244" t="s">
        <v>173</v>
      </c>
    </row>
    <row r="192" spans="2:65" s="1" customFormat="1" ht="22.5" customHeight="1">
      <c r="B192" s="213"/>
      <c r="C192" s="259" t="s">
        <v>11</v>
      </c>
      <c r="D192" s="259" t="s">
        <v>336</v>
      </c>
      <c r="E192" s="260" t="s">
        <v>1320</v>
      </c>
      <c r="F192" s="261" t="s">
        <v>1321</v>
      </c>
      <c r="G192" s="262" t="s">
        <v>339</v>
      </c>
      <c r="H192" s="263">
        <v>47.91</v>
      </c>
      <c r="I192" s="264"/>
      <c r="J192" s="265">
        <f>ROUND(I192*H192,2)</f>
        <v>0</v>
      </c>
      <c r="K192" s="261" t="s">
        <v>1288</v>
      </c>
      <c r="L192" s="266"/>
      <c r="M192" s="267" t="s">
        <v>5</v>
      </c>
      <c r="N192" s="268" t="s">
        <v>43</v>
      </c>
      <c r="O192" s="49"/>
      <c r="P192" s="223">
        <f>O192*H192</f>
        <v>0</v>
      </c>
      <c r="Q192" s="223">
        <v>2.429</v>
      </c>
      <c r="R192" s="223">
        <f>Q192*H192</f>
        <v>0</v>
      </c>
      <c r="S192" s="223">
        <v>0</v>
      </c>
      <c r="T192" s="224">
        <f>S192*H192</f>
        <v>0</v>
      </c>
      <c r="AR192" s="26" t="s">
        <v>222</v>
      </c>
      <c r="AT192" s="26" t="s">
        <v>336</v>
      </c>
      <c r="AU192" s="26" t="s">
        <v>85</v>
      </c>
      <c r="AY192" s="26" t="s">
        <v>173</v>
      </c>
      <c r="BE192" s="225">
        <f>IF(N192="základní",J192,0)</f>
        <v>0</v>
      </c>
      <c r="BF192" s="225">
        <f>IF(N192="snížená",J192,0)</f>
        <v>0</v>
      </c>
      <c r="BG192" s="225">
        <f>IF(N192="zákl. přenesená",J192,0)</f>
        <v>0</v>
      </c>
      <c r="BH192" s="225">
        <f>IF(N192="sníž. přenesená",J192,0)</f>
        <v>0</v>
      </c>
      <c r="BI192" s="225">
        <f>IF(N192="nulová",J192,0)</f>
        <v>0</v>
      </c>
      <c r="BJ192" s="26" t="s">
        <v>79</v>
      </c>
      <c r="BK192" s="225">
        <f>ROUND(I192*H192,2)</f>
        <v>0</v>
      </c>
      <c r="BL192" s="26" t="s">
        <v>181</v>
      </c>
      <c r="BM192" s="26" t="s">
        <v>1322</v>
      </c>
    </row>
    <row r="193" spans="2:51" s="15" customFormat="1" ht="13.5">
      <c r="B193" s="286"/>
      <c r="D193" s="227" t="s">
        <v>183</v>
      </c>
      <c r="E193" s="287" t="s">
        <v>5</v>
      </c>
      <c r="F193" s="288" t="s">
        <v>1313</v>
      </c>
      <c r="H193" s="289" t="s">
        <v>5</v>
      </c>
      <c r="I193" s="290"/>
      <c r="L193" s="286"/>
      <c r="M193" s="291"/>
      <c r="N193" s="292"/>
      <c r="O193" s="292"/>
      <c r="P193" s="292"/>
      <c r="Q193" s="292"/>
      <c r="R193" s="292"/>
      <c r="S193" s="292"/>
      <c r="T193" s="293"/>
      <c r="AT193" s="289" t="s">
        <v>183</v>
      </c>
      <c r="AU193" s="289" t="s">
        <v>85</v>
      </c>
      <c r="AV193" s="15" t="s">
        <v>79</v>
      </c>
      <c r="AW193" s="15" t="s">
        <v>35</v>
      </c>
      <c r="AX193" s="15" t="s">
        <v>72</v>
      </c>
      <c r="AY193" s="289" t="s">
        <v>173</v>
      </c>
    </row>
    <row r="194" spans="2:51" s="12" customFormat="1" ht="13.5">
      <c r="B194" s="226"/>
      <c r="D194" s="227" t="s">
        <v>183</v>
      </c>
      <c r="E194" s="228" t="s">
        <v>5</v>
      </c>
      <c r="F194" s="229" t="s">
        <v>1323</v>
      </c>
      <c r="H194" s="230">
        <v>3.497</v>
      </c>
      <c r="I194" s="231"/>
      <c r="L194" s="226"/>
      <c r="M194" s="232"/>
      <c r="N194" s="233"/>
      <c r="O194" s="233"/>
      <c r="P194" s="233"/>
      <c r="Q194" s="233"/>
      <c r="R194" s="233"/>
      <c r="S194" s="233"/>
      <c r="T194" s="234"/>
      <c r="AT194" s="228" t="s">
        <v>183</v>
      </c>
      <c r="AU194" s="228" t="s">
        <v>85</v>
      </c>
      <c r="AV194" s="12" t="s">
        <v>81</v>
      </c>
      <c r="AW194" s="12" t="s">
        <v>35</v>
      </c>
      <c r="AX194" s="12" t="s">
        <v>72</v>
      </c>
      <c r="AY194" s="228" t="s">
        <v>173</v>
      </c>
    </row>
    <row r="195" spans="2:51" s="12" customFormat="1" ht="13.5">
      <c r="B195" s="226"/>
      <c r="D195" s="227" t="s">
        <v>183</v>
      </c>
      <c r="E195" s="228" t="s">
        <v>5</v>
      </c>
      <c r="F195" s="229" t="s">
        <v>1324</v>
      </c>
      <c r="H195" s="230">
        <v>20.983</v>
      </c>
      <c r="I195" s="231"/>
      <c r="L195" s="226"/>
      <c r="M195" s="232"/>
      <c r="N195" s="233"/>
      <c r="O195" s="233"/>
      <c r="P195" s="233"/>
      <c r="Q195" s="233"/>
      <c r="R195" s="233"/>
      <c r="S195" s="233"/>
      <c r="T195" s="234"/>
      <c r="AT195" s="228" t="s">
        <v>183</v>
      </c>
      <c r="AU195" s="228" t="s">
        <v>85</v>
      </c>
      <c r="AV195" s="12" t="s">
        <v>81</v>
      </c>
      <c r="AW195" s="12" t="s">
        <v>35</v>
      </c>
      <c r="AX195" s="12" t="s">
        <v>72</v>
      </c>
      <c r="AY195" s="228" t="s">
        <v>173</v>
      </c>
    </row>
    <row r="196" spans="2:51" s="12" customFormat="1" ht="13.5">
      <c r="B196" s="226"/>
      <c r="D196" s="227" t="s">
        <v>183</v>
      </c>
      <c r="E196" s="228" t="s">
        <v>5</v>
      </c>
      <c r="F196" s="229" t="s">
        <v>1325</v>
      </c>
      <c r="H196" s="230">
        <v>5.595</v>
      </c>
      <c r="I196" s="231"/>
      <c r="L196" s="226"/>
      <c r="M196" s="232"/>
      <c r="N196" s="233"/>
      <c r="O196" s="233"/>
      <c r="P196" s="233"/>
      <c r="Q196" s="233"/>
      <c r="R196" s="233"/>
      <c r="S196" s="233"/>
      <c r="T196" s="234"/>
      <c r="AT196" s="228" t="s">
        <v>183</v>
      </c>
      <c r="AU196" s="228" t="s">
        <v>85</v>
      </c>
      <c r="AV196" s="12" t="s">
        <v>81</v>
      </c>
      <c r="AW196" s="12" t="s">
        <v>35</v>
      </c>
      <c r="AX196" s="12" t="s">
        <v>72</v>
      </c>
      <c r="AY196" s="228" t="s">
        <v>173</v>
      </c>
    </row>
    <row r="197" spans="2:51" s="15" customFormat="1" ht="13.5">
      <c r="B197" s="286"/>
      <c r="D197" s="227" t="s">
        <v>183</v>
      </c>
      <c r="E197" s="287" t="s">
        <v>5</v>
      </c>
      <c r="F197" s="288" t="s">
        <v>1317</v>
      </c>
      <c r="H197" s="289" t="s">
        <v>5</v>
      </c>
      <c r="I197" s="290"/>
      <c r="L197" s="286"/>
      <c r="M197" s="291"/>
      <c r="N197" s="292"/>
      <c r="O197" s="292"/>
      <c r="P197" s="292"/>
      <c r="Q197" s="292"/>
      <c r="R197" s="292"/>
      <c r="S197" s="292"/>
      <c r="T197" s="293"/>
      <c r="AT197" s="289" t="s">
        <v>183</v>
      </c>
      <c r="AU197" s="289" t="s">
        <v>85</v>
      </c>
      <c r="AV197" s="15" t="s">
        <v>79</v>
      </c>
      <c r="AW197" s="15" t="s">
        <v>35</v>
      </c>
      <c r="AX197" s="15" t="s">
        <v>72</v>
      </c>
      <c r="AY197" s="289" t="s">
        <v>173</v>
      </c>
    </row>
    <row r="198" spans="2:51" s="12" customFormat="1" ht="13.5">
      <c r="B198" s="226"/>
      <c r="D198" s="227" t="s">
        <v>183</v>
      </c>
      <c r="E198" s="228" t="s">
        <v>5</v>
      </c>
      <c r="F198" s="229" t="s">
        <v>1323</v>
      </c>
      <c r="H198" s="230">
        <v>3.497</v>
      </c>
      <c r="I198" s="231"/>
      <c r="L198" s="226"/>
      <c r="M198" s="232"/>
      <c r="N198" s="233"/>
      <c r="O198" s="233"/>
      <c r="P198" s="233"/>
      <c r="Q198" s="233"/>
      <c r="R198" s="233"/>
      <c r="S198" s="233"/>
      <c r="T198" s="234"/>
      <c r="AT198" s="228" t="s">
        <v>183</v>
      </c>
      <c r="AU198" s="228" t="s">
        <v>85</v>
      </c>
      <c r="AV198" s="12" t="s">
        <v>81</v>
      </c>
      <c r="AW198" s="12" t="s">
        <v>35</v>
      </c>
      <c r="AX198" s="12" t="s">
        <v>72</v>
      </c>
      <c r="AY198" s="228" t="s">
        <v>173</v>
      </c>
    </row>
    <row r="199" spans="2:51" s="12" customFormat="1" ht="13.5">
      <c r="B199" s="226"/>
      <c r="D199" s="227" t="s">
        <v>183</v>
      </c>
      <c r="E199" s="228" t="s">
        <v>5</v>
      </c>
      <c r="F199" s="229" t="s">
        <v>1326</v>
      </c>
      <c r="H199" s="230">
        <v>11.191</v>
      </c>
      <c r="I199" s="231"/>
      <c r="L199" s="226"/>
      <c r="M199" s="232"/>
      <c r="N199" s="233"/>
      <c r="O199" s="233"/>
      <c r="P199" s="233"/>
      <c r="Q199" s="233"/>
      <c r="R199" s="233"/>
      <c r="S199" s="233"/>
      <c r="T199" s="234"/>
      <c r="AT199" s="228" t="s">
        <v>183</v>
      </c>
      <c r="AU199" s="228" t="s">
        <v>85</v>
      </c>
      <c r="AV199" s="12" t="s">
        <v>81</v>
      </c>
      <c r="AW199" s="12" t="s">
        <v>35</v>
      </c>
      <c r="AX199" s="12" t="s">
        <v>72</v>
      </c>
      <c r="AY199" s="228" t="s">
        <v>173</v>
      </c>
    </row>
    <row r="200" spans="2:51" s="12" customFormat="1" ht="13.5">
      <c r="B200" s="226"/>
      <c r="D200" s="227" t="s">
        <v>183</v>
      </c>
      <c r="E200" s="228" t="s">
        <v>5</v>
      </c>
      <c r="F200" s="229" t="s">
        <v>1327</v>
      </c>
      <c r="H200" s="230">
        <v>3.147</v>
      </c>
      <c r="I200" s="231"/>
      <c r="L200" s="226"/>
      <c r="M200" s="232"/>
      <c r="N200" s="233"/>
      <c r="O200" s="233"/>
      <c r="P200" s="233"/>
      <c r="Q200" s="233"/>
      <c r="R200" s="233"/>
      <c r="S200" s="233"/>
      <c r="T200" s="234"/>
      <c r="AT200" s="228" t="s">
        <v>183</v>
      </c>
      <c r="AU200" s="228" t="s">
        <v>85</v>
      </c>
      <c r="AV200" s="12" t="s">
        <v>81</v>
      </c>
      <c r="AW200" s="12" t="s">
        <v>35</v>
      </c>
      <c r="AX200" s="12" t="s">
        <v>72</v>
      </c>
      <c r="AY200" s="228" t="s">
        <v>173</v>
      </c>
    </row>
    <row r="201" spans="2:51" s="13" customFormat="1" ht="13.5">
      <c r="B201" s="235"/>
      <c r="D201" s="236" t="s">
        <v>183</v>
      </c>
      <c r="E201" s="237" t="s">
        <v>5</v>
      </c>
      <c r="F201" s="238" t="s">
        <v>186</v>
      </c>
      <c r="H201" s="239">
        <v>47.91</v>
      </c>
      <c r="I201" s="240"/>
      <c r="L201" s="235"/>
      <c r="M201" s="241"/>
      <c r="N201" s="242"/>
      <c r="O201" s="242"/>
      <c r="P201" s="242"/>
      <c r="Q201" s="242"/>
      <c r="R201" s="242"/>
      <c r="S201" s="242"/>
      <c r="T201" s="243"/>
      <c r="AT201" s="244" t="s">
        <v>183</v>
      </c>
      <c r="AU201" s="244" t="s">
        <v>85</v>
      </c>
      <c r="AV201" s="13" t="s">
        <v>181</v>
      </c>
      <c r="AW201" s="13" t="s">
        <v>35</v>
      </c>
      <c r="AX201" s="13" t="s">
        <v>79</v>
      </c>
      <c r="AY201" s="244" t="s">
        <v>173</v>
      </c>
    </row>
    <row r="202" spans="2:65" s="1" customFormat="1" ht="22.5" customHeight="1">
      <c r="B202" s="213"/>
      <c r="C202" s="214" t="s">
        <v>263</v>
      </c>
      <c r="D202" s="214" t="s">
        <v>176</v>
      </c>
      <c r="E202" s="215" t="s">
        <v>1328</v>
      </c>
      <c r="F202" s="216" t="s">
        <v>1329</v>
      </c>
      <c r="G202" s="217" t="s">
        <v>276</v>
      </c>
      <c r="H202" s="218">
        <v>1.917</v>
      </c>
      <c r="I202" s="219"/>
      <c r="J202" s="220">
        <f>ROUND(I202*H202,2)</f>
        <v>0</v>
      </c>
      <c r="K202" s="216" t="s">
        <v>180</v>
      </c>
      <c r="L202" s="48"/>
      <c r="M202" s="221" t="s">
        <v>5</v>
      </c>
      <c r="N202" s="222" t="s">
        <v>43</v>
      </c>
      <c r="O202" s="49"/>
      <c r="P202" s="223">
        <f>O202*H202</f>
        <v>0</v>
      </c>
      <c r="Q202" s="223">
        <v>1.113317606</v>
      </c>
      <c r="R202" s="223">
        <f>Q202*H202</f>
        <v>0</v>
      </c>
      <c r="S202" s="223">
        <v>0</v>
      </c>
      <c r="T202" s="224">
        <f>S202*H202</f>
        <v>0</v>
      </c>
      <c r="AR202" s="26" t="s">
        <v>181</v>
      </c>
      <c r="AT202" s="26" t="s">
        <v>176</v>
      </c>
      <c r="AU202" s="26" t="s">
        <v>85</v>
      </c>
      <c r="AY202" s="26" t="s">
        <v>173</v>
      </c>
      <c r="BE202" s="225">
        <f>IF(N202="základní",J202,0)</f>
        <v>0</v>
      </c>
      <c r="BF202" s="225">
        <f>IF(N202="snížená",J202,0)</f>
        <v>0</v>
      </c>
      <c r="BG202" s="225">
        <f>IF(N202="zákl. přenesená",J202,0)</f>
        <v>0</v>
      </c>
      <c r="BH202" s="225">
        <f>IF(N202="sníž. přenesená",J202,0)</f>
        <v>0</v>
      </c>
      <c r="BI202" s="225">
        <f>IF(N202="nulová",J202,0)</f>
        <v>0</v>
      </c>
      <c r="BJ202" s="26" t="s">
        <v>79</v>
      </c>
      <c r="BK202" s="225">
        <f>ROUND(I202*H202,2)</f>
        <v>0</v>
      </c>
      <c r="BL202" s="26" t="s">
        <v>181</v>
      </c>
      <c r="BM202" s="26" t="s">
        <v>1330</v>
      </c>
    </row>
    <row r="203" spans="2:47" s="1" customFormat="1" ht="13.5">
      <c r="B203" s="48"/>
      <c r="D203" s="227" t="s">
        <v>1236</v>
      </c>
      <c r="F203" s="285" t="s">
        <v>1331</v>
      </c>
      <c r="I203" s="281"/>
      <c r="L203" s="48"/>
      <c r="M203" s="282"/>
      <c r="N203" s="49"/>
      <c r="O203" s="49"/>
      <c r="P203" s="49"/>
      <c r="Q203" s="49"/>
      <c r="R203" s="49"/>
      <c r="S203" s="49"/>
      <c r="T203" s="87"/>
      <c r="AT203" s="26" t="s">
        <v>1236</v>
      </c>
      <c r="AU203" s="26" t="s">
        <v>85</v>
      </c>
    </row>
    <row r="204" spans="2:51" s="12" customFormat="1" ht="13.5">
      <c r="B204" s="226"/>
      <c r="D204" s="236" t="s">
        <v>183</v>
      </c>
      <c r="E204" s="256" t="s">
        <v>5</v>
      </c>
      <c r="F204" s="257" t="s">
        <v>1332</v>
      </c>
      <c r="H204" s="258">
        <v>1.917</v>
      </c>
      <c r="I204" s="231"/>
      <c r="L204" s="226"/>
      <c r="M204" s="232"/>
      <c r="N204" s="233"/>
      <c r="O204" s="233"/>
      <c r="P204" s="233"/>
      <c r="Q204" s="233"/>
      <c r="R204" s="233"/>
      <c r="S204" s="233"/>
      <c r="T204" s="234"/>
      <c r="AT204" s="228" t="s">
        <v>183</v>
      </c>
      <c r="AU204" s="228" t="s">
        <v>85</v>
      </c>
      <c r="AV204" s="12" t="s">
        <v>81</v>
      </c>
      <c r="AW204" s="12" t="s">
        <v>35</v>
      </c>
      <c r="AX204" s="12" t="s">
        <v>79</v>
      </c>
      <c r="AY204" s="228" t="s">
        <v>173</v>
      </c>
    </row>
    <row r="205" spans="2:65" s="1" customFormat="1" ht="31.5" customHeight="1">
      <c r="B205" s="213"/>
      <c r="C205" s="214" t="s">
        <v>268</v>
      </c>
      <c r="D205" s="214" t="s">
        <v>176</v>
      </c>
      <c r="E205" s="215" t="s">
        <v>1333</v>
      </c>
      <c r="F205" s="216" t="s">
        <v>1334</v>
      </c>
      <c r="G205" s="217" t="s">
        <v>339</v>
      </c>
      <c r="H205" s="218">
        <v>9.65</v>
      </c>
      <c r="I205" s="219"/>
      <c r="J205" s="220">
        <f>ROUND(I205*H205,2)</f>
        <v>0</v>
      </c>
      <c r="K205" s="216" t="s">
        <v>180</v>
      </c>
      <c r="L205" s="48"/>
      <c r="M205" s="221" t="s">
        <v>5</v>
      </c>
      <c r="N205" s="222" t="s">
        <v>43</v>
      </c>
      <c r="O205" s="49"/>
      <c r="P205" s="223">
        <f>O205*H205</f>
        <v>0</v>
      </c>
      <c r="Q205" s="223">
        <v>2.16</v>
      </c>
      <c r="R205" s="223">
        <f>Q205*H205</f>
        <v>0</v>
      </c>
      <c r="S205" s="223">
        <v>0</v>
      </c>
      <c r="T205" s="224">
        <f>S205*H205</f>
        <v>0</v>
      </c>
      <c r="AR205" s="26" t="s">
        <v>181</v>
      </c>
      <c r="AT205" s="26" t="s">
        <v>176</v>
      </c>
      <c r="AU205" s="26" t="s">
        <v>85</v>
      </c>
      <c r="AY205" s="26" t="s">
        <v>173</v>
      </c>
      <c r="BE205" s="225">
        <f>IF(N205="základní",J205,0)</f>
        <v>0</v>
      </c>
      <c r="BF205" s="225">
        <f>IF(N205="snížená",J205,0)</f>
        <v>0</v>
      </c>
      <c r="BG205" s="225">
        <f>IF(N205="zákl. přenesená",J205,0)</f>
        <v>0</v>
      </c>
      <c r="BH205" s="225">
        <f>IF(N205="sníž. přenesená",J205,0)</f>
        <v>0</v>
      </c>
      <c r="BI205" s="225">
        <f>IF(N205="nulová",J205,0)</f>
        <v>0</v>
      </c>
      <c r="BJ205" s="26" t="s">
        <v>79</v>
      </c>
      <c r="BK205" s="225">
        <f>ROUND(I205*H205,2)</f>
        <v>0</v>
      </c>
      <c r="BL205" s="26" t="s">
        <v>181</v>
      </c>
      <c r="BM205" s="26" t="s">
        <v>1335</v>
      </c>
    </row>
    <row r="206" spans="2:47" s="1" customFormat="1" ht="13.5">
      <c r="B206" s="48"/>
      <c r="D206" s="227" t="s">
        <v>1236</v>
      </c>
      <c r="F206" s="285" t="s">
        <v>1336</v>
      </c>
      <c r="I206" s="281"/>
      <c r="L206" s="48"/>
      <c r="M206" s="282"/>
      <c r="N206" s="49"/>
      <c r="O206" s="49"/>
      <c r="P206" s="49"/>
      <c r="Q206" s="49"/>
      <c r="R206" s="49"/>
      <c r="S206" s="49"/>
      <c r="T206" s="87"/>
      <c r="AT206" s="26" t="s">
        <v>1236</v>
      </c>
      <c r="AU206" s="26" t="s">
        <v>85</v>
      </c>
    </row>
    <row r="207" spans="2:51" s="15" customFormat="1" ht="13.5">
      <c r="B207" s="286"/>
      <c r="D207" s="227" t="s">
        <v>183</v>
      </c>
      <c r="E207" s="287" t="s">
        <v>5</v>
      </c>
      <c r="F207" s="288" t="s">
        <v>1337</v>
      </c>
      <c r="H207" s="289" t="s">
        <v>5</v>
      </c>
      <c r="I207" s="290"/>
      <c r="L207" s="286"/>
      <c r="M207" s="291"/>
      <c r="N207" s="292"/>
      <c r="O207" s="292"/>
      <c r="P207" s="292"/>
      <c r="Q207" s="292"/>
      <c r="R207" s="292"/>
      <c r="S207" s="292"/>
      <c r="T207" s="293"/>
      <c r="AT207" s="289" t="s">
        <v>183</v>
      </c>
      <c r="AU207" s="289" t="s">
        <v>85</v>
      </c>
      <c r="AV207" s="15" t="s">
        <v>79</v>
      </c>
      <c r="AW207" s="15" t="s">
        <v>35</v>
      </c>
      <c r="AX207" s="15" t="s">
        <v>72</v>
      </c>
      <c r="AY207" s="289" t="s">
        <v>173</v>
      </c>
    </row>
    <row r="208" spans="2:51" s="12" customFormat="1" ht="13.5">
      <c r="B208" s="226"/>
      <c r="D208" s="236" t="s">
        <v>183</v>
      </c>
      <c r="E208" s="256" t="s">
        <v>5</v>
      </c>
      <c r="F208" s="257" t="s">
        <v>1338</v>
      </c>
      <c r="H208" s="258">
        <v>9.65</v>
      </c>
      <c r="I208" s="231"/>
      <c r="L208" s="226"/>
      <c r="M208" s="232"/>
      <c r="N208" s="233"/>
      <c r="O208" s="233"/>
      <c r="P208" s="233"/>
      <c r="Q208" s="233"/>
      <c r="R208" s="233"/>
      <c r="S208" s="233"/>
      <c r="T208" s="234"/>
      <c r="AT208" s="228" t="s">
        <v>183</v>
      </c>
      <c r="AU208" s="228" t="s">
        <v>85</v>
      </c>
      <c r="AV208" s="12" t="s">
        <v>81</v>
      </c>
      <c r="AW208" s="12" t="s">
        <v>35</v>
      </c>
      <c r="AX208" s="12" t="s">
        <v>79</v>
      </c>
      <c r="AY208" s="228" t="s">
        <v>173</v>
      </c>
    </row>
    <row r="209" spans="2:65" s="1" customFormat="1" ht="22.5" customHeight="1">
      <c r="B209" s="213"/>
      <c r="C209" s="214" t="s">
        <v>273</v>
      </c>
      <c r="D209" s="214" t="s">
        <v>176</v>
      </c>
      <c r="E209" s="215" t="s">
        <v>1339</v>
      </c>
      <c r="F209" s="216" t="s">
        <v>1340</v>
      </c>
      <c r="G209" s="217" t="s">
        <v>339</v>
      </c>
      <c r="H209" s="218">
        <v>3.5</v>
      </c>
      <c r="I209" s="219"/>
      <c r="J209" s="220">
        <f>ROUND(I209*H209,2)</f>
        <v>0</v>
      </c>
      <c r="K209" s="216" t="s">
        <v>180</v>
      </c>
      <c r="L209" s="48"/>
      <c r="M209" s="221" t="s">
        <v>5</v>
      </c>
      <c r="N209" s="222" t="s">
        <v>43</v>
      </c>
      <c r="O209" s="49"/>
      <c r="P209" s="223">
        <f>O209*H209</f>
        <v>0</v>
      </c>
      <c r="Q209" s="223">
        <v>2.256342204</v>
      </c>
      <c r="R209" s="223">
        <f>Q209*H209</f>
        <v>0</v>
      </c>
      <c r="S209" s="223">
        <v>0</v>
      </c>
      <c r="T209" s="224">
        <f>S209*H209</f>
        <v>0</v>
      </c>
      <c r="AR209" s="26" t="s">
        <v>181</v>
      </c>
      <c r="AT209" s="26" t="s">
        <v>176</v>
      </c>
      <c r="AU209" s="26" t="s">
        <v>85</v>
      </c>
      <c r="AY209" s="26" t="s">
        <v>173</v>
      </c>
      <c r="BE209" s="225">
        <f>IF(N209="základní",J209,0)</f>
        <v>0</v>
      </c>
      <c r="BF209" s="225">
        <f>IF(N209="snížená",J209,0)</f>
        <v>0</v>
      </c>
      <c r="BG209" s="225">
        <f>IF(N209="zákl. přenesená",J209,0)</f>
        <v>0</v>
      </c>
      <c r="BH209" s="225">
        <f>IF(N209="sníž. přenesená",J209,0)</f>
        <v>0</v>
      </c>
      <c r="BI209" s="225">
        <f>IF(N209="nulová",J209,0)</f>
        <v>0</v>
      </c>
      <c r="BJ209" s="26" t="s">
        <v>79</v>
      </c>
      <c r="BK209" s="225">
        <f>ROUND(I209*H209,2)</f>
        <v>0</v>
      </c>
      <c r="BL209" s="26" t="s">
        <v>181</v>
      </c>
      <c r="BM209" s="26" t="s">
        <v>1341</v>
      </c>
    </row>
    <row r="210" spans="2:47" s="1" customFormat="1" ht="13.5">
      <c r="B210" s="48"/>
      <c r="D210" s="227" t="s">
        <v>1236</v>
      </c>
      <c r="F210" s="285" t="s">
        <v>1342</v>
      </c>
      <c r="I210" s="281"/>
      <c r="L210" s="48"/>
      <c r="M210" s="282"/>
      <c r="N210" s="49"/>
      <c r="O210" s="49"/>
      <c r="P210" s="49"/>
      <c r="Q210" s="49"/>
      <c r="R210" s="49"/>
      <c r="S210" s="49"/>
      <c r="T210" s="87"/>
      <c r="AT210" s="26" t="s">
        <v>1236</v>
      </c>
      <c r="AU210" s="26" t="s">
        <v>85</v>
      </c>
    </row>
    <row r="211" spans="2:51" s="15" customFormat="1" ht="13.5">
      <c r="B211" s="286"/>
      <c r="D211" s="227" t="s">
        <v>183</v>
      </c>
      <c r="E211" s="287" t="s">
        <v>5</v>
      </c>
      <c r="F211" s="288" t="s">
        <v>1343</v>
      </c>
      <c r="H211" s="289" t="s">
        <v>5</v>
      </c>
      <c r="I211" s="290"/>
      <c r="L211" s="286"/>
      <c r="M211" s="291"/>
      <c r="N211" s="292"/>
      <c r="O211" s="292"/>
      <c r="P211" s="292"/>
      <c r="Q211" s="292"/>
      <c r="R211" s="292"/>
      <c r="S211" s="292"/>
      <c r="T211" s="293"/>
      <c r="AT211" s="289" t="s">
        <v>183</v>
      </c>
      <c r="AU211" s="289" t="s">
        <v>85</v>
      </c>
      <c r="AV211" s="15" t="s">
        <v>79</v>
      </c>
      <c r="AW211" s="15" t="s">
        <v>35</v>
      </c>
      <c r="AX211" s="15" t="s">
        <v>72</v>
      </c>
      <c r="AY211" s="289" t="s">
        <v>173</v>
      </c>
    </row>
    <row r="212" spans="2:51" s="15" customFormat="1" ht="13.5">
      <c r="B212" s="286"/>
      <c r="D212" s="227" t="s">
        <v>183</v>
      </c>
      <c r="E212" s="287" t="s">
        <v>5</v>
      </c>
      <c r="F212" s="288" t="s">
        <v>1257</v>
      </c>
      <c r="H212" s="289" t="s">
        <v>5</v>
      </c>
      <c r="I212" s="290"/>
      <c r="L212" s="286"/>
      <c r="M212" s="291"/>
      <c r="N212" s="292"/>
      <c r="O212" s="292"/>
      <c r="P212" s="292"/>
      <c r="Q212" s="292"/>
      <c r="R212" s="292"/>
      <c r="S212" s="292"/>
      <c r="T212" s="293"/>
      <c r="AT212" s="289" t="s">
        <v>183</v>
      </c>
      <c r="AU212" s="289" t="s">
        <v>85</v>
      </c>
      <c r="AV212" s="15" t="s">
        <v>79</v>
      </c>
      <c r="AW212" s="15" t="s">
        <v>35</v>
      </c>
      <c r="AX212" s="15" t="s">
        <v>72</v>
      </c>
      <c r="AY212" s="289" t="s">
        <v>173</v>
      </c>
    </row>
    <row r="213" spans="2:51" s="12" customFormat="1" ht="13.5">
      <c r="B213" s="226"/>
      <c r="D213" s="227" t="s">
        <v>183</v>
      </c>
      <c r="E213" s="228" t="s">
        <v>5</v>
      </c>
      <c r="F213" s="229" t="s">
        <v>1344</v>
      </c>
      <c r="H213" s="230">
        <v>0.43</v>
      </c>
      <c r="I213" s="231"/>
      <c r="L213" s="226"/>
      <c r="M213" s="232"/>
      <c r="N213" s="233"/>
      <c r="O213" s="233"/>
      <c r="P213" s="233"/>
      <c r="Q213" s="233"/>
      <c r="R213" s="233"/>
      <c r="S213" s="233"/>
      <c r="T213" s="234"/>
      <c r="AT213" s="228" t="s">
        <v>183</v>
      </c>
      <c r="AU213" s="228" t="s">
        <v>85</v>
      </c>
      <c r="AV213" s="12" t="s">
        <v>81</v>
      </c>
      <c r="AW213" s="12" t="s">
        <v>35</v>
      </c>
      <c r="AX213" s="12" t="s">
        <v>72</v>
      </c>
      <c r="AY213" s="228" t="s">
        <v>173</v>
      </c>
    </row>
    <row r="214" spans="2:51" s="12" customFormat="1" ht="13.5">
      <c r="B214" s="226"/>
      <c r="D214" s="227" t="s">
        <v>183</v>
      </c>
      <c r="E214" s="228" t="s">
        <v>5</v>
      </c>
      <c r="F214" s="229" t="s">
        <v>1345</v>
      </c>
      <c r="H214" s="230">
        <v>1.26</v>
      </c>
      <c r="I214" s="231"/>
      <c r="L214" s="226"/>
      <c r="M214" s="232"/>
      <c r="N214" s="233"/>
      <c r="O214" s="233"/>
      <c r="P214" s="233"/>
      <c r="Q214" s="233"/>
      <c r="R214" s="233"/>
      <c r="S214" s="233"/>
      <c r="T214" s="234"/>
      <c r="AT214" s="228" t="s">
        <v>183</v>
      </c>
      <c r="AU214" s="228" t="s">
        <v>85</v>
      </c>
      <c r="AV214" s="12" t="s">
        <v>81</v>
      </c>
      <c r="AW214" s="12" t="s">
        <v>35</v>
      </c>
      <c r="AX214" s="12" t="s">
        <v>72</v>
      </c>
      <c r="AY214" s="228" t="s">
        <v>173</v>
      </c>
    </row>
    <row r="215" spans="2:51" s="12" customFormat="1" ht="13.5">
      <c r="B215" s="226"/>
      <c r="D215" s="227" t="s">
        <v>183</v>
      </c>
      <c r="E215" s="228" t="s">
        <v>5</v>
      </c>
      <c r="F215" s="229" t="s">
        <v>1346</v>
      </c>
      <c r="H215" s="230">
        <v>0.28</v>
      </c>
      <c r="I215" s="231"/>
      <c r="L215" s="226"/>
      <c r="M215" s="232"/>
      <c r="N215" s="233"/>
      <c r="O215" s="233"/>
      <c r="P215" s="233"/>
      <c r="Q215" s="233"/>
      <c r="R215" s="233"/>
      <c r="S215" s="233"/>
      <c r="T215" s="234"/>
      <c r="AT215" s="228" t="s">
        <v>183</v>
      </c>
      <c r="AU215" s="228" t="s">
        <v>85</v>
      </c>
      <c r="AV215" s="12" t="s">
        <v>81</v>
      </c>
      <c r="AW215" s="12" t="s">
        <v>35</v>
      </c>
      <c r="AX215" s="12" t="s">
        <v>72</v>
      </c>
      <c r="AY215" s="228" t="s">
        <v>173</v>
      </c>
    </row>
    <row r="216" spans="2:51" s="15" customFormat="1" ht="13.5">
      <c r="B216" s="286"/>
      <c r="D216" s="227" t="s">
        <v>183</v>
      </c>
      <c r="E216" s="287" t="s">
        <v>5</v>
      </c>
      <c r="F216" s="288" t="s">
        <v>1262</v>
      </c>
      <c r="H216" s="289" t="s">
        <v>5</v>
      </c>
      <c r="I216" s="290"/>
      <c r="L216" s="286"/>
      <c r="M216" s="291"/>
      <c r="N216" s="292"/>
      <c r="O216" s="292"/>
      <c r="P216" s="292"/>
      <c r="Q216" s="292"/>
      <c r="R216" s="292"/>
      <c r="S216" s="292"/>
      <c r="T216" s="293"/>
      <c r="AT216" s="289" t="s">
        <v>183</v>
      </c>
      <c r="AU216" s="289" t="s">
        <v>85</v>
      </c>
      <c r="AV216" s="15" t="s">
        <v>79</v>
      </c>
      <c r="AW216" s="15" t="s">
        <v>35</v>
      </c>
      <c r="AX216" s="15" t="s">
        <v>72</v>
      </c>
      <c r="AY216" s="289" t="s">
        <v>173</v>
      </c>
    </row>
    <row r="217" spans="2:51" s="12" customFormat="1" ht="13.5">
      <c r="B217" s="226"/>
      <c r="D217" s="227" t="s">
        <v>183</v>
      </c>
      <c r="E217" s="228" t="s">
        <v>5</v>
      </c>
      <c r="F217" s="229" t="s">
        <v>1347</v>
      </c>
      <c r="H217" s="230">
        <v>0.4</v>
      </c>
      <c r="I217" s="231"/>
      <c r="L217" s="226"/>
      <c r="M217" s="232"/>
      <c r="N217" s="233"/>
      <c r="O217" s="233"/>
      <c r="P217" s="233"/>
      <c r="Q217" s="233"/>
      <c r="R217" s="233"/>
      <c r="S217" s="233"/>
      <c r="T217" s="234"/>
      <c r="AT217" s="228" t="s">
        <v>183</v>
      </c>
      <c r="AU217" s="228" t="s">
        <v>85</v>
      </c>
      <c r="AV217" s="12" t="s">
        <v>81</v>
      </c>
      <c r="AW217" s="12" t="s">
        <v>35</v>
      </c>
      <c r="AX217" s="12" t="s">
        <v>72</v>
      </c>
      <c r="AY217" s="228" t="s">
        <v>173</v>
      </c>
    </row>
    <row r="218" spans="2:51" s="12" customFormat="1" ht="13.5">
      <c r="B218" s="226"/>
      <c r="D218" s="227" t="s">
        <v>183</v>
      </c>
      <c r="E218" s="228" t="s">
        <v>5</v>
      </c>
      <c r="F218" s="229" t="s">
        <v>1348</v>
      </c>
      <c r="H218" s="230">
        <v>1.13</v>
      </c>
      <c r="I218" s="231"/>
      <c r="L218" s="226"/>
      <c r="M218" s="232"/>
      <c r="N218" s="233"/>
      <c r="O218" s="233"/>
      <c r="P218" s="233"/>
      <c r="Q218" s="233"/>
      <c r="R218" s="233"/>
      <c r="S218" s="233"/>
      <c r="T218" s="234"/>
      <c r="AT218" s="228" t="s">
        <v>183</v>
      </c>
      <c r="AU218" s="228" t="s">
        <v>85</v>
      </c>
      <c r="AV218" s="12" t="s">
        <v>81</v>
      </c>
      <c r="AW218" s="12" t="s">
        <v>35</v>
      </c>
      <c r="AX218" s="12" t="s">
        <v>72</v>
      </c>
      <c r="AY218" s="228" t="s">
        <v>173</v>
      </c>
    </row>
    <row r="219" spans="2:51" s="13" customFormat="1" ht="13.5">
      <c r="B219" s="235"/>
      <c r="D219" s="236" t="s">
        <v>183</v>
      </c>
      <c r="E219" s="237" t="s">
        <v>5</v>
      </c>
      <c r="F219" s="238" t="s">
        <v>186</v>
      </c>
      <c r="H219" s="239">
        <v>3.5</v>
      </c>
      <c r="I219" s="240"/>
      <c r="L219" s="235"/>
      <c r="M219" s="241"/>
      <c r="N219" s="242"/>
      <c r="O219" s="242"/>
      <c r="P219" s="242"/>
      <c r="Q219" s="242"/>
      <c r="R219" s="242"/>
      <c r="S219" s="242"/>
      <c r="T219" s="243"/>
      <c r="AT219" s="244" t="s">
        <v>183</v>
      </c>
      <c r="AU219" s="244" t="s">
        <v>85</v>
      </c>
      <c r="AV219" s="13" t="s">
        <v>181</v>
      </c>
      <c r="AW219" s="13" t="s">
        <v>35</v>
      </c>
      <c r="AX219" s="13" t="s">
        <v>79</v>
      </c>
      <c r="AY219" s="244" t="s">
        <v>173</v>
      </c>
    </row>
    <row r="220" spans="2:65" s="1" customFormat="1" ht="31.5" customHeight="1">
      <c r="B220" s="213"/>
      <c r="C220" s="214" t="s">
        <v>278</v>
      </c>
      <c r="D220" s="214" t="s">
        <v>176</v>
      </c>
      <c r="E220" s="215" t="s">
        <v>1349</v>
      </c>
      <c r="F220" s="216" t="s">
        <v>1350</v>
      </c>
      <c r="G220" s="217" t="s">
        <v>339</v>
      </c>
      <c r="H220" s="218">
        <v>56.13</v>
      </c>
      <c r="I220" s="219"/>
      <c r="J220" s="220">
        <f>ROUND(I220*H220,2)</f>
        <v>0</v>
      </c>
      <c r="K220" s="216" t="s">
        <v>180</v>
      </c>
      <c r="L220" s="48"/>
      <c r="M220" s="221" t="s">
        <v>5</v>
      </c>
      <c r="N220" s="222" t="s">
        <v>43</v>
      </c>
      <c r="O220" s="49"/>
      <c r="P220" s="223">
        <f>O220*H220</f>
        <v>0</v>
      </c>
      <c r="Q220" s="223">
        <v>2.256342204</v>
      </c>
      <c r="R220" s="223">
        <f>Q220*H220</f>
        <v>0</v>
      </c>
      <c r="S220" s="223">
        <v>0</v>
      </c>
      <c r="T220" s="224">
        <f>S220*H220</f>
        <v>0</v>
      </c>
      <c r="AR220" s="26" t="s">
        <v>181</v>
      </c>
      <c r="AT220" s="26" t="s">
        <v>176</v>
      </c>
      <c r="AU220" s="26" t="s">
        <v>85</v>
      </c>
      <c r="AY220" s="26" t="s">
        <v>173</v>
      </c>
      <c r="BE220" s="225">
        <f>IF(N220="základní",J220,0)</f>
        <v>0</v>
      </c>
      <c r="BF220" s="225">
        <f>IF(N220="snížená",J220,0)</f>
        <v>0</v>
      </c>
      <c r="BG220" s="225">
        <f>IF(N220="zákl. přenesená",J220,0)</f>
        <v>0</v>
      </c>
      <c r="BH220" s="225">
        <f>IF(N220="sníž. přenesená",J220,0)</f>
        <v>0</v>
      </c>
      <c r="BI220" s="225">
        <f>IF(N220="nulová",J220,0)</f>
        <v>0</v>
      </c>
      <c r="BJ220" s="26" t="s">
        <v>79</v>
      </c>
      <c r="BK220" s="225">
        <f>ROUND(I220*H220,2)</f>
        <v>0</v>
      </c>
      <c r="BL220" s="26" t="s">
        <v>181</v>
      </c>
      <c r="BM220" s="26" t="s">
        <v>1351</v>
      </c>
    </row>
    <row r="221" spans="2:47" s="1" customFormat="1" ht="13.5">
      <c r="B221" s="48"/>
      <c r="D221" s="227" t="s">
        <v>1236</v>
      </c>
      <c r="F221" s="285" t="s">
        <v>1352</v>
      </c>
      <c r="I221" s="281"/>
      <c r="L221" s="48"/>
      <c r="M221" s="282"/>
      <c r="N221" s="49"/>
      <c r="O221" s="49"/>
      <c r="P221" s="49"/>
      <c r="Q221" s="49"/>
      <c r="R221" s="49"/>
      <c r="S221" s="49"/>
      <c r="T221" s="87"/>
      <c r="AT221" s="26" t="s">
        <v>1236</v>
      </c>
      <c r="AU221" s="26" t="s">
        <v>85</v>
      </c>
    </row>
    <row r="222" spans="2:51" s="15" customFormat="1" ht="13.5">
      <c r="B222" s="286"/>
      <c r="D222" s="227" t="s">
        <v>183</v>
      </c>
      <c r="E222" s="287" t="s">
        <v>5</v>
      </c>
      <c r="F222" s="288" t="s">
        <v>1337</v>
      </c>
      <c r="H222" s="289" t="s">
        <v>5</v>
      </c>
      <c r="I222" s="290"/>
      <c r="L222" s="286"/>
      <c r="M222" s="291"/>
      <c r="N222" s="292"/>
      <c r="O222" s="292"/>
      <c r="P222" s="292"/>
      <c r="Q222" s="292"/>
      <c r="R222" s="292"/>
      <c r="S222" s="292"/>
      <c r="T222" s="293"/>
      <c r="AT222" s="289" t="s">
        <v>183</v>
      </c>
      <c r="AU222" s="289" t="s">
        <v>85</v>
      </c>
      <c r="AV222" s="15" t="s">
        <v>79</v>
      </c>
      <c r="AW222" s="15" t="s">
        <v>35</v>
      </c>
      <c r="AX222" s="15" t="s">
        <v>72</v>
      </c>
      <c r="AY222" s="289" t="s">
        <v>173</v>
      </c>
    </row>
    <row r="223" spans="2:51" s="12" customFormat="1" ht="13.5">
      <c r="B223" s="226"/>
      <c r="D223" s="227" t="s">
        <v>183</v>
      </c>
      <c r="E223" s="228" t="s">
        <v>5</v>
      </c>
      <c r="F223" s="229" t="s">
        <v>1338</v>
      </c>
      <c r="H223" s="230">
        <v>9.65</v>
      </c>
      <c r="I223" s="231"/>
      <c r="L223" s="226"/>
      <c r="M223" s="232"/>
      <c r="N223" s="233"/>
      <c r="O223" s="233"/>
      <c r="P223" s="233"/>
      <c r="Q223" s="233"/>
      <c r="R223" s="233"/>
      <c r="S223" s="233"/>
      <c r="T223" s="234"/>
      <c r="AT223" s="228" t="s">
        <v>183</v>
      </c>
      <c r="AU223" s="228" t="s">
        <v>85</v>
      </c>
      <c r="AV223" s="12" t="s">
        <v>81</v>
      </c>
      <c r="AW223" s="12" t="s">
        <v>35</v>
      </c>
      <c r="AX223" s="12" t="s">
        <v>72</v>
      </c>
      <c r="AY223" s="228" t="s">
        <v>173</v>
      </c>
    </row>
    <row r="224" spans="2:51" s="15" customFormat="1" ht="13.5">
      <c r="B224" s="286"/>
      <c r="D224" s="227" t="s">
        <v>183</v>
      </c>
      <c r="E224" s="287" t="s">
        <v>5</v>
      </c>
      <c r="F224" s="288" t="s">
        <v>1353</v>
      </c>
      <c r="H224" s="289" t="s">
        <v>5</v>
      </c>
      <c r="I224" s="290"/>
      <c r="L224" s="286"/>
      <c r="M224" s="291"/>
      <c r="N224" s="292"/>
      <c r="O224" s="292"/>
      <c r="P224" s="292"/>
      <c r="Q224" s="292"/>
      <c r="R224" s="292"/>
      <c r="S224" s="292"/>
      <c r="T224" s="293"/>
      <c r="AT224" s="289" t="s">
        <v>183</v>
      </c>
      <c r="AU224" s="289" t="s">
        <v>85</v>
      </c>
      <c r="AV224" s="15" t="s">
        <v>79</v>
      </c>
      <c r="AW224" s="15" t="s">
        <v>35</v>
      </c>
      <c r="AX224" s="15" t="s">
        <v>72</v>
      </c>
      <c r="AY224" s="289" t="s">
        <v>173</v>
      </c>
    </row>
    <row r="225" spans="2:51" s="12" customFormat="1" ht="13.5">
      <c r="B225" s="226"/>
      <c r="D225" s="227" t="s">
        <v>183</v>
      </c>
      <c r="E225" s="228" t="s">
        <v>5</v>
      </c>
      <c r="F225" s="229" t="s">
        <v>1354</v>
      </c>
      <c r="H225" s="230">
        <v>46.48</v>
      </c>
      <c r="I225" s="231"/>
      <c r="L225" s="226"/>
      <c r="M225" s="232"/>
      <c r="N225" s="233"/>
      <c r="O225" s="233"/>
      <c r="P225" s="233"/>
      <c r="Q225" s="233"/>
      <c r="R225" s="233"/>
      <c r="S225" s="233"/>
      <c r="T225" s="234"/>
      <c r="AT225" s="228" t="s">
        <v>183</v>
      </c>
      <c r="AU225" s="228" t="s">
        <v>85</v>
      </c>
      <c r="AV225" s="12" t="s">
        <v>81</v>
      </c>
      <c r="AW225" s="12" t="s">
        <v>35</v>
      </c>
      <c r="AX225" s="12" t="s">
        <v>72</v>
      </c>
      <c r="AY225" s="228" t="s">
        <v>173</v>
      </c>
    </row>
    <row r="226" spans="2:51" s="13" customFormat="1" ht="13.5">
      <c r="B226" s="235"/>
      <c r="D226" s="236" t="s">
        <v>183</v>
      </c>
      <c r="E226" s="237" t="s">
        <v>5</v>
      </c>
      <c r="F226" s="238" t="s">
        <v>186</v>
      </c>
      <c r="H226" s="239">
        <v>56.13</v>
      </c>
      <c r="I226" s="240"/>
      <c r="L226" s="235"/>
      <c r="M226" s="241"/>
      <c r="N226" s="242"/>
      <c r="O226" s="242"/>
      <c r="P226" s="242"/>
      <c r="Q226" s="242"/>
      <c r="R226" s="242"/>
      <c r="S226" s="242"/>
      <c r="T226" s="243"/>
      <c r="AT226" s="244" t="s">
        <v>183</v>
      </c>
      <c r="AU226" s="244" t="s">
        <v>85</v>
      </c>
      <c r="AV226" s="13" t="s">
        <v>181</v>
      </c>
      <c r="AW226" s="13" t="s">
        <v>35</v>
      </c>
      <c r="AX226" s="13" t="s">
        <v>79</v>
      </c>
      <c r="AY226" s="244" t="s">
        <v>173</v>
      </c>
    </row>
    <row r="227" spans="2:65" s="1" customFormat="1" ht="31.5" customHeight="1">
      <c r="B227" s="213"/>
      <c r="C227" s="214" t="s">
        <v>282</v>
      </c>
      <c r="D227" s="214" t="s">
        <v>176</v>
      </c>
      <c r="E227" s="215" t="s">
        <v>1355</v>
      </c>
      <c r="F227" s="216" t="s">
        <v>1356</v>
      </c>
      <c r="G227" s="217" t="s">
        <v>339</v>
      </c>
      <c r="H227" s="218">
        <v>7.02</v>
      </c>
      <c r="I227" s="219"/>
      <c r="J227" s="220">
        <f>ROUND(I227*H227,2)</f>
        <v>0</v>
      </c>
      <c r="K227" s="216" t="s">
        <v>180</v>
      </c>
      <c r="L227" s="48"/>
      <c r="M227" s="221" t="s">
        <v>5</v>
      </c>
      <c r="N227" s="222" t="s">
        <v>43</v>
      </c>
      <c r="O227" s="49"/>
      <c r="P227" s="223">
        <f>O227*H227</f>
        <v>0</v>
      </c>
      <c r="Q227" s="223">
        <v>2.453292204</v>
      </c>
      <c r="R227" s="223">
        <f>Q227*H227</f>
        <v>0</v>
      </c>
      <c r="S227" s="223">
        <v>0</v>
      </c>
      <c r="T227" s="224">
        <f>S227*H227</f>
        <v>0</v>
      </c>
      <c r="AR227" s="26" t="s">
        <v>181</v>
      </c>
      <c r="AT227" s="26" t="s">
        <v>176</v>
      </c>
      <c r="AU227" s="26" t="s">
        <v>85</v>
      </c>
      <c r="AY227" s="26" t="s">
        <v>173</v>
      </c>
      <c r="BE227" s="225">
        <f>IF(N227="základní",J227,0)</f>
        <v>0</v>
      </c>
      <c r="BF227" s="225">
        <f>IF(N227="snížená",J227,0)</f>
        <v>0</v>
      </c>
      <c r="BG227" s="225">
        <f>IF(N227="zákl. přenesená",J227,0)</f>
        <v>0</v>
      </c>
      <c r="BH227" s="225">
        <f>IF(N227="sníž. přenesená",J227,0)</f>
        <v>0</v>
      </c>
      <c r="BI227" s="225">
        <f>IF(N227="nulová",J227,0)</f>
        <v>0</v>
      </c>
      <c r="BJ227" s="26" t="s">
        <v>79</v>
      </c>
      <c r="BK227" s="225">
        <f>ROUND(I227*H227,2)</f>
        <v>0</v>
      </c>
      <c r="BL227" s="26" t="s">
        <v>181</v>
      </c>
      <c r="BM227" s="26" t="s">
        <v>1357</v>
      </c>
    </row>
    <row r="228" spans="2:47" s="1" customFormat="1" ht="13.5">
      <c r="B228" s="48"/>
      <c r="D228" s="227" t="s">
        <v>1236</v>
      </c>
      <c r="F228" s="285" t="s">
        <v>1352</v>
      </c>
      <c r="I228" s="281"/>
      <c r="L228" s="48"/>
      <c r="M228" s="282"/>
      <c r="N228" s="49"/>
      <c r="O228" s="49"/>
      <c r="P228" s="49"/>
      <c r="Q228" s="49"/>
      <c r="R228" s="49"/>
      <c r="S228" s="49"/>
      <c r="T228" s="87"/>
      <c r="AT228" s="26" t="s">
        <v>1236</v>
      </c>
      <c r="AU228" s="26" t="s">
        <v>85</v>
      </c>
    </row>
    <row r="229" spans="2:51" s="15" customFormat="1" ht="13.5">
      <c r="B229" s="286"/>
      <c r="D229" s="227" t="s">
        <v>183</v>
      </c>
      <c r="E229" s="287" t="s">
        <v>5</v>
      </c>
      <c r="F229" s="288" t="s">
        <v>1262</v>
      </c>
      <c r="H229" s="289" t="s">
        <v>5</v>
      </c>
      <c r="I229" s="290"/>
      <c r="L229" s="286"/>
      <c r="M229" s="291"/>
      <c r="N229" s="292"/>
      <c r="O229" s="292"/>
      <c r="P229" s="292"/>
      <c r="Q229" s="292"/>
      <c r="R229" s="292"/>
      <c r="S229" s="292"/>
      <c r="T229" s="293"/>
      <c r="AT229" s="289" t="s">
        <v>183</v>
      </c>
      <c r="AU229" s="289" t="s">
        <v>85</v>
      </c>
      <c r="AV229" s="15" t="s">
        <v>79</v>
      </c>
      <c r="AW229" s="15" t="s">
        <v>35</v>
      </c>
      <c r="AX229" s="15" t="s">
        <v>72</v>
      </c>
      <c r="AY229" s="289" t="s">
        <v>173</v>
      </c>
    </row>
    <row r="230" spans="2:51" s="12" customFormat="1" ht="13.5">
      <c r="B230" s="226"/>
      <c r="D230" s="227" t="s">
        <v>183</v>
      </c>
      <c r="E230" s="228" t="s">
        <v>5</v>
      </c>
      <c r="F230" s="229" t="s">
        <v>1358</v>
      </c>
      <c r="H230" s="230">
        <v>1.19</v>
      </c>
      <c r="I230" s="231"/>
      <c r="L230" s="226"/>
      <c r="M230" s="232"/>
      <c r="N230" s="233"/>
      <c r="O230" s="233"/>
      <c r="P230" s="233"/>
      <c r="Q230" s="233"/>
      <c r="R230" s="233"/>
      <c r="S230" s="233"/>
      <c r="T230" s="234"/>
      <c r="AT230" s="228" t="s">
        <v>183</v>
      </c>
      <c r="AU230" s="228" t="s">
        <v>85</v>
      </c>
      <c r="AV230" s="12" t="s">
        <v>81</v>
      </c>
      <c r="AW230" s="12" t="s">
        <v>35</v>
      </c>
      <c r="AX230" s="12" t="s">
        <v>72</v>
      </c>
      <c r="AY230" s="228" t="s">
        <v>173</v>
      </c>
    </row>
    <row r="231" spans="2:51" s="12" customFormat="1" ht="13.5">
      <c r="B231" s="226"/>
      <c r="D231" s="227" t="s">
        <v>183</v>
      </c>
      <c r="E231" s="228" t="s">
        <v>5</v>
      </c>
      <c r="F231" s="229" t="s">
        <v>1359</v>
      </c>
      <c r="H231" s="230">
        <v>3.4</v>
      </c>
      <c r="I231" s="231"/>
      <c r="L231" s="226"/>
      <c r="M231" s="232"/>
      <c r="N231" s="233"/>
      <c r="O231" s="233"/>
      <c r="P231" s="233"/>
      <c r="Q231" s="233"/>
      <c r="R231" s="233"/>
      <c r="S231" s="233"/>
      <c r="T231" s="234"/>
      <c r="AT231" s="228" t="s">
        <v>183</v>
      </c>
      <c r="AU231" s="228" t="s">
        <v>85</v>
      </c>
      <c r="AV231" s="12" t="s">
        <v>81</v>
      </c>
      <c r="AW231" s="12" t="s">
        <v>35</v>
      </c>
      <c r="AX231" s="12" t="s">
        <v>72</v>
      </c>
      <c r="AY231" s="228" t="s">
        <v>173</v>
      </c>
    </row>
    <row r="232" spans="2:51" s="15" customFormat="1" ht="13.5">
      <c r="B232" s="286"/>
      <c r="D232" s="227" t="s">
        <v>183</v>
      </c>
      <c r="E232" s="287" t="s">
        <v>5</v>
      </c>
      <c r="F232" s="288" t="s">
        <v>1360</v>
      </c>
      <c r="H232" s="289" t="s">
        <v>5</v>
      </c>
      <c r="I232" s="290"/>
      <c r="L232" s="286"/>
      <c r="M232" s="291"/>
      <c r="N232" s="292"/>
      <c r="O232" s="292"/>
      <c r="P232" s="292"/>
      <c r="Q232" s="292"/>
      <c r="R232" s="292"/>
      <c r="S232" s="292"/>
      <c r="T232" s="293"/>
      <c r="AT232" s="289" t="s">
        <v>183</v>
      </c>
      <c r="AU232" s="289" t="s">
        <v>85</v>
      </c>
      <c r="AV232" s="15" t="s">
        <v>79</v>
      </c>
      <c r="AW232" s="15" t="s">
        <v>35</v>
      </c>
      <c r="AX232" s="15" t="s">
        <v>72</v>
      </c>
      <c r="AY232" s="289" t="s">
        <v>173</v>
      </c>
    </row>
    <row r="233" spans="2:51" s="12" customFormat="1" ht="13.5">
      <c r="B233" s="226"/>
      <c r="D233" s="227" t="s">
        <v>183</v>
      </c>
      <c r="E233" s="228" t="s">
        <v>5</v>
      </c>
      <c r="F233" s="229" t="s">
        <v>1361</v>
      </c>
      <c r="H233" s="230">
        <v>1.37</v>
      </c>
      <c r="I233" s="231"/>
      <c r="L233" s="226"/>
      <c r="M233" s="232"/>
      <c r="N233" s="233"/>
      <c r="O233" s="233"/>
      <c r="P233" s="233"/>
      <c r="Q233" s="233"/>
      <c r="R233" s="233"/>
      <c r="S233" s="233"/>
      <c r="T233" s="234"/>
      <c r="AT233" s="228" t="s">
        <v>183</v>
      </c>
      <c r="AU233" s="228" t="s">
        <v>85</v>
      </c>
      <c r="AV233" s="12" t="s">
        <v>81</v>
      </c>
      <c r="AW233" s="12" t="s">
        <v>35</v>
      </c>
      <c r="AX233" s="12" t="s">
        <v>72</v>
      </c>
      <c r="AY233" s="228" t="s">
        <v>173</v>
      </c>
    </row>
    <row r="234" spans="2:51" s="15" customFormat="1" ht="13.5">
      <c r="B234" s="286"/>
      <c r="D234" s="227" t="s">
        <v>183</v>
      </c>
      <c r="E234" s="287" t="s">
        <v>5</v>
      </c>
      <c r="F234" s="288" t="s">
        <v>1362</v>
      </c>
      <c r="H234" s="289" t="s">
        <v>5</v>
      </c>
      <c r="I234" s="290"/>
      <c r="L234" s="286"/>
      <c r="M234" s="291"/>
      <c r="N234" s="292"/>
      <c r="O234" s="292"/>
      <c r="P234" s="292"/>
      <c r="Q234" s="292"/>
      <c r="R234" s="292"/>
      <c r="S234" s="292"/>
      <c r="T234" s="293"/>
      <c r="AT234" s="289" t="s">
        <v>183</v>
      </c>
      <c r="AU234" s="289" t="s">
        <v>85</v>
      </c>
      <c r="AV234" s="15" t="s">
        <v>79</v>
      </c>
      <c r="AW234" s="15" t="s">
        <v>35</v>
      </c>
      <c r="AX234" s="15" t="s">
        <v>72</v>
      </c>
      <c r="AY234" s="289" t="s">
        <v>173</v>
      </c>
    </row>
    <row r="235" spans="2:51" s="12" customFormat="1" ht="13.5">
      <c r="B235" s="226"/>
      <c r="D235" s="227" t="s">
        <v>183</v>
      </c>
      <c r="E235" s="228" t="s">
        <v>5</v>
      </c>
      <c r="F235" s="229" t="s">
        <v>1363</v>
      </c>
      <c r="H235" s="230">
        <v>1.06</v>
      </c>
      <c r="I235" s="231"/>
      <c r="L235" s="226"/>
      <c r="M235" s="232"/>
      <c r="N235" s="233"/>
      <c r="O235" s="233"/>
      <c r="P235" s="233"/>
      <c r="Q235" s="233"/>
      <c r="R235" s="233"/>
      <c r="S235" s="233"/>
      <c r="T235" s="234"/>
      <c r="AT235" s="228" t="s">
        <v>183</v>
      </c>
      <c r="AU235" s="228" t="s">
        <v>85</v>
      </c>
      <c r="AV235" s="12" t="s">
        <v>81</v>
      </c>
      <c r="AW235" s="12" t="s">
        <v>35</v>
      </c>
      <c r="AX235" s="12" t="s">
        <v>72</v>
      </c>
      <c r="AY235" s="228" t="s">
        <v>173</v>
      </c>
    </row>
    <row r="236" spans="2:51" s="13" customFormat="1" ht="13.5">
      <c r="B236" s="235"/>
      <c r="D236" s="236" t="s">
        <v>183</v>
      </c>
      <c r="E236" s="237" t="s">
        <v>5</v>
      </c>
      <c r="F236" s="238" t="s">
        <v>186</v>
      </c>
      <c r="H236" s="239">
        <v>7.02</v>
      </c>
      <c r="I236" s="240"/>
      <c r="L236" s="235"/>
      <c r="M236" s="241"/>
      <c r="N236" s="242"/>
      <c r="O236" s="242"/>
      <c r="P236" s="242"/>
      <c r="Q236" s="242"/>
      <c r="R236" s="242"/>
      <c r="S236" s="242"/>
      <c r="T236" s="243"/>
      <c r="AT236" s="244" t="s">
        <v>183</v>
      </c>
      <c r="AU236" s="244" t="s">
        <v>85</v>
      </c>
      <c r="AV236" s="13" t="s">
        <v>181</v>
      </c>
      <c r="AW236" s="13" t="s">
        <v>35</v>
      </c>
      <c r="AX236" s="13" t="s">
        <v>79</v>
      </c>
      <c r="AY236" s="244" t="s">
        <v>173</v>
      </c>
    </row>
    <row r="237" spans="2:65" s="1" customFormat="1" ht="44.25" customHeight="1">
      <c r="B237" s="213"/>
      <c r="C237" s="214" t="s">
        <v>10</v>
      </c>
      <c r="D237" s="214" t="s">
        <v>176</v>
      </c>
      <c r="E237" s="215" t="s">
        <v>1364</v>
      </c>
      <c r="F237" s="216" t="s">
        <v>1365</v>
      </c>
      <c r="G237" s="217" t="s">
        <v>179</v>
      </c>
      <c r="H237" s="218">
        <v>14.06</v>
      </c>
      <c r="I237" s="219"/>
      <c r="J237" s="220">
        <f>ROUND(I237*H237,2)</f>
        <v>0</v>
      </c>
      <c r="K237" s="216" t="s">
        <v>180</v>
      </c>
      <c r="L237" s="48"/>
      <c r="M237" s="221" t="s">
        <v>5</v>
      </c>
      <c r="N237" s="222" t="s">
        <v>43</v>
      </c>
      <c r="O237" s="49"/>
      <c r="P237" s="223">
        <f>O237*H237</f>
        <v>0</v>
      </c>
      <c r="Q237" s="223">
        <v>0.0010259</v>
      </c>
      <c r="R237" s="223">
        <f>Q237*H237</f>
        <v>0</v>
      </c>
      <c r="S237" s="223">
        <v>0</v>
      </c>
      <c r="T237" s="224">
        <f>S237*H237</f>
        <v>0</v>
      </c>
      <c r="AR237" s="26" t="s">
        <v>181</v>
      </c>
      <c r="AT237" s="26" t="s">
        <v>176</v>
      </c>
      <c r="AU237" s="26" t="s">
        <v>85</v>
      </c>
      <c r="AY237" s="26" t="s">
        <v>173</v>
      </c>
      <c r="BE237" s="225">
        <f>IF(N237="základní",J237,0)</f>
        <v>0</v>
      </c>
      <c r="BF237" s="225">
        <f>IF(N237="snížená",J237,0)</f>
        <v>0</v>
      </c>
      <c r="BG237" s="225">
        <f>IF(N237="zákl. přenesená",J237,0)</f>
        <v>0</v>
      </c>
      <c r="BH237" s="225">
        <f>IF(N237="sníž. přenesená",J237,0)</f>
        <v>0</v>
      </c>
      <c r="BI237" s="225">
        <f>IF(N237="nulová",J237,0)</f>
        <v>0</v>
      </c>
      <c r="BJ237" s="26" t="s">
        <v>79</v>
      </c>
      <c r="BK237" s="225">
        <f>ROUND(I237*H237,2)</f>
        <v>0</v>
      </c>
      <c r="BL237" s="26" t="s">
        <v>181</v>
      </c>
      <c r="BM237" s="26" t="s">
        <v>1366</v>
      </c>
    </row>
    <row r="238" spans="2:51" s="15" customFormat="1" ht="13.5">
      <c r="B238" s="286"/>
      <c r="D238" s="227" t="s">
        <v>183</v>
      </c>
      <c r="E238" s="287" t="s">
        <v>5</v>
      </c>
      <c r="F238" s="288" t="s">
        <v>1262</v>
      </c>
      <c r="H238" s="289" t="s">
        <v>5</v>
      </c>
      <c r="I238" s="290"/>
      <c r="L238" s="286"/>
      <c r="M238" s="291"/>
      <c r="N238" s="292"/>
      <c r="O238" s="292"/>
      <c r="P238" s="292"/>
      <c r="Q238" s="292"/>
      <c r="R238" s="292"/>
      <c r="S238" s="292"/>
      <c r="T238" s="293"/>
      <c r="AT238" s="289" t="s">
        <v>183</v>
      </c>
      <c r="AU238" s="289" t="s">
        <v>85</v>
      </c>
      <c r="AV238" s="15" t="s">
        <v>79</v>
      </c>
      <c r="AW238" s="15" t="s">
        <v>35</v>
      </c>
      <c r="AX238" s="15" t="s">
        <v>72</v>
      </c>
      <c r="AY238" s="289" t="s">
        <v>173</v>
      </c>
    </row>
    <row r="239" spans="2:51" s="12" customFormat="1" ht="13.5">
      <c r="B239" s="226"/>
      <c r="D239" s="227" t="s">
        <v>183</v>
      </c>
      <c r="E239" s="228" t="s">
        <v>5</v>
      </c>
      <c r="F239" s="229" t="s">
        <v>1367</v>
      </c>
      <c r="H239" s="230">
        <v>2.82</v>
      </c>
      <c r="I239" s="231"/>
      <c r="L239" s="226"/>
      <c r="M239" s="232"/>
      <c r="N239" s="233"/>
      <c r="O239" s="233"/>
      <c r="P239" s="233"/>
      <c r="Q239" s="233"/>
      <c r="R239" s="233"/>
      <c r="S239" s="233"/>
      <c r="T239" s="234"/>
      <c r="AT239" s="228" t="s">
        <v>183</v>
      </c>
      <c r="AU239" s="228" t="s">
        <v>85</v>
      </c>
      <c r="AV239" s="12" t="s">
        <v>81</v>
      </c>
      <c r="AW239" s="12" t="s">
        <v>35</v>
      </c>
      <c r="AX239" s="12" t="s">
        <v>72</v>
      </c>
      <c r="AY239" s="228" t="s">
        <v>173</v>
      </c>
    </row>
    <row r="240" spans="2:51" s="12" customFormat="1" ht="13.5">
      <c r="B240" s="226"/>
      <c r="D240" s="227" t="s">
        <v>183</v>
      </c>
      <c r="E240" s="228" t="s">
        <v>5</v>
      </c>
      <c r="F240" s="229" t="s">
        <v>1368</v>
      </c>
      <c r="H240" s="230">
        <v>4.04</v>
      </c>
      <c r="I240" s="231"/>
      <c r="L240" s="226"/>
      <c r="M240" s="232"/>
      <c r="N240" s="233"/>
      <c r="O240" s="233"/>
      <c r="P240" s="233"/>
      <c r="Q240" s="233"/>
      <c r="R240" s="233"/>
      <c r="S240" s="233"/>
      <c r="T240" s="234"/>
      <c r="AT240" s="228" t="s">
        <v>183</v>
      </c>
      <c r="AU240" s="228" t="s">
        <v>85</v>
      </c>
      <c r="AV240" s="12" t="s">
        <v>81</v>
      </c>
      <c r="AW240" s="12" t="s">
        <v>35</v>
      </c>
      <c r="AX240" s="12" t="s">
        <v>72</v>
      </c>
      <c r="AY240" s="228" t="s">
        <v>173</v>
      </c>
    </row>
    <row r="241" spans="2:51" s="15" customFormat="1" ht="13.5">
      <c r="B241" s="286"/>
      <c r="D241" s="227" t="s">
        <v>183</v>
      </c>
      <c r="E241" s="287" t="s">
        <v>5</v>
      </c>
      <c r="F241" s="288" t="s">
        <v>1360</v>
      </c>
      <c r="H241" s="289" t="s">
        <v>5</v>
      </c>
      <c r="I241" s="290"/>
      <c r="L241" s="286"/>
      <c r="M241" s="291"/>
      <c r="N241" s="292"/>
      <c r="O241" s="292"/>
      <c r="P241" s="292"/>
      <c r="Q241" s="292"/>
      <c r="R241" s="292"/>
      <c r="S241" s="292"/>
      <c r="T241" s="293"/>
      <c r="AT241" s="289" t="s">
        <v>183</v>
      </c>
      <c r="AU241" s="289" t="s">
        <v>85</v>
      </c>
      <c r="AV241" s="15" t="s">
        <v>79</v>
      </c>
      <c r="AW241" s="15" t="s">
        <v>35</v>
      </c>
      <c r="AX241" s="15" t="s">
        <v>72</v>
      </c>
      <c r="AY241" s="289" t="s">
        <v>173</v>
      </c>
    </row>
    <row r="242" spans="2:51" s="12" customFormat="1" ht="13.5">
      <c r="B242" s="226"/>
      <c r="D242" s="227" t="s">
        <v>183</v>
      </c>
      <c r="E242" s="228" t="s">
        <v>5</v>
      </c>
      <c r="F242" s="229" t="s">
        <v>1369</v>
      </c>
      <c r="H242" s="230">
        <v>2.11</v>
      </c>
      <c r="I242" s="231"/>
      <c r="L242" s="226"/>
      <c r="M242" s="232"/>
      <c r="N242" s="233"/>
      <c r="O242" s="233"/>
      <c r="P242" s="233"/>
      <c r="Q242" s="233"/>
      <c r="R242" s="233"/>
      <c r="S242" s="233"/>
      <c r="T242" s="234"/>
      <c r="AT242" s="228" t="s">
        <v>183</v>
      </c>
      <c r="AU242" s="228" t="s">
        <v>85</v>
      </c>
      <c r="AV242" s="12" t="s">
        <v>81</v>
      </c>
      <c r="AW242" s="12" t="s">
        <v>35</v>
      </c>
      <c r="AX242" s="12" t="s">
        <v>72</v>
      </c>
      <c r="AY242" s="228" t="s">
        <v>173</v>
      </c>
    </row>
    <row r="243" spans="2:51" s="15" customFormat="1" ht="13.5">
      <c r="B243" s="286"/>
      <c r="D243" s="227" t="s">
        <v>183</v>
      </c>
      <c r="E243" s="287" t="s">
        <v>5</v>
      </c>
      <c r="F243" s="288" t="s">
        <v>1362</v>
      </c>
      <c r="H243" s="289" t="s">
        <v>5</v>
      </c>
      <c r="I243" s="290"/>
      <c r="L243" s="286"/>
      <c r="M243" s="291"/>
      <c r="N243" s="292"/>
      <c r="O243" s="292"/>
      <c r="P243" s="292"/>
      <c r="Q243" s="292"/>
      <c r="R243" s="292"/>
      <c r="S243" s="292"/>
      <c r="T243" s="293"/>
      <c r="AT243" s="289" t="s">
        <v>183</v>
      </c>
      <c r="AU243" s="289" t="s">
        <v>85</v>
      </c>
      <c r="AV243" s="15" t="s">
        <v>79</v>
      </c>
      <c r="AW243" s="15" t="s">
        <v>35</v>
      </c>
      <c r="AX243" s="15" t="s">
        <v>72</v>
      </c>
      <c r="AY243" s="289" t="s">
        <v>173</v>
      </c>
    </row>
    <row r="244" spans="2:51" s="12" customFormat="1" ht="13.5">
      <c r="B244" s="226"/>
      <c r="D244" s="227" t="s">
        <v>183</v>
      </c>
      <c r="E244" s="228" t="s">
        <v>5</v>
      </c>
      <c r="F244" s="229" t="s">
        <v>1370</v>
      </c>
      <c r="H244" s="230">
        <v>2.96</v>
      </c>
      <c r="I244" s="231"/>
      <c r="L244" s="226"/>
      <c r="M244" s="232"/>
      <c r="N244" s="233"/>
      <c r="O244" s="233"/>
      <c r="P244" s="233"/>
      <c r="Q244" s="233"/>
      <c r="R244" s="233"/>
      <c r="S244" s="233"/>
      <c r="T244" s="234"/>
      <c r="AT244" s="228" t="s">
        <v>183</v>
      </c>
      <c r="AU244" s="228" t="s">
        <v>85</v>
      </c>
      <c r="AV244" s="12" t="s">
        <v>81</v>
      </c>
      <c r="AW244" s="12" t="s">
        <v>35</v>
      </c>
      <c r="AX244" s="12" t="s">
        <v>72</v>
      </c>
      <c r="AY244" s="228" t="s">
        <v>173</v>
      </c>
    </row>
    <row r="245" spans="2:51" s="15" customFormat="1" ht="13.5">
      <c r="B245" s="286"/>
      <c r="D245" s="227" t="s">
        <v>183</v>
      </c>
      <c r="E245" s="287" t="s">
        <v>5</v>
      </c>
      <c r="F245" s="288" t="s">
        <v>1353</v>
      </c>
      <c r="H245" s="289" t="s">
        <v>5</v>
      </c>
      <c r="I245" s="290"/>
      <c r="L245" s="286"/>
      <c r="M245" s="291"/>
      <c r="N245" s="292"/>
      <c r="O245" s="292"/>
      <c r="P245" s="292"/>
      <c r="Q245" s="292"/>
      <c r="R245" s="292"/>
      <c r="S245" s="292"/>
      <c r="T245" s="293"/>
      <c r="AT245" s="289" t="s">
        <v>183</v>
      </c>
      <c r="AU245" s="289" t="s">
        <v>85</v>
      </c>
      <c r="AV245" s="15" t="s">
        <v>79</v>
      </c>
      <c r="AW245" s="15" t="s">
        <v>35</v>
      </c>
      <c r="AX245" s="15" t="s">
        <v>72</v>
      </c>
      <c r="AY245" s="289" t="s">
        <v>173</v>
      </c>
    </row>
    <row r="246" spans="2:51" s="12" customFormat="1" ht="13.5">
      <c r="B246" s="226"/>
      <c r="D246" s="227" t="s">
        <v>183</v>
      </c>
      <c r="E246" s="228" t="s">
        <v>5</v>
      </c>
      <c r="F246" s="229" t="s">
        <v>1371</v>
      </c>
      <c r="H246" s="230">
        <v>2.13</v>
      </c>
      <c r="I246" s="231"/>
      <c r="L246" s="226"/>
      <c r="M246" s="232"/>
      <c r="N246" s="233"/>
      <c r="O246" s="233"/>
      <c r="P246" s="233"/>
      <c r="Q246" s="233"/>
      <c r="R246" s="233"/>
      <c r="S246" s="233"/>
      <c r="T246" s="234"/>
      <c r="AT246" s="228" t="s">
        <v>183</v>
      </c>
      <c r="AU246" s="228" t="s">
        <v>85</v>
      </c>
      <c r="AV246" s="12" t="s">
        <v>81</v>
      </c>
      <c r="AW246" s="12" t="s">
        <v>35</v>
      </c>
      <c r="AX246" s="12" t="s">
        <v>72</v>
      </c>
      <c r="AY246" s="228" t="s">
        <v>173</v>
      </c>
    </row>
    <row r="247" spans="2:51" s="13" customFormat="1" ht="13.5">
      <c r="B247" s="235"/>
      <c r="D247" s="236" t="s">
        <v>183</v>
      </c>
      <c r="E247" s="237" t="s">
        <v>5</v>
      </c>
      <c r="F247" s="238" t="s">
        <v>186</v>
      </c>
      <c r="H247" s="239">
        <v>14.06</v>
      </c>
      <c r="I247" s="240"/>
      <c r="L247" s="235"/>
      <c r="M247" s="241"/>
      <c r="N247" s="242"/>
      <c r="O247" s="242"/>
      <c r="P247" s="242"/>
      <c r="Q247" s="242"/>
      <c r="R247" s="242"/>
      <c r="S247" s="242"/>
      <c r="T247" s="243"/>
      <c r="AT247" s="244" t="s">
        <v>183</v>
      </c>
      <c r="AU247" s="244" t="s">
        <v>85</v>
      </c>
      <c r="AV247" s="13" t="s">
        <v>181</v>
      </c>
      <c r="AW247" s="13" t="s">
        <v>35</v>
      </c>
      <c r="AX247" s="13" t="s">
        <v>79</v>
      </c>
      <c r="AY247" s="244" t="s">
        <v>173</v>
      </c>
    </row>
    <row r="248" spans="2:65" s="1" customFormat="1" ht="44.25" customHeight="1">
      <c r="B248" s="213"/>
      <c r="C248" s="214" t="s">
        <v>291</v>
      </c>
      <c r="D248" s="214" t="s">
        <v>176</v>
      </c>
      <c r="E248" s="215" t="s">
        <v>1372</v>
      </c>
      <c r="F248" s="216" t="s">
        <v>1373</v>
      </c>
      <c r="G248" s="217" t="s">
        <v>179</v>
      </c>
      <c r="H248" s="218">
        <v>14.06</v>
      </c>
      <c r="I248" s="219"/>
      <c r="J248" s="220">
        <f>ROUND(I248*H248,2)</f>
        <v>0</v>
      </c>
      <c r="K248" s="216" t="s">
        <v>180</v>
      </c>
      <c r="L248" s="48"/>
      <c r="M248" s="221" t="s">
        <v>5</v>
      </c>
      <c r="N248" s="222" t="s">
        <v>43</v>
      </c>
      <c r="O248" s="49"/>
      <c r="P248" s="223">
        <f>O248*H248</f>
        <v>0</v>
      </c>
      <c r="Q248" s="223">
        <v>0</v>
      </c>
      <c r="R248" s="223">
        <f>Q248*H248</f>
        <v>0</v>
      </c>
      <c r="S248" s="223">
        <v>0</v>
      </c>
      <c r="T248" s="224">
        <f>S248*H248</f>
        <v>0</v>
      </c>
      <c r="AR248" s="26" t="s">
        <v>181</v>
      </c>
      <c r="AT248" s="26" t="s">
        <v>176</v>
      </c>
      <c r="AU248" s="26" t="s">
        <v>85</v>
      </c>
      <c r="AY248" s="26" t="s">
        <v>173</v>
      </c>
      <c r="BE248" s="225">
        <f>IF(N248="základní",J248,0)</f>
        <v>0</v>
      </c>
      <c r="BF248" s="225">
        <f>IF(N248="snížená",J248,0)</f>
        <v>0</v>
      </c>
      <c r="BG248" s="225">
        <f>IF(N248="zákl. přenesená",J248,0)</f>
        <v>0</v>
      </c>
      <c r="BH248" s="225">
        <f>IF(N248="sníž. přenesená",J248,0)</f>
        <v>0</v>
      </c>
      <c r="BI248" s="225">
        <f>IF(N248="nulová",J248,0)</f>
        <v>0</v>
      </c>
      <c r="BJ248" s="26" t="s">
        <v>79</v>
      </c>
      <c r="BK248" s="225">
        <f>ROUND(I248*H248,2)</f>
        <v>0</v>
      </c>
      <c r="BL248" s="26" t="s">
        <v>181</v>
      </c>
      <c r="BM248" s="26" t="s">
        <v>1374</v>
      </c>
    </row>
    <row r="249" spans="2:65" s="1" customFormat="1" ht="22.5" customHeight="1">
      <c r="B249" s="213"/>
      <c r="C249" s="214" t="s">
        <v>298</v>
      </c>
      <c r="D249" s="214" t="s">
        <v>176</v>
      </c>
      <c r="E249" s="215" t="s">
        <v>1375</v>
      </c>
      <c r="F249" s="216" t="s">
        <v>1376</v>
      </c>
      <c r="G249" s="217" t="s">
        <v>276</v>
      </c>
      <c r="H249" s="218">
        <v>0.93</v>
      </c>
      <c r="I249" s="219"/>
      <c r="J249" s="220">
        <f>ROUND(I249*H249,2)</f>
        <v>0</v>
      </c>
      <c r="K249" s="216" t="s">
        <v>180</v>
      </c>
      <c r="L249" s="48"/>
      <c r="M249" s="221" t="s">
        <v>5</v>
      </c>
      <c r="N249" s="222" t="s">
        <v>43</v>
      </c>
      <c r="O249" s="49"/>
      <c r="P249" s="223">
        <f>O249*H249</f>
        <v>0</v>
      </c>
      <c r="Q249" s="223">
        <v>1.06017026</v>
      </c>
      <c r="R249" s="223">
        <f>Q249*H249</f>
        <v>0</v>
      </c>
      <c r="S249" s="223">
        <v>0</v>
      </c>
      <c r="T249" s="224">
        <f>S249*H249</f>
        <v>0</v>
      </c>
      <c r="AR249" s="26" t="s">
        <v>181</v>
      </c>
      <c r="AT249" s="26" t="s">
        <v>176</v>
      </c>
      <c r="AU249" s="26" t="s">
        <v>85</v>
      </c>
      <c r="AY249" s="26" t="s">
        <v>173</v>
      </c>
      <c r="BE249" s="225">
        <f>IF(N249="základní",J249,0)</f>
        <v>0</v>
      </c>
      <c r="BF249" s="225">
        <f>IF(N249="snížená",J249,0)</f>
        <v>0</v>
      </c>
      <c r="BG249" s="225">
        <f>IF(N249="zákl. přenesená",J249,0)</f>
        <v>0</v>
      </c>
      <c r="BH249" s="225">
        <f>IF(N249="sníž. přenesená",J249,0)</f>
        <v>0</v>
      </c>
      <c r="BI249" s="225">
        <f>IF(N249="nulová",J249,0)</f>
        <v>0</v>
      </c>
      <c r="BJ249" s="26" t="s">
        <v>79</v>
      </c>
      <c r="BK249" s="225">
        <f>ROUND(I249*H249,2)</f>
        <v>0</v>
      </c>
      <c r="BL249" s="26" t="s">
        <v>181</v>
      </c>
      <c r="BM249" s="26" t="s">
        <v>1377</v>
      </c>
    </row>
    <row r="250" spans="2:47" s="1" customFormat="1" ht="13.5">
      <c r="B250" s="48"/>
      <c r="D250" s="227" t="s">
        <v>1236</v>
      </c>
      <c r="F250" s="285" t="s">
        <v>1378</v>
      </c>
      <c r="I250" s="281"/>
      <c r="L250" s="48"/>
      <c r="M250" s="282"/>
      <c r="N250" s="49"/>
      <c r="O250" s="49"/>
      <c r="P250" s="49"/>
      <c r="Q250" s="49"/>
      <c r="R250" s="49"/>
      <c r="S250" s="49"/>
      <c r="T250" s="87"/>
      <c r="AT250" s="26" t="s">
        <v>1236</v>
      </c>
      <c r="AU250" s="26" t="s">
        <v>85</v>
      </c>
    </row>
    <row r="251" spans="2:51" s="12" customFormat="1" ht="13.5">
      <c r="B251" s="226"/>
      <c r="D251" s="236" t="s">
        <v>183</v>
      </c>
      <c r="E251" s="256" t="s">
        <v>5</v>
      </c>
      <c r="F251" s="257" t="s">
        <v>1379</v>
      </c>
      <c r="H251" s="258">
        <v>0.93</v>
      </c>
      <c r="I251" s="231"/>
      <c r="L251" s="226"/>
      <c r="M251" s="232"/>
      <c r="N251" s="233"/>
      <c r="O251" s="233"/>
      <c r="P251" s="233"/>
      <c r="Q251" s="233"/>
      <c r="R251" s="233"/>
      <c r="S251" s="233"/>
      <c r="T251" s="234"/>
      <c r="AT251" s="228" t="s">
        <v>183</v>
      </c>
      <c r="AU251" s="228" t="s">
        <v>85</v>
      </c>
      <c r="AV251" s="12" t="s">
        <v>81</v>
      </c>
      <c r="AW251" s="12" t="s">
        <v>35</v>
      </c>
      <c r="AX251" s="12" t="s">
        <v>79</v>
      </c>
      <c r="AY251" s="228" t="s">
        <v>173</v>
      </c>
    </row>
    <row r="252" spans="2:65" s="1" customFormat="1" ht="22.5" customHeight="1">
      <c r="B252" s="213"/>
      <c r="C252" s="214" t="s">
        <v>306</v>
      </c>
      <c r="D252" s="214" t="s">
        <v>176</v>
      </c>
      <c r="E252" s="215" t="s">
        <v>1380</v>
      </c>
      <c r="F252" s="216" t="s">
        <v>1381</v>
      </c>
      <c r="G252" s="217" t="s">
        <v>276</v>
      </c>
      <c r="H252" s="218">
        <v>0.54</v>
      </c>
      <c r="I252" s="219"/>
      <c r="J252" s="220">
        <f>ROUND(I252*H252,2)</f>
        <v>0</v>
      </c>
      <c r="K252" s="216" t="s">
        <v>180</v>
      </c>
      <c r="L252" s="48"/>
      <c r="M252" s="221" t="s">
        <v>5</v>
      </c>
      <c r="N252" s="222" t="s">
        <v>43</v>
      </c>
      <c r="O252" s="49"/>
      <c r="P252" s="223">
        <f>O252*H252</f>
        <v>0</v>
      </c>
      <c r="Q252" s="223">
        <v>1.0530555952</v>
      </c>
      <c r="R252" s="223">
        <f>Q252*H252</f>
        <v>0</v>
      </c>
      <c r="S252" s="223">
        <v>0</v>
      </c>
      <c r="T252" s="224">
        <f>S252*H252</f>
        <v>0</v>
      </c>
      <c r="AR252" s="26" t="s">
        <v>181</v>
      </c>
      <c r="AT252" s="26" t="s">
        <v>176</v>
      </c>
      <c r="AU252" s="26" t="s">
        <v>85</v>
      </c>
      <c r="AY252" s="26" t="s">
        <v>173</v>
      </c>
      <c r="BE252" s="225">
        <f>IF(N252="základní",J252,0)</f>
        <v>0</v>
      </c>
      <c r="BF252" s="225">
        <f>IF(N252="snížená",J252,0)</f>
        <v>0</v>
      </c>
      <c r="BG252" s="225">
        <f>IF(N252="zákl. přenesená",J252,0)</f>
        <v>0</v>
      </c>
      <c r="BH252" s="225">
        <f>IF(N252="sníž. přenesená",J252,0)</f>
        <v>0</v>
      </c>
      <c r="BI252" s="225">
        <f>IF(N252="nulová",J252,0)</f>
        <v>0</v>
      </c>
      <c r="BJ252" s="26" t="s">
        <v>79</v>
      </c>
      <c r="BK252" s="225">
        <f>ROUND(I252*H252,2)</f>
        <v>0</v>
      </c>
      <c r="BL252" s="26" t="s">
        <v>181</v>
      </c>
      <c r="BM252" s="26" t="s">
        <v>1382</v>
      </c>
    </row>
    <row r="253" spans="2:47" s="1" customFormat="1" ht="13.5">
      <c r="B253" s="48"/>
      <c r="D253" s="227" t="s">
        <v>1236</v>
      </c>
      <c r="F253" s="285" t="s">
        <v>1378</v>
      </c>
      <c r="I253" s="281"/>
      <c r="L253" s="48"/>
      <c r="M253" s="282"/>
      <c r="N253" s="49"/>
      <c r="O253" s="49"/>
      <c r="P253" s="49"/>
      <c r="Q253" s="49"/>
      <c r="R253" s="49"/>
      <c r="S253" s="49"/>
      <c r="T253" s="87"/>
      <c r="AT253" s="26" t="s">
        <v>1236</v>
      </c>
      <c r="AU253" s="26" t="s">
        <v>85</v>
      </c>
    </row>
    <row r="254" spans="2:51" s="15" customFormat="1" ht="13.5">
      <c r="B254" s="286"/>
      <c r="D254" s="227" t="s">
        <v>183</v>
      </c>
      <c r="E254" s="287" t="s">
        <v>5</v>
      </c>
      <c r="F254" s="288" t="s">
        <v>1337</v>
      </c>
      <c r="H254" s="289" t="s">
        <v>5</v>
      </c>
      <c r="I254" s="290"/>
      <c r="L254" s="286"/>
      <c r="M254" s="291"/>
      <c r="N254" s="292"/>
      <c r="O254" s="292"/>
      <c r="P254" s="292"/>
      <c r="Q254" s="292"/>
      <c r="R254" s="292"/>
      <c r="S254" s="292"/>
      <c r="T254" s="293"/>
      <c r="AT254" s="289" t="s">
        <v>183</v>
      </c>
      <c r="AU254" s="289" t="s">
        <v>85</v>
      </c>
      <c r="AV254" s="15" t="s">
        <v>79</v>
      </c>
      <c r="AW254" s="15" t="s">
        <v>35</v>
      </c>
      <c r="AX254" s="15" t="s">
        <v>72</v>
      </c>
      <c r="AY254" s="289" t="s">
        <v>173</v>
      </c>
    </row>
    <row r="255" spans="2:51" s="12" customFormat="1" ht="13.5">
      <c r="B255" s="226"/>
      <c r="D255" s="227" t="s">
        <v>183</v>
      </c>
      <c r="E255" s="228" t="s">
        <v>5</v>
      </c>
      <c r="F255" s="229" t="s">
        <v>1383</v>
      </c>
      <c r="H255" s="230">
        <v>0.31</v>
      </c>
      <c r="I255" s="231"/>
      <c r="L255" s="226"/>
      <c r="M255" s="232"/>
      <c r="N255" s="233"/>
      <c r="O255" s="233"/>
      <c r="P255" s="233"/>
      <c r="Q255" s="233"/>
      <c r="R255" s="233"/>
      <c r="S255" s="233"/>
      <c r="T255" s="234"/>
      <c r="AT255" s="228" t="s">
        <v>183</v>
      </c>
      <c r="AU255" s="228" t="s">
        <v>85</v>
      </c>
      <c r="AV255" s="12" t="s">
        <v>81</v>
      </c>
      <c r="AW255" s="12" t="s">
        <v>35</v>
      </c>
      <c r="AX255" s="12" t="s">
        <v>72</v>
      </c>
      <c r="AY255" s="228" t="s">
        <v>173</v>
      </c>
    </row>
    <row r="256" spans="2:51" s="15" customFormat="1" ht="13.5">
      <c r="B256" s="286"/>
      <c r="D256" s="227" t="s">
        <v>183</v>
      </c>
      <c r="E256" s="287" t="s">
        <v>5</v>
      </c>
      <c r="F256" s="288" t="s">
        <v>1353</v>
      </c>
      <c r="H256" s="289" t="s">
        <v>5</v>
      </c>
      <c r="I256" s="290"/>
      <c r="L256" s="286"/>
      <c r="M256" s="291"/>
      <c r="N256" s="292"/>
      <c r="O256" s="292"/>
      <c r="P256" s="292"/>
      <c r="Q256" s="292"/>
      <c r="R256" s="292"/>
      <c r="S256" s="292"/>
      <c r="T256" s="293"/>
      <c r="AT256" s="289" t="s">
        <v>183</v>
      </c>
      <c r="AU256" s="289" t="s">
        <v>85</v>
      </c>
      <c r="AV256" s="15" t="s">
        <v>79</v>
      </c>
      <c r="AW256" s="15" t="s">
        <v>35</v>
      </c>
      <c r="AX256" s="15" t="s">
        <v>72</v>
      </c>
      <c r="AY256" s="289" t="s">
        <v>173</v>
      </c>
    </row>
    <row r="257" spans="2:51" s="12" customFormat="1" ht="13.5">
      <c r="B257" s="226"/>
      <c r="D257" s="227" t="s">
        <v>183</v>
      </c>
      <c r="E257" s="228" t="s">
        <v>5</v>
      </c>
      <c r="F257" s="229" t="s">
        <v>1384</v>
      </c>
      <c r="H257" s="230">
        <v>0.23</v>
      </c>
      <c r="I257" s="231"/>
      <c r="L257" s="226"/>
      <c r="M257" s="232"/>
      <c r="N257" s="233"/>
      <c r="O257" s="233"/>
      <c r="P257" s="233"/>
      <c r="Q257" s="233"/>
      <c r="R257" s="233"/>
      <c r="S257" s="233"/>
      <c r="T257" s="234"/>
      <c r="AT257" s="228" t="s">
        <v>183</v>
      </c>
      <c r="AU257" s="228" t="s">
        <v>85</v>
      </c>
      <c r="AV257" s="12" t="s">
        <v>81</v>
      </c>
      <c r="AW257" s="12" t="s">
        <v>35</v>
      </c>
      <c r="AX257" s="12" t="s">
        <v>72</v>
      </c>
      <c r="AY257" s="228" t="s">
        <v>173</v>
      </c>
    </row>
    <row r="258" spans="2:51" s="13" customFormat="1" ht="13.5">
      <c r="B258" s="235"/>
      <c r="D258" s="236" t="s">
        <v>183</v>
      </c>
      <c r="E258" s="237" t="s">
        <v>5</v>
      </c>
      <c r="F258" s="238" t="s">
        <v>186</v>
      </c>
      <c r="H258" s="239">
        <v>0.54</v>
      </c>
      <c r="I258" s="240"/>
      <c r="L258" s="235"/>
      <c r="M258" s="241"/>
      <c r="N258" s="242"/>
      <c r="O258" s="242"/>
      <c r="P258" s="242"/>
      <c r="Q258" s="242"/>
      <c r="R258" s="242"/>
      <c r="S258" s="242"/>
      <c r="T258" s="243"/>
      <c r="AT258" s="244" t="s">
        <v>183</v>
      </c>
      <c r="AU258" s="244" t="s">
        <v>85</v>
      </c>
      <c r="AV258" s="13" t="s">
        <v>181</v>
      </c>
      <c r="AW258" s="13" t="s">
        <v>35</v>
      </c>
      <c r="AX258" s="13" t="s">
        <v>79</v>
      </c>
      <c r="AY258" s="244" t="s">
        <v>173</v>
      </c>
    </row>
    <row r="259" spans="2:65" s="1" customFormat="1" ht="31.5" customHeight="1">
      <c r="B259" s="213"/>
      <c r="C259" s="214" t="s">
        <v>312</v>
      </c>
      <c r="D259" s="214" t="s">
        <v>176</v>
      </c>
      <c r="E259" s="215" t="s">
        <v>1385</v>
      </c>
      <c r="F259" s="216" t="s">
        <v>1386</v>
      </c>
      <c r="G259" s="217" t="s">
        <v>339</v>
      </c>
      <c r="H259" s="218">
        <v>7.97</v>
      </c>
      <c r="I259" s="219"/>
      <c r="J259" s="220">
        <f>ROUND(I259*H259,2)</f>
        <v>0</v>
      </c>
      <c r="K259" s="216" t="s">
        <v>180</v>
      </c>
      <c r="L259" s="48"/>
      <c r="M259" s="221" t="s">
        <v>5</v>
      </c>
      <c r="N259" s="222" t="s">
        <v>43</v>
      </c>
      <c r="O259" s="49"/>
      <c r="P259" s="223">
        <f>O259*H259</f>
        <v>0</v>
      </c>
      <c r="Q259" s="223">
        <v>2.453292204</v>
      </c>
      <c r="R259" s="223">
        <f>Q259*H259</f>
        <v>0</v>
      </c>
      <c r="S259" s="223">
        <v>0</v>
      </c>
      <c r="T259" s="224">
        <f>S259*H259</f>
        <v>0</v>
      </c>
      <c r="AR259" s="26" t="s">
        <v>181</v>
      </c>
      <c r="AT259" s="26" t="s">
        <v>176</v>
      </c>
      <c r="AU259" s="26" t="s">
        <v>85</v>
      </c>
      <c r="AY259" s="26" t="s">
        <v>173</v>
      </c>
      <c r="BE259" s="225">
        <f>IF(N259="základní",J259,0)</f>
        <v>0</v>
      </c>
      <c r="BF259" s="225">
        <f>IF(N259="snížená",J259,0)</f>
        <v>0</v>
      </c>
      <c r="BG259" s="225">
        <f>IF(N259="zákl. přenesená",J259,0)</f>
        <v>0</v>
      </c>
      <c r="BH259" s="225">
        <f>IF(N259="sníž. přenesená",J259,0)</f>
        <v>0</v>
      </c>
      <c r="BI259" s="225">
        <f>IF(N259="nulová",J259,0)</f>
        <v>0</v>
      </c>
      <c r="BJ259" s="26" t="s">
        <v>79</v>
      </c>
      <c r="BK259" s="225">
        <f>ROUND(I259*H259,2)</f>
        <v>0</v>
      </c>
      <c r="BL259" s="26" t="s">
        <v>181</v>
      </c>
      <c r="BM259" s="26" t="s">
        <v>1387</v>
      </c>
    </row>
    <row r="260" spans="2:47" s="1" customFormat="1" ht="13.5">
      <c r="B260" s="48"/>
      <c r="D260" s="227" t="s">
        <v>1236</v>
      </c>
      <c r="F260" s="285" t="s">
        <v>1352</v>
      </c>
      <c r="I260" s="281"/>
      <c r="L260" s="48"/>
      <c r="M260" s="282"/>
      <c r="N260" s="49"/>
      <c r="O260" s="49"/>
      <c r="P260" s="49"/>
      <c r="Q260" s="49"/>
      <c r="R260" s="49"/>
      <c r="S260" s="49"/>
      <c r="T260" s="87"/>
      <c r="AT260" s="26" t="s">
        <v>1236</v>
      </c>
      <c r="AU260" s="26" t="s">
        <v>85</v>
      </c>
    </row>
    <row r="261" spans="2:51" s="15" customFormat="1" ht="13.5">
      <c r="B261" s="286"/>
      <c r="D261" s="227" t="s">
        <v>183</v>
      </c>
      <c r="E261" s="287" t="s">
        <v>5</v>
      </c>
      <c r="F261" s="288" t="s">
        <v>1257</v>
      </c>
      <c r="H261" s="289" t="s">
        <v>5</v>
      </c>
      <c r="I261" s="290"/>
      <c r="L261" s="286"/>
      <c r="M261" s="291"/>
      <c r="N261" s="292"/>
      <c r="O261" s="292"/>
      <c r="P261" s="292"/>
      <c r="Q261" s="292"/>
      <c r="R261" s="292"/>
      <c r="S261" s="292"/>
      <c r="T261" s="293"/>
      <c r="AT261" s="289" t="s">
        <v>183</v>
      </c>
      <c r="AU261" s="289" t="s">
        <v>85</v>
      </c>
      <c r="AV261" s="15" t="s">
        <v>79</v>
      </c>
      <c r="AW261" s="15" t="s">
        <v>35</v>
      </c>
      <c r="AX261" s="15" t="s">
        <v>72</v>
      </c>
      <c r="AY261" s="289" t="s">
        <v>173</v>
      </c>
    </row>
    <row r="262" spans="2:51" s="12" customFormat="1" ht="13.5">
      <c r="B262" s="226"/>
      <c r="D262" s="227" t="s">
        <v>183</v>
      </c>
      <c r="E262" s="228" t="s">
        <v>5</v>
      </c>
      <c r="F262" s="229" t="s">
        <v>1388</v>
      </c>
      <c r="H262" s="230">
        <v>1.51</v>
      </c>
      <c r="I262" s="231"/>
      <c r="L262" s="226"/>
      <c r="M262" s="232"/>
      <c r="N262" s="233"/>
      <c r="O262" s="233"/>
      <c r="P262" s="233"/>
      <c r="Q262" s="233"/>
      <c r="R262" s="233"/>
      <c r="S262" s="233"/>
      <c r="T262" s="234"/>
      <c r="AT262" s="228" t="s">
        <v>183</v>
      </c>
      <c r="AU262" s="228" t="s">
        <v>85</v>
      </c>
      <c r="AV262" s="12" t="s">
        <v>81</v>
      </c>
      <c r="AW262" s="12" t="s">
        <v>35</v>
      </c>
      <c r="AX262" s="12" t="s">
        <v>72</v>
      </c>
      <c r="AY262" s="228" t="s">
        <v>173</v>
      </c>
    </row>
    <row r="263" spans="2:51" s="12" customFormat="1" ht="13.5">
      <c r="B263" s="226"/>
      <c r="D263" s="227" t="s">
        <v>183</v>
      </c>
      <c r="E263" s="228" t="s">
        <v>5</v>
      </c>
      <c r="F263" s="229" t="s">
        <v>1389</v>
      </c>
      <c r="H263" s="230">
        <v>4.23</v>
      </c>
      <c r="I263" s="231"/>
      <c r="L263" s="226"/>
      <c r="M263" s="232"/>
      <c r="N263" s="233"/>
      <c r="O263" s="233"/>
      <c r="P263" s="233"/>
      <c r="Q263" s="233"/>
      <c r="R263" s="233"/>
      <c r="S263" s="233"/>
      <c r="T263" s="234"/>
      <c r="AT263" s="228" t="s">
        <v>183</v>
      </c>
      <c r="AU263" s="228" t="s">
        <v>85</v>
      </c>
      <c r="AV263" s="12" t="s">
        <v>81</v>
      </c>
      <c r="AW263" s="12" t="s">
        <v>35</v>
      </c>
      <c r="AX263" s="12" t="s">
        <v>72</v>
      </c>
      <c r="AY263" s="228" t="s">
        <v>173</v>
      </c>
    </row>
    <row r="264" spans="2:51" s="12" customFormat="1" ht="13.5">
      <c r="B264" s="226"/>
      <c r="D264" s="227" t="s">
        <v>183</v>
      </c>
      <c r="E264" s="228" t="s">
        <v>5</v>
      </c>
      <c r="F264" s="229" t="s">
        <v>1390</v>
      </c>
      <c r="H264" s="230">
        <v>2.23</v>
      </c>
      <c r="I264" s="231"/>
      <c r="L264" s="226"/>
      <c r="M264" s="232"/>
      <c r="N264" s="233"/>
      <c r="O264" s="233"/>
      <c r="P264" s="233"/>
      <c r="Q264" s="233"/>
      <c r="R264" s="233"/>
      <c r="S264" s="233"/>
      <c r="T264" s="234"/>
      <c r="AT264" s="228" t="s">
        <v>183</v>
      </c>
      <c r="AU264" s="228" t="s">
        <v>85</v>
      </c>
      <c r="AV264" s="12" t="s">
        <v>81</v>
      </c>
      <c r="AW264" s="12" t="s">
        <v>35</v>
      </c>
      <c r="AX264" s="12" t="s">
        <v>72</v>
      </c>
      <c r="AY264" s="228" t="s">
        <v>173</v>
      </c>
    </row>
    <row r="265" spans="2:51" s="13" customFormat="1" ht="13.5">
      <c r="B265" s="235"/>
      <c r="D265" s="236" t="s">
        <v>183</v>
      </c>
      <c r="E265" s="237" t="s">
        <v>5</v>
      </c>
      <c r="F265" s="238" t="s">
        <v>186</v>
      </c>
      <c r="H265" s="239">
        <v>7.97</v>
      </c>
      <c r="I265" s="240"/>
      <c r="L265" s="235"/>
      <c r="M265" s="241"/>
      <c r="N265" s="242"/>
      <c r="O265" s="242"/>
      <c r="P265" s="242"/>
      <c r="Q265" s="242"/>
      <c r="R265" s="242"/>
      <c r="S265" s="242"/>
      <c r="T265" s="243"/>
      <c r="AT265" s="244" t="s">
        <v>183</v>
      </c>
      <c r="AU265" s="244" t="s">
        <v>85</v>
      </c>
      <c r="AV265" s="13" t="s">
        <v>181</v>
      </c>
      <c r="AW265" s="13" t="s">
        <v>35</v>
      </c>
      <c r="AX265" s="13" t="s">
        <v>79</v>
      </c>
      <c r="AY265" s="244" t="s">
        <v>173</v>
      </c>
    </row>
    <row r="266" spans="2:65" s="1" customFormat="1" ht="44.25" customHeight="1">
      <c r="B266" s="213"/>
      <c r="C266" s="214" t="s">
        <v>317</v>
      </c>
      <c r="D266" s="214" t="s">
        <v>176</v>
      </c>
      <c r="E266" s="215" t="s">
        <v>1391</v>
      </c>
      <c r="F266" s="216" t="s">
        <v>1392</v>
      </c>
      <c r="G266" s="217" t="s">
        <v>179</v>
      </c>
      <c r="H266" s="218">
        <v>45.53</v>
      </c>
      <c r="I266" s="219"/>
      <c r="J266" s="220">
        <f>ROUND(I266*H266,2)</f>
        <v>0</v>
      </c>
      <c r="K266" s="216" t="s">
        <v>180</v>
      </c>
      <c r="L266" s="48"/>
      <c r="M266" s="221" t="s">
        <v>5</v>
      </c>
      <c r="N266" s="222" t="s">
        <v>43</v>
      </c>
      <c r="O266" s="49"/>
      <c r="P266" s="223">
        <f>O266*H266</f>
        <v>0</v>
      </c>
      <c r="Q266" s="223">
        <v>0.0010259</v>
      </c>
      <c r="R266" s="223">
        <f>Q266*H266</f>
        <v>0</v>
      </c>
      <c r="S266" s="223">
        <v>0</v>
      </c>
      <c r="T266" s="224">
        <f>S266*H266</f>
        <v>0</v>
      </c>
      <c r="AR266" s="26" t="s">
        <v>181</v>
      </c>
      <c r="AT266" s="26" t="s">
        <v>176</v>
      </c>
      <c r="AU266" s="26" t="s">
        <v>85</v>
      </c>
      <c r="AY266" s="26" t="s">
        <v>173</v>
      </c>
      <c r="BE266" s="225">
        <f>IF(N266="základní",J266,0)</f>
        <v>0</v>
      </c>
      <c r="BF266" s="225">
        <f>IF(N266="snížená",J266,0)</f>
        <v>0</v>
      </c>
      <c r="BG266" s="225">
        <f>IF(N266="zákl. přenesená",J266,0)</f>
        <v>0</v>
      </c>
      <c r="BH266" s="225">
        <f>IF(N266="sníž. přenesená",J266,0)</f>
        <v>0</v>
      </c>
      <c r="BI266" s="225">
        <f>IF(N266="nulová",J266,0)</f>
        <v>0</v>
      </c>
      <c r="BJ266" s="26" t="s">
        <v>79</v>
      </c>
      <c r="BK266" s="225">
        <f>ROUND(I266*H266,2)</f>
        <v>0</v>
      </c>
      <c r="BL266" s="26" t="s">
        <v>181</v>
      </c>
      <c r="BM266" s="26" t="s">
        <v>1393</v>
      </c>
    </row>
    <row r="267" spans="2:51" s="15" customFormat="1" ht="13.5">
      <c r="B267" s="286"/>
      <c r="D267" s="227" t="s">
        <v>183</v>
      </c>
      <c r="E267" s="287" t="s">
        <v>5</v>
      </c>
      <c r="F267" s="288" t="s">
        <v>1257</v>
      </c>
      <c r="H267" s="289" t="s">
        <v>5</v>
      </c>
      <c r="I267" s="290"/>
      <c r="L267" s="286"/>
      <c r="M267" s="291"/>
      <c r="N267" s="292"/>
      <c r="O267" s="292"/>
      <c r="P267" s="292"/>
      <c r="Q267" s="292"/>
      <c r="R267" s="292"/>
      <c r="S267" s="292"/>
      <c r="T267" s="293"/>
      <c r="AT267" s="289" t="s">
        <v>183</v>
      </c>
      <c r="AU267" s="289" t="s">
        <v>85</v>
      </c>
      <c r="AV267" s="15" t="s">
        <v>79</v>
      </c>
      <c r="AW267" s="15" t="s">
        <v>35</v>
      </c>
      <c r="AX267" s="15" t="s">
        <v>72</v>
      </c>
      <c r="AY267" s="289" t="s">
        <v>173</v>
      </c>
    </row>
    <row r="268" spans="2:51" s="12" customFormat="1" ht="13.5">
      <c r="B268" s="226"/>
      <c r="D268" s="227" t="s">
        <v>183</v>
      </c>
      <c r="E268" s="228" t="s">
        <v>5</v>
      </c>
      <c r="F268" s="229" t="s">
        <v>1394</v>
      </c>
      <c r="H268" s="230">
        <v>8.61</v>
      </c>
      <c r="I268" s="231"/>
      <c r="L268" s="226"/>
      <c r="M268" s="232"/>
      <c r="N268" s="233"/>
      <c r="O268" s="233"/>
      <c r="P268" s="233"/>
      <c r="Q268" s="233"/>
      <c r="R268" s="233"/>
      <c r="S268" s="233"/>
      <c r="T268" s="234"/>
      <c r="AT268" s="228" t="s">
        <v>183</v>
      </c>
      <c r="AU268" s="228" t="s">
        <v>85</v>
      </c>
      <c r="AV268" s="12" t="s">
        <v>81</v>
      </c>
      <c r="AW268" s="12" t="s">
        <v>35</v>
      </c>
      <c r="AX268" s="12" t="s">
        <v>72</v>
      </c>
      <c r="AY268" s="228" t="s">
        <v>173</v>
      </c>
    </row>
    <row r="269" spans="2:51" s="12" customFormat="1" ht="13.5">
      <c r="B269" s="226"/>
      <c r="D269" s="227" t="s">
        <v>183</v>
      </c>
      <c r="E269" s="228" t="s">
        <v>5</v>
      </c>
      <c r="F269" s="229" t="s">
        <v>1395</v>
      </c>
      <c r="H269" s="230">
        <v>24.19</v>
      </c>
      <c r="I269" s="231"/>
      <c r="L269" s="226"/>
      <c r="M269" s="232"/>
      <c r="N269" s="233"/>
      <c r="O269" s="233"/>
      <c r="P269" s="233"/>
      <c r="Q269" s="233"/>
      <c r="R269" s="233"/>
      <c r="S269" s="233"/>
      <c r="T269" s="234"/>
      <c r="AT269" s="228" t="s">
        <v>183</v>
      </c>
      <c r="AU269" s="228" t="s">
        <v>85</v>
      </c>
      <c r="AV269" s="12" t="s">
        <v>81</v>
      </c>
      <c r="AW269" s="12" t="s">
        <v>35</v>
      </c>
      <c r="AX269" s="12" t="s">
        <v>72</v>
      </c>
      <c r="AY269" s="228" t="s">
        <v>173</v>
      </c>
    </row>
    <row r="270" spans="2:51" s="12" customFormat="1" ht="13.5">
      <c r="B270" s="226"/>
      <c r="D270" s="227" t="s">
        <v>183</v>
      </c>
      <c r="E270" s="228" t="s">
        <v>5</v>
      </c>
      <c r="F270" s="229" t="s">
        <v>1396</v>
      </c>
      <c r="H270" s="230">
        <v>12.73</v>
      </c>
      <c r="I270" s="231"/>
      <c r="L270" s="226"/>
      <c r="M270" s="232"/>
      <c r="N270" s="233"/>
      <c r="O270" s="233"/>
      <c r="P270" s="233"/>
      <c r="Q270" s="233"/>
      <c r="R270" s="233"/>
      <c r="S270" s="233"/>
      <c r="T270" s="234"/>
      <c r="AT270" s="228" t="s">
        <v>183</v>
      </c>
      <c r="AU270" s="228" t="s">
        <v>85</v>
      </c>
      <c r="AV270" s="12" t="s">
        <v>81</v>
      </c>
      <c r="AW270" s="12" t="s">
        <v>35</v>
      </c>
      <c r="AX270" s="12" t="s">
        <v>72</v>
      </c>
      <c r="AY270" s="228" t="s">
        <v>173</v>
      </c>
    </row>
    <row r="271" spans="2:51" s="13" customFormat="1" ht="13.5">
      <c r="B271" s="235"/>
      <c r="D271" s="236" t="s">
        <v>183</v>
      </c>
      <c r="E271" s="237" t="s">
        <v>5</v>
      </c>
      <c r="F271" s="238" t="s">
        <v>186</v>
      </c>
      <c r="H271" s="239">
        <v>45.53</v>
      </c>
      <c r="I271" s="240"/>
      <c r="L271" s="235"/>
      <c r="M271" s="241"/>
      <c r="N271" s="242"/>
      <c r="O271" s="242"/>
      <c r="P271" s="242"/>
      <c r="Q271" s="242"/>
      <c r="R271" s="242"/>
      <c r="S271" s="242"/>
      <c r="T271" s="243"/>
      <c r="AT271" s="244" t="s">
        <v>183</v>
      </c>
      <c r="AU271" s="244" t="s">
        <v>85</v>
      </c>
      <c r="AV271" s="13" t="s">
        <v>181</v>
      </c>
      <c r="AW271" s="13" t="s">
        <v>35</v>
      </c>
      <c r="AX271" s="13" t="s">
        <v>79</v>
      </c>
      <c r="AY271" s="244" t="s">
        <v>173</v>
      </c>
    </row>
    <row r="272" spans="2:65" s="1" customFormat="1" ht="44.25" customHeight="1">
      <c r="B272" s="213"/>
      <c r="C272" s="214" t="s">
        <v>324</v>
      </c>
      <c r="D272" s="214" t="s">
        <v>176</v>
      </c>
      <c r="E272" s="215" t="s">
        <v>1397</v>
      </c>
      <c r="F272" s="216" t="s">
        <v>1398</v>
      </c>
      <c r="G272" s="217" t="s">
        <v>179</v>
      </c>
      <c r="H272" s="218">
        <v>45.53</v>
      </c>
      <c r="I272" s="219"/>
      <c r="J272" s="220">
        <f>ROUND(I272*H272,2)</f>
        <v>0</v>
      </c>
      <c r="K272" s="216" t="s">
        <v>180</v>
      </c>
      <c r="L272" s="48"/>
      <c r="M272" s="221" t="s">
        <v>5</v>
      </c>
      <c r="N272" s="222" t="s">
        <v>43</v>
      </c>
      <c r="O272" s="49"/>
      <c r="P272" s="223">
        <f>O272*H272</f>
        <v>0</v>
      </c>
      <c r="Q272" s="223">
        <v>0</v>
      </c>
      <c r="R272" s="223">
        <f>Q272*H272</f>
        <v>0</v>
      </c>
      <c r="S272" s="223">
        <v>0</v>
      </c>
      <c r="T272" s="224">
        <f>S272*H272</f>
        <v>0</v>
      </c>
      <c r="AR272" s="26" t="s">
        <v>181</v>
      </c>
      <c r="AT272" s="26" t="s">
        <v>176</v>
      </c>
      <c r="AU272" s="26" t="s">
        <v>85</v>
      </c>
      <c r="AY272" s="26" t="s">
        <v>173</v>
      </c>
      <c r="BE272" s="225">
        <f>IF(N272="základní",J272,0)</f>
        <v>0</v>
      </c>
      <c r="BF272" s="225">
        <f>IF(N272="snížená",J272,0)</f>
        <v>0</v>
      </c>
      <c r="BG272" s="225">
        <f>IF(N272="zákl. přenesená",J272,0)</f>
        <v>0</v>
      </c>
      <c r="BH272" s="225">
        <f>IF(N272="sníž. přenesená",J272,0)</f>
        <v>0</v>
      </c>
      <c r="BI272" s="225">
        <f>IF(N272="nulová",J272,0)</f>
        <v>0</v>
      </c>
      <c r="BJ272" s="26" t="s">
        <v>79</v>
      </c>
      <c r="BK272" s="225">
        <f>ROUND(I272*H272,2)</f>
        <v>0</v>
      </c>
      <c r="BL272" s="26" t="s">
        <v>181</v>
      </c>
      <c r="BM272" s="26" t="s">
        <v>1399</v>
      </c>
    </row>
    <row r="273" spans="2:65" s="1" customFormat="1" ht="22.5" customHeight="1">
      <c r="B273" s="213"/>
      <c r="C273" s="214" t="s">
        <v>331</v>
      </c>
      <c r="D273" s="214" t="s">
        <v>176</v>
      </c>
      <c r="E273" s="215" t="s">
        <v>1400</v>
      </c>
      <c r="F273" s="216" t="s">
        <v>1401</v>
      </c>
      <c r="G273" s="217" t="s">
        <v>276</v>
      </c>
      <c r="H273" s="218">
        <v>2.28</v>
      </c>
      <c r="I273" s="219"/>
      <c r="J273" s="220">
        <f>ROUND(I273*H273,2)</f>
        <v>0</v>
      </c>
      <c r="K273" s="216" t="s">
        <v>180</v>
      </c>
      <c r="L273" s="48"/>
      <c r="M273" s="221" t="s">
        <v>5</v>
      </c>
      <c r="N273" s="222" t="s">
        <v>43</v>
      </c>
      <c r="O273" s="49"/>
      <c r="P273" s="223">
        <f>O273*H273</f>
        <v>0</v>
      </c>
      <c r="Q273" s="223">
        <v>1.06017026</v>
      </c>
      <c r="R273" s="223">
        <f>Q273*H273</f>
        <v>0</v>
      </c>
      <c r="S273" s="223">
        <v>0</v>
      </c>
      <c r="T273" s="224">
        <f>S273*H273</f>
        <v>0</v>
      </c>
      <c r="AR273" s="26" t="s">
        <v>181</v>
      </c>
      <c r="AT273" s="26" t="s">
        <v>176</v>
      </c>
      <c r="AU273" s="26" t="s">
        <v>85</v>
      </c>
      <c r="AY273" s="26" t="s">
        <v>173</v>
      </c>
      <c r="BE273" s="225">
        <f>IF(N273="základní",J273,0)</f>
        <v>0</v>
      </c>
      <c r="BF273" s="225">
        <f>IF(N273="snížená",J273,0)</f>
        <v>0</v>
      </c>
      <c r="BG273" s="225">
        <f>IF(N273="zákl. přenesená",J273,0)</f>
        <v>0</v>
      </c>
      <c r="BH273" s="225">
        <f>IF(N273="sníž. přenesená",J273,0)</f>
        <v>0</v>
      </c>
      <c r="BI273" s="225">
        <f>IF(N273="nulová",J273,0)</f>
        <v>0</v>
      </c>
      <c r="BJ273" s="26" t="s">
        <v>79</v>
      </c>
      <c r="BK273" s="225">
        <f>ROUND(I273*H273,2)</f>
        <v>0</v>
      </c>
      <c r="BL273" s="26" t="s">
        <v>181</v>
      </c>
      <c r="BM273" s="26" t="s">
        <v>1402</v>
      </c>
    </row>
    <row r="274" spans="2:47" s="1" customFormat="1" ht="13.5">
      <c r="B274" s="48"/>
      <c r="D274" s="227" t="s">
        <v>1236</v>
      </c>
      <c r="F274" s="285" t="s">
        <v>1378</v>
      </c>
      <c r="I274" s="281"/>
      <c r="L274" s="48"/>
      <c r="M274" s="282"/>
      <c r="N274" s="49"/>
      <c r="O274" s="49"/>
      <c r="P274" s="49"/>
      <c r="Q274" s="49"/>
      <c r="R274" s="49"/>
      <c r="S274" s="49"/>
      <c r="T274" s="87"/>
      <c r="AT274" s="26" t="s">
        <v>1236</v>
      </c>
      <c r="AU274" s="26" t="s">
        <v>85</v>
      </c>
    </row>
    <row r="275" spans="2:51" s="12" customFormat="1" ht="13.5">
      <c r="B275" s="226"/>
      <c r="D275" s="236" t="s">
        <v>183</v>
      </c>
      <c r="E275" s="256" t="s">
        <v>5</v>
      </c>
      <c r="F275" s="257" t="s">
        <v>1403</v>
      </c>
      <c r="H275" s="258">
        <v>2.28</v>
      </c>
      <c r="I275" s="231"/>
      <c r="L275" s="226"/>
      <c r="M275" s="232"/>
      <c r="N275" s="233"/>
      <c r="O275" s="233"/>
      <c r="P275" s="233"/>
      <c r="Q275" s="233"/>
      <c r="R275" s="233"/>
      <c r="S275" s="233"/>
      <c r="T275" s="234"/>
      <c r="AT275" s="228" t="s">
        <v>183</v>
      </c>
      <c r="AU275" s="228" t="s">
        <v>85</v>
      </c>
      <c r="AV275" s="12" t="s">
        <v>81</v>
      </c>
      <c r="AW275" s="12" t="s">
        <v>35</v>
      </c>
      <c r="AX275" s="12" t="s">
        <v>79</v>
      </c>
      <c r="AY275" s="228" t="s">
        <v>173</v>
      </c>
    </row>
    <row r="276" spans="2:65" s="1" customFormat="1" ht="31.5" customHeight="1">
      <c r="B276" s="213"/>
      <c r="C276" s="214" t="s">
        <v>335</v>
      </c>
      <c r="D276" s="214" t="s">
        <v>176</v>
      </c>
      <c r="E276" s="215" t="s">
        <v>1404</v>
      </c>
      <c r="F276" s="216" t="s">
        <v>1405</v>
      </c>
      <c r="G276" s="217" t="s">
        <v>339</v>
      </c>
      <c r="H276" s="218">
        <v>0.92</v>
      </c>
      <c r="I276" s="219"/>
      <c r="J276" s="220">
        <f>ROUND(I276*H276,2)</f>
        <v>0</v>
      </c>
      <c r="K276" s="216" t="s">
        <v>180</v>
      </c>
      <c r="L276" s="48"/>
      <c r="M276" s="221" t="s">
        <v>5</v>
      </c>
      <c r="N276" s="222" t="s">
        <v>43</v>
      </c>
      <c r="O276" s="49"/>
      <c r="P276" s="223">
        <f>O276*H276</f>
        <v>0</v>
      </c>
      <c r="Q276" s="223">
        <v>2.453292204</v>
      </c>
      <c r="R276" s="223">
        <f>Q276*H276</f>
        <v>0</v>
      </c>
      <c r="S276" s="223">
        <v>0</v>
      </c>
      <c r="T276" s="224">
        <f>S276*H276</f>
        <v>0</v>
      </c>
      <c r="AR276" s="26" t="s">
        <v>181</v>
      </c>
      <c r="AT276" s="26" t="s">
        <v>176</v>
      </c>
      <c r="AU276" s="26" t="s">
        <v>85</v>
      </c>
      <c r="AY276" s="26" t="s">
        <v>173</v>
      </c>
      <c r="BE276" s="225">
        <f>IF(N276="základní",J276,0)</f>
        <v>0</v>
      </c>
      <c r="BF276" s="225">
        <f>IF(N276="snížená",J276,0)</f>
        <v>0</v>
      </c>
      <c r="BG276" s="225">
        <f>IF(N276="zákl. přenesená",J276,0)</f>
        <v>0</v>
      </c>
      <c r="BH276" s="225">
        <f>IF(N276="sníž. přenesená",J276,0)</f>
        <v>0</v>
      </c>
      <c r="BI276" s="225">
        <f>IF(N276="nulová",J276,0)</f>
        <v>0</v>
      </c>
      <c r="BJ276" s="26" t="s">
        <v>79</v>
      </c>
      <c r="BK276" s="225">
        <f>ROUND(I276*H276,2)</f>
        <v>0</v>
      </c>
      <c r="BL276" s="26" t="s">
        <v>181</v>
      </c>
      <c r="BM276" s="26" t="s">
        <v>1406</v>
      </c>
    </row>
    <row r="277" spans="2:47" s="1" customFormat="1" ht="13.5">
      <c r="B277" s="48"/>
      <c r="D277" s="227" t="s">
        <v>1236</v>
      </c>
      <c r="F277" s="285" t="s">
        <v>1352</v>
      </c>
      <c r="I277" s="281"/>
      <c r="L277" s="48"/>
      <c r="M277" s="282"/>
      <c r="N277" s="49"/>
      <c r="O277" s="49"/>
      <c r="P277" s="49"/>
      <c r="Q277" s="49"/>
      <c r="R277" s="49"/>
      <c r="S277" s="49"/>
      <c r="T277" s="87"/>
      <c r="AT277" s="26" t="s">
        <v>1236</v>
      </c>
      <c r="AU277" s="26" t="s">
        <v>85</v>
      </c>
    </row>
    <row r="278" spans="2:51" s="15" customFormat="1" ht="13.5">
      <c r="B278" s="286"/>
      <c r="D278" s="227" t="s">
        <v>183</v>
      </c>
      <c r="E278" s="287" t="s">
        <v>5</v>
      </c>
      <c r="F278" s="288" t="s">
        <v>1260</v>
      </c>
      <c r="H278" s="289" t="s">
        <v>5</v>
      </c>
      <c r="I278" s="290"/>
      <c r="L278" s="286"/>
      <c r="M278" s="291"/>
      <c r="N278" s="292"/>
      <c r="O278" s="292"/>
      <c r="P278" s="292"/>
      <c r="Q278" s="292"/>
      <c r="R278" s="292"/>
      <c r="S278" s="292"/>
      <c r="T278" s="293"/>
      <c r="AT278" s="289" t="s">
        <v>183</v>
      </c>
      <c r="AU278" s="289" t="s">
        <v>85</v>
      </c>
      <c r="AV278" s="15" t="s">
        <v>79</v>
      </c>
      <c r="AW278" s="15" t="s">
        <v>35</v>
      </c>
      <c r="AX278" s="15" t="s">
        <v>72</v>
      </c>
      <c r="AY278" s="289" t="s">
        <v>173</v>
      </c>
    </row>
    <row r="279" spans="2:51" s="12" customFormat="1" ht="13.5">
      <c r="B279" s="226"/>
      <c r="D279" s="236" t="s">
        <v>183</v>
      </c>
      <c r="E279" s="256" t="s">
        <v>5</v>
      </c>
      <c r="F279" s="257" t="s">
        <v>1407</v>
      </c>
      <c r="H279" s="258">
        <v>0.92</v>
      </c>
      <c r="I279" s="231"/>
      <c r="L279" s="226"/>
      <c r="M279" s="232"/>
      <c r="N279" s="233"/>
      <c r="O279" s="233"/>
      <c r="P279" s="233"/>
      <c r="Q279" s="233"/>
      <c r="R279" s="233"/>
      <c r="S279" s="233"/>
      <c r="T279" s="234"/>
      <c r="AT279" s="228" t="s">
        <v>183</v>
      </c>
      <c r="AU279" s="228" t="s">
        <v>85</v>
      </c>
      <c r="AV279" s="12" t="s">
        <v>81</v>
      </c>
      <c r="AW279" s="12" t="s">
        <v>35</v>
      </c>
      <c r="AX279" s="12" t="s">
        <v>79</v>
      </c>
      <c r="AY279" s="228" t="s">
        <v>173</v>
      </c>
    </row>
    <row r="280" spans="2:65" s="1" customFormat="1" ht="44.25" customHeight="1">
      <c r="B280" s="213"/>
      <c r="C280" s="214" t="s">
        <v>344</v>
      </c>
      <c r="D280" s="214" t="s">
        <v>176</v>
      </c>
      <c r="E280" s="215" t="s">
        <v>1408</v>
      </c>
      <c r="F280" s="216" t="s">
        <v>1409</v>
      </c>
      <c r="G280" s="217" t="s">
        <v>179</v>
      </c>
      <c r="H280" s="218">
        <v>4.61</v>
      </c>
      <c r="I280" s="219"/>
      <c r="J280" s="220">
        <f>ROUND(I280*H280,2)</f>
        <v>0</v>
      </c>
      <c r="K280" s="216" t="s">
        <v>180</v>
      </c>
      <c r="L280" s="48"/>
      <c r="M280" s="221" t="s">
        <v>5</v>
      </c>
      <c r="N280" s="222" t="s">
        <v>43</v>
      </c>
      <c r="O280" s="49"/>
      <c r="P280" s="223">
        <f>O280*H280</f>
        <v>0</v>
      </c>
      <c r="Q280" s="223">
        <v>0.0010259</v>
      </c>
      <c r="R280" s="223">
        <f>Q280*H280</f>
        <v>0</v>
      </c>
      <c r="S280" s="223">
        <v>0</v>
      </c>
      <c r="T280" s="224">
        <f>S280*H280</f>
        <v>0</v>
      </c>
      <c r="AR280" s="26" t="s">
        <v>181</v>
      </c>
      <c r="AT280" s="26" t="s">
        <v>176</v>
      </c>
      <c r="AU280" s="26" t="s">
        <v>85</v>
      </c>
      <c r="AY280" s="26" t="s">
        <v>173</v>
      </c>
      <c r="BE280" s="225">
        <f>IF(N280="základní",J280,0)</f>
        <v>0</v>
      </c>
      <c r="BF280" s="225">
        <f>IF(N280="snížená",J280,0)</f>
        <v>0</v>
      </c>
      <c r="BG280" s="225">
        <f>IF(N280="zákl. přenesená",J280,0)</f>
        <v>0</v>
      </c>
      <c r="BH280" s="225">
        <f>IF(N280="sníž. přenesená",J280,0)</f>
        <v>0</v>
      </c>
      <c r="BI280" s="225">
        <f>IF(N280="nulová",J280,0)</f>
        <v>0</v>
      </c>
      <c r="BJ280" s="26" t="s">
        <v>79</v>
      </c>
      <c r="BK280" s="225">
        <f>ROUND(I280*H280,2)</f>
        <v>0</v>
      </c>
      <c r="BL280" s="26" t="s">
        <v>181</v>
      </c>
      <c r="BM280" s="26" t="s">
        <v>1410</v>
      </c>
    </row>
    <row r="281" spans="2:51" s="15" customFormat="1" ht="13.5">
      <c r="B281" s="286"/>
      <c r="D281" s="227" t="s">
        <v>183</v>
      </c>
      <c r="E281" s="287" t="s">
        <v>5</v>
      </c>
      <c r="F281" s="288" t="s">
        <v>1260</v>
      </c>
      <c r="H281" s="289" t="s">
        <v>5</v>
      </c>
      <c r="I281" s="290"/>
      <c r="L281" s="286"/>
      <c r="M281" s="291"/>
      <c r="N281" s="292"/>
      <c r="O281" s="292"/>
      <c r="P281" s="292"/>
      <c r="Q281" s="292"/>
      <c r="R281" s="292"/>
      <c r="S281" s="292"/>
      <c r="T281" s="293"/>
      <c r="AT281" s="289" t="s">
        <v>183</v>
      </c>
      <c r="AU281" s="289" t="s">
        <v>85</v>
      </c>
      <c r="AV281" s="15" t="s">
        <v>79</v>
      </c>
      <c r="AW281" s="15" t="s">
        <v>35</v>
      </c>
      <c r="AX281" s="15" t="s">
        <v>72</v>
      </c>
      <c r="AY281" s="289" t="s">
        <v>173</v>
      </c>
    </row>
    <row r="282" spans="2:51" s="12" customFormat="1" ht="13.5">
      <c r="B282" s="226"/>
      <c r="D282" s="236" t="s">
        <v>183</v>
      </c>
      <c r="E282" s="256" t="s">
        <v>5</v>
      </c>
      <c r="F282" s="257" t="s">
        <v>1411</v>
      </c>
      <c r="H282" s="258">
        <v>4.61</v>
      </c>
      <c r="I282" s="231"/>
      <c r="L282" s="226"/>
      <c r="M282" s="232"/>
      <c r="N282" s="233"/>
      <c r="O282" s="233"/>
      <c r="P282" s="233"/>
      <c r="Q282" s="233"/>
      <c r="R282" s="233"/>
      <c r="S282" s="233"/>
      <c r="T282" s="234"/>
      <c r="AT282" s="228" t="s">
        <v>183</v>
      </c>
      <c r="AU282" s="228" t="s">
        <v>85</v>
      </c>
      <c r="AV282" s="12" t="s">
        <v>81</v>
      </c>
      <c r="AW282" s="12" t="s">
        <v>35</v>
      </c>
      <c r="AX282" s="12" t="s">
        <v>79</v>
      </c>
      <c r="AY282" s="228" t="s">
        <v>173</v>
      </c>
    </row>
    <row r="283" spans="2:65" s="1" customFormat="1" ht="44.25" customHeight="1">
      <c r="B283" s="213"/>
      <c r="C283" s="214" t="s">
        <v>350</v>
      </c>
      <c r="D283" s="214" t="s">
        <v>176</v>
      </c>
      <c r="E283" s="215" t="s">
        <v>1412</v>
      </c>
      <c r="F283" s="216" t="s">
        <v>1413</v>
      </c>
      <c r="G283" s="217" t="s">
        <v>179</v>
      </c>
      <c r="H283" s="218">
        <v>4.61</v>
      </c>
      <c r="I283" s="219"/>
      <c r="J283" s="220">
        <f>ROUND(I283*H283,2)</f>
        <v>0</v>
      </c>
      <c r="K283" s="216" t="s">
        <v>180</v>
      </c>
      <c r="L283" s="48"/>
      <c r="M283" s="221" t="s">
        <v>5</v>
      </c>
      <c r="N283" s="222" t="s">
        <v>43</v>
      </c>
      <c r="O283" s="49"/>
      <c r="P283" s="223">
        <f>O283*H283</f>
        <v>0</v>
      </c>
      <c r="Q283" s="223">
        <v>0</v>
      </c>
      <c r="R283" s="223">
        <f>Q283*H283</f>
        <v>0</v>
      </c>
      <c r="S283" s="223">
        <v>0</v>
      </c>
      <c r="T283" s="224">
        <f>S283*H283</f>
        <v>0</v>
      </c>
      <c r="AR283" s="26" t="s">
        <v>181</v>
      </c>
      <c r="AT283" s="26" t="s">
        <v>176</v>
      </c>
      <c r="AU283" s="26" t="s">
        <v>85</v>
      </c>
      <c r="AY283" s="26" t="s">
        <v>173</v>
      </c>
      <c r="BE283" s="225">
        <f>IF(N283="základní",J283,0)</f>
        <v>0</v>
      </c>
      <c r="BF283" s="225">
        <f>IF(N283="snížená",J283,0)</f>
        <v>0</v>
      </c>
      <c r="BG283" s="225">
        <f>IF(N283="zákl. přenesená",J283,0)</f>
        <v>0</v>
      </c>
      <c r="BH283" s="225">
        <f>IF(N283="sníž. přenesená",J283,0)</f>
        <v>0</v>
      </c>
      <c r="BI283" s="225">
        <f>IF(N283="nulová",J283,0)</f>
        <v>0</v>
      </c>
      <c r="BJ283" s="26" t="s">
        <v>79</v>
      </c>
      <c r="BK283" s="225">
        <f>ROUND(I283*H283,2)</f>
        <v>0</v>
      </c>
      <c r="BL283" s="26" t="s">
        <v>181</v>
      </c>
      <c r="BM283" s="26" t="s">
        <v>1414</v>
      </c>
    </row>
    <row r="284" spans="2:65" s="1" customFormat="1" ht="22.5" customHeight="1">
      <c r="B284" s="213"/>
      <c r="C284" s="214" t="s">
        <v>340</v>
      </c>
      <c r="D284" s="214" t="s">
        <v>176</v>
      </c>
      <c r="E284" s="215" t="s">
        <v>1415</v>
      </c>
      <c r="F284" s="216" t="s">
        <v>1416</v>
      </c>
      <c r="G284" s="217" t="s">
        <v>276</v>
      </c>
      <c r="H284" s="218">
        <v>0.1</v>
      </c>
      <c r="I284" s="219"/>
      <c r="J284" s="220">
        <f>ROUND(I284*H284,2)</f>
        <v>0</v>
      </c>
      <c r="K284" s="216" t="s">
        <v>180</v>
      </c>
      <c r="L284" s="48"/>
      <c r="M284" s="221" t="s">
        <v>5</v>
      </c>
      <c r="N284" s="222" t="s">
        <v>43</v>
      </c>
      <c r="O284" s="49"/>
      <c r="P284" s="223">
        <f>O284*H284</f>
        <v>0</v>
      </c>
      <c r="Q284" s="223">
        <v>1.06017026</v>
      </c>
      <c r="R284" s="223">
        <f>Q284*H284</f>
        <v>0</v>
      </c>
      <c r="S284" s="223">
        <v>0</v>
      </c>
      <c r="T284" s="224">
        <f>S284*H284</f>
        <v>0</v>
      </c>
      <c r="AR284" s="26" t="s">
        <v>181</v>
      </c>
      <c r="AT284" s="26" t="s">
        <v>176</v>
      </c>
      <c r="AU284" s="26" t="s">
        <v>85</v>
      </c>
      <c r="AY284" s="26" t="s">
        <v>173</v>
      </c>
      <c r="BE284" s="225">
        <f>IF(N284="základní",J284,0)</f>
        <v>0</v>
      </c>
      <c r="BF284" s="225">
        <f>IF(N284="snížená",J284,0)</f>
        <v>0</v>
      </c>
      <c r="BG284" s="225">
        <f>IF(N284="zákl. přenesená",J284,0)</f>
        <v>0</v>
      </c>
      <c r="BH284" s="225">
        <f>IF(N284="sníž. přenesená",J284,0)</f>
        <v>0</v>
      </c>
      <c r="BI284" s="225">
        <f>IF(N284="nulová",J284,0)</f>
        <v>0</v>
      </c>
      <c r="BJ284" s="26" t="s">
        <v>79</v>
      </c>
      <c r="BK284" s="225">
        <f>ROUND(I284*H284,2)</f>
        <v>0</v>
      </c>
      <c r="BL284" s="26" t="s">
        <v>181</v>
      </c>
      <c r="BM284" s="26" t="s">
        <v>1417</v>
      </c>
    </row>
    <row r="285" spans="2:47" s="1" customFormat="1" ht="13.5">
      <c r="B285" s="48"/>
      <c r="D285" s="227" t="s">
        <v>1236</v>
      </c>
      <c r="F285" s="285" t="s">
        <v>1378</v>
      </c>
      <c r="I285" s="281"/>
      <c r="L285" s="48"/>
      <c r="M285" s="282"/>
      <c r="N285" s="49"/>
      <c r="O285" s="49"/>
      <c r="P285" s="49"/>
      <c r="Q285" s="49"/>
      <c r="R285" s="49"/>
      <c r="S285" s="49"/>
      <c r="T285" s="87"/>
      <c r="AT285" s="26" t="s">
        <v>1236</v>
      </c>
      <c r="AU285" s="26" t="s">
        <v>85</v>
      </c>
    </row>
    <row r="286" spans="2:51" s="12" customFormat="1" ht="13.5">
      <c r="B286" s="226"/>
      <c r="D286" s="236" t="s">
        <v>183</v>
      </c>
      <c r="E286" s="256" t="s">
        <v>5</v>
      </c>
      <c r="F286" s="257" t="s">
        <v>1418</v>
      </c>
      <c r="H286" s="258">
        <v>0.1</v>
      </c>
      <c r="I286" s="231"/>
      <c r="L286" s="226"/>
      <c r="M286" s="232"/>
      <c r="N286" s="233"/>
      <c r="O286" s="233"/>
      <c r="P286" s="233"/>
      <c r="Q286" s="233"/>
      <c r="R286" s="233"/>
      <c r="S286" s="233"/>
      <c r="T286" s="234"/>
      <c r="AT286" s="228" t="s">
        <v>183</v>
      </c>
      <c r="AU286" s="228" t="s">
        <v>85</v>
      </c>
      <c r="AV286" s="12" t="s">
        <v>81</v>
      </c>
      <c r="AW286" s="12" t="s">
        <v>35</v>
      </c>
      <c r="AX286" s="12" t="s">
        <v>79</v>
      </c>
      <c r="AY286" s="228" t="s">
        <v>173</v>
      </c>
    </row>
    <row r="287" spans="2:65" s="1" customFormat="1" ht="22.5" customHeight="1">
      <c r="B287" s="213"/>
      <c r="C287" s="214" t="s">
        <v>360</v>
      </c>
      <c r="D287" s="214" t="s">
        <v>176</v>
      </c>
      <c r="E287" s="215" t="s">
        <v>1419</v>
      </c>
      <c r="F287" s="216" t="s">
        <v>1420</v>
      </c>
      <c r="G287" s="217" t="s">
        <v>260</v>
      </c>
      <c r="H287" s="218">
        <v>38.7</v>
      </c>
      <c r="I287" s="219"/>
      <c r="J287" s="220">
        <f>ROUND(I287*H287,2)</f>
        <v>0</v>
      </c>
      <c r="K287" s="216" t="s">
        <v>5</v>
      </c>
      <c r="L287" s="48"/>
      <c r="M287" s="221" t="s">
        <v>5</v>
      </c>
      <c r="N287" s="222" t="s">
        <v>43</v>
      </c>
      <c r="O287" s="49"/>
      <c r="P287" s="223">
        <f>O287*H287</f>
        <v>0</v>
      </c>
      <c r="Q287" s="223">
        <v>0</v>
      </c>
      <c r="R287" s="223">
        <f>Q287*H287</f>
        <v>0</v>
      </c>
      <c r="S287" s="223">
        <v>0</v>
      </c>
      <c r="T287" s="224">
        <f>S287*H287</f>
        <v>0</v>
      </c>
      <c r="AR287" s="26" t="s">
        <v>181</v>
      </c>
      <c r="AT287" s="26" t="s">
        <v>176</v>
      </c>
      <c r="AU287" s="26" t="s">
        <v>85</v>
      </c>
      <c r="AY287" s="26" t="s">
        <v>173</v>
      </c>
      <c r="BE287" s="225">
        <f>IF(N287="základní",J287,0)</f>
        <v>0</v>
      </c>
      <c r="BF287" s="225">
        <f>IF(N287="snížená",J287,0)</f>
        <v>0</v>
      </c>
      <c r="BG287" s="225">
        <f>IF(N287="zákl. přenesená",J287,0)</f>
        <v>0</v>
      </c>
      <c r="BH287" s="225">
        <f>IF(N287="sníž. přenesená",J287,0)</f>
        <v>0</v>
      </c>
      <c r="BI287" s="225">
        <f>IF(N287="nulová",J287,0)</f>
        <v>0</v>
      </c>
      <c r="BJ287" s="26" t="s">
        <v>79</v>
      </c>
      <c r="BK287" s="225">
        <f>ROUND(I287*H287,2)</f>
        <v>0</v>
      </c>
      <c r="BL287" s="26" t="s">
        <v>181</v>
      </c>
      <c r="BM287" s="26" t="s">
        <v>1421</v>
      </c>
    </row>
    <row r="288" spans="2:51" s="15" customFormat="1" ht="13.5">
      <c r="B288" s="286"/>
      <c r="D288" s="227" t="s">
        <v>183</v>
      </c>
      <c r="E288" s="287" t="s">
        <v>5</v>
      </c>
      <c r="F288" s="288" t="s">
        <v>1422</v>
      </c>
      <c r="H288" s="289" t="s">
        <v>5</v>
      </c>
      <c r="I288" s="290"/>
      <c r="L288" s="286"/>
      <c r="M288" s="291"/>
      <c r="N288" s="292"/>
      <c r="O288" s="292"/>
      <c r="P288" s="292"/>
      <c r="Q288" s="292"/>
      <c r="R288" s="292"/>
      <c r="S288" s="292"/>
      <c r="T288" s="293"/>
      <c r="AT288" s="289" t="s">
        <v>183</v>
      </c>
      <c r="AU288" s="289" t="s">
        <v>85</v>
      </c>
      <c r="AV288" s="15" t="s">
        <v>79</v>
      </c>
      <c r="AW288" s="15" t="s">
        <v>35</v>
      </c>
      <c r="AX288" s="15" t="s">
        <v>72</v>
      </c>
      <c r="AY288" s="289" t="s">
        <v>173</v>
      </c>
    </row>
    <row r="289" spans="2:51" s="12" customFormat="1" ht="13.5">
      <c r="B289" s="226"/>
      <c r="D289" s="227" t="s">
        <v>183</v>
      </c>
      <c r="E289" s="228" t="s">
        <v>5</v>
      </c>
      <c r="F289" s="229" t="s">
        <v>1423</v>
      </c>
      <c r="H289" s="230">
        <v>28.14</v>
      </c>
      <c r="I289" s="231"/>
      <c r="L289" s="226"/>
      <c r="M289" s="232"/>
      <c r="N289" s="233"/>
      <c r="O289" s="233"/>
      <c r="P289" s="233"/>
      <c r="Q289" s="233"/>
      <c r="R289" s="233"/>
      <c r="S289" s="233"/>
      <c r="T289" s="234"/>
      <c r="AT289" s="228" t="s">
        <v>183</v>
      </c>
      <c r="AU289" s="228" t="s">
        <v>85</v>
      </c>
      <c r="AV289" s="12" t="s">
        <v>81</v>
      </c>
      <c r="AW289" s="12" t="s">
        <v>35</v>
      </c>
      <c r="AX289" s="12" t="s">
        <v>72</v>
      </c>
      <c r="AY289" s="228" t="s">
        <v>173</v>
      </c>
    </row>
    <row r="290" spans="2:51" s="15" customFormat="1" ht="13.5">
      <c r="B290" s="286"/>
      <c r="D290" s="227" t="s">
        <v>183</v>
      </c>
      <c r="E290" s="287" t="s">
        <v>5</v>
      </c>
      <c r="F290" s="288" t="s">
        <v>1424</v>
      </c>
      <c r="H290" s="289" t="s">
        <v>5</v>
      </c>
      <c r="I290" s="290"/>
      <c r="L290" s="286"/>
      <c r="M290" s="291"/>
      <c r="N290" s="292"/>
      <c r="O290" s="292"/>
      <c r="P290" s="292"/>
      <c r="Q290" s="292"/>
      <c r="R290" s="292"/>
      <c r="S290" s="292"/>
      <c r="T290" s="293"/>
      <c r="AT290" s="289" t="s">
        <v>183</v>
      </c>
      <c r="AU290" s="289" t="s">
        <v>85</v>
      </c>
      <c r="AV290" s="15" t="s">
        <v>79</v>
      </c>
      <c r="AW290" s="15" t="s">
        <v>35</v>
      </c>
      <c r="AX290" s="15" t="s">
        <v>72</v>
      </c>
      <c r="AY290" s="289" t="s">
        <v>173</v>
      </c>
    </row>
    <row r="291" spans="2:51" s="12" customFormat="1" ht="13.5">
      <c r="B291" s="226"/>
      <c r="D291" s="227" t="s">
        <v>183</v>
      </c>
      <c r="E291" s="228" t="s">
        <v>5</v>
      </c>
      <c r="F291" s="229" t="s">
        <v>1425</v>
      </c>
      <c r="H291" s="230">
        <v>10.56</v>
      </c>
      <c r="I291" s="231"/>
      <c r="L291" s="226"/>
      <c r="M291" s="232"/>
      <c r="N291" s="233"/>
      <c r="O291" s="233"/>
      <c r="P291" s="233"/>
      <c r="Q291" s="233"/>
      <c r="R291" s="233"/>
      <c r="S291" s="233"/>
      <c r="T291" s="234"/>
      <c r="AT291" s="228" t="s">
        <v>183</v>
      </c>
      <c r="AU291" s="228" t="s">
        <v>85</v>
      </c>
      <c r="AV291" s="12" t="s">
        <v>81</v>
      </c>
      <c r="AW291" s="12" t="s">
        <v>35</v>
      </c>
      <c r="AX291" s="12" t="s">
        <v>72</v>
      </c>
      <c r="AY291" s="228" t="s">
        <v>173</v>
      </c>
    </row>
    <row r="292" spans="2:51" s="13" customFormat="1" ht="13.5">
      <c r="B292" s="235"/>
      <c r="D292" s="227" t="s">
        <v>183</v>
      </c>
      <c r="E292" s="253" t="s">
        <v>5</v>
      </c>
      <c r="F292" s="254" t="s">
        <v>186</v>
      </c>
      <c r="H292" s="255">
        <v>38.7</v>
      </c>
      <c r="I292" s="240"/>
      <c r="L292" s="235"/>
      <c r="M292" s="241"/>
      <c r="N292" s="242"/>
      <c r="O292" s="242"/>
      <c r="P292" s="242"/>
      <c r="Q292" s="242"/>
      <c r="R292" s="242"/>
      <c r="S292" s="242"/>
      <c r="T292" s="243"/>
      <c r="AT292" s="244" t="s">
        <v>183</v>
      </c>
      <c r="AU292" s="244" t="s">
        <v>85</v>
      </c>
      <c r="AV292" s="13" t="s">
        <v>181</v>
      </c>
      <c r="AW292" s="13" t="s">
        <v>35</v>
      </c>
      <c r="AX292" s="13" t="s">
        <v>79</v>
      </c>
      <c r="AY292" s="244" t="s">
        <v>173</v>
      </c>
    </row>
    <row r="293" spans="2:63" s="11" customFormat="1" ht="22.3" customHeight="1">
      <c r="B293" s="199"/>
      <c r="D293" s="210" t="s">
        <v>71</v>
      </c>
      <c r="E293" s="211" t="s">
        <v>85</v>
      </c>
      <c r="F293" s="211" t="s">
        <v>1426</v>
      </c>
      <c r="I293" s="202"/>
      <c r="J293" s="212">
        <f>BK293</f>
        <v>0</v>
      </c>
      <c r="L293" s="199"/>
      <c r="M293" s="204"/>
      <c r="N293" s="205"/>
      <c r="O293" s="205"/>
      <c r="P293" s="206">
        <f>SUM(P294:P374)</f>
        <v>0</v>
      </c>
      <c r="Q293" s="205"/>
      <c r="R293" s="206">
        <f>SUM(R294:R374)</f>
        <v>0</v>
      </c>
      <c r="S293" s="205"/>
      <c r="T293" s="207">
        <f>SUM(T294:T374)</f>
        <v>0</v>
      </c>
      <c r="AR293" s="200" t="s">
        <v>79</v>
      </c>
      <c r="AT293" s="208" t="s">
        <v>71</v>
      </c>
      <c r="AU293" s="208" t="s">
        <v>81</v>
      </c>
      <c r="AY293" s="200" t="s">
        <v>173</v>
      </c>
      <c r="BK293" s="209">
        <f>SUM(BK294:BK374)</f>
        <v>0</v>
      </c>
    </row>
    <row r="294" spans="2:65" s="1" customFormat="1" ht="31.5" customHeight="1">
      <c r="B294" s="213"/>
      <c r="C294" s="214" t="s">
        <v>365</v>
      </c>
      <c r="D294" s="214" t="s">
        <v>176</v>
      </c>
      <c r="E294" s="215" t="s">
        <v>1427</v>
      </c>
      <c r="F294" s="216" t="s">
        <v>1428</v>
      </c>
      <c r="G294" s="217" t="s">
        <v>339</v>
      </c>
      <c r="H294" s="218">
        <v>2.88</v>
      </c>
      <c r="I294" s="219"/>
      <c r="J294" s="220">
        <f>ROUND(I294*H294,2)</f>
        <v>0</v>
      </c>
      <c r="K294" s="216" t="s">
        <v>5</v>
      </c>
      <c r="L294" s="48"/>
      <c r="M294" s="221" t="s">
        <v>5</v>
      </c>
      <c r="N294" s="222" t="s">
        <v>43</v>
      </c>
      <c r="O294" s="49"/>
      <c r="P294" s="223">
        <f>O294*H294</f>
        <v>0</v>
      </c>
      <c r="Q294" s="223">
        <v>0.56423</v>
      </c>
      <c r="R294" s="223">
        <f>Q294*H294</f>
        <v>0</v>
      </c>
      <c r="S294" s="223">
        <v>0</v>
      </c>
      <c r="T294" s="224">
        <f>S294*H294</f>
        <v>0</v>
      </c>
      <c r="AR294" s="26" t="s">
        <v>181</v>
      </c>
      <c r="AT294" s="26" t="s">
        <v>176</v>
      </c>
      <c r="AU294" s="26" t="s">
        <v>85</v>
      </c>
      <c r="AY294" s="26" t="s">
        <v>173</v>
      </c>
      <c r="BE294" s="225">
        <f>IF(N294="základní",J294,0)</f>
        <v>0</v>
      </c>
      <c r="BF294" s="225">
        <f>IF(N294="snížená",J294,0)</f>
        <v>0</v>
      </c>
      <c r="BG294" s="225">
        <f>IF(N294="zákl. přenesená",J294,0)</f>
        <v>0</v>
      </c>
      <c r="BH294" s="225">
        <f>IF(N294="sníž. přenesená",J294,0)</f>
        <v>0</v>
      </c>
      <c r="BI294" s="225">
        <f>IF(N294="nulová",J294,0)</f>
        <v>0</v>
      </c>
      <c r="BJ294" s="26" t="s">
        <v>79</v>
      </c>
      <c r="BK294" s="225">
        <f>ROUND(I294*H294,2)</f>
        <v>0</v>
      </c>
      <c r="BL294" s="26" t="s">
        <v>181</v>
      </c>
      <c r="BM294" s="26" t="s">
        <v>1429</v>
      </c>
    </row>
    <row r="295" spans="2:51" s="15" customFormat="1" ht="13.5">
      <c r="B295" s="286"/>
      <c r="D295" s="227" t="s">
        <v>183</v>
      </c>
      <c r="E295" s="287" t="s">
        <v>5</v>
      </c>
      <c r="F295" s="288" t="s">
        <v>1430</v>
      </c>
      <c r="H295" s="289" t="s">
        <v>5</v>
      </c>
      <c r="I295" s="290"/>
      <c r="L295" s="286"/>
      <c r="M295" s="291"/>
      <c r="N295" s="292"/>
      <c r="O295" s="292"/>
      <c r="P295" s="292"/>
      <c r="Q295" s="292"/>
      <c r="R295" s="292"/>
      <c r="S295" s="292"/>
      <c r="T295" s="293"/>
      <c r="AT295" s="289" t="s">
        <v>183</v>
      </c>
      <c r="AU295" s="289" t="s">
        <v>85</v>
      </c>
      <c r="AV295" s="15" t="s">
        <v>79</v>
      </c>
      <c r="AW295" s="15" t="s">
        <v>35</v>
      </c>
      <c r="AX295" s="15" t="s">
        <v>72</v>
      </c>
      <c r="AY295" s="289" t="s">
        <v>173</v>
      </c>
    </row>
    <row r="296" spans="2:51" s="12" customFormat="1" ht="13.5">
      <c r="B296" s="226"/>
      <c r="D296" s="227" t="s">
        <v>183</v>
      </c>
      <c r="E296" s="228" t="s">
        <v>5</v>
      </c>
      <c r="F296" s="229" t="s">
        <v>1431</v>
      </c>
      <c r="H296" s="230">
        <v>1.2</v>
      </c>
      <c r="I296" s="231"/>
      <c r="L296" s="226"/>
      <c r="M296" s="232"/>
      <c r="N296" s="233"/>
      <c r="O296" s="233"/>
      <c r="P296" s="233"/>
      <c r="Q296" s="233"/>
      <c r="R296" s="233"/>
      <c r="S296" s="233"/>
      <c r="T296" s="234"/>
      <c r="AT296" s="228" t="s">
        <v>183</v>
      </c>
      <c r="AU296" s="228" t="s">
        <v>85</v>
      </c>
      <c r="AV296" s="12" t="s">
        <v>81</v>
      </c>
      <c r="AW296" s="12" t="s">
        <v>35</v>
      </c>
      <c r="AX296" s="12" t="s">
        <v>72</v>
      </c>
      <c r="AY296" s="228" t="s">
        <v>173</v>
      </c>
    </row>
    <row r="297" spans="2:51" s="12" customFormat="1" ht="13.5">
      <c r="B297" s="226"/>
      <c r="D297" s="227" t="s">
        <v>183</v>
      </c>
      <c r="E297" s="228" t="s">
        <v>5</v>
      </c>
      <c r="F297" s="229" t="s">
        <v>1432</v>
      </c>
      <c r="H297" s="230">
        <v>1.68</v>
      </c>
      <c r="I297" s="231"/>
      <c r="L297" s="226"/>
      <c r="M297" s="232"/>
      <c r="N297" s="233"/>
      <c r="O297" s="233"/>
      <c r="P297" s="233"/>
      <c r="Q297" s="233"/>
      <c r="R297" s="233"/>
      <c r="S297" s="233"/>
      <c r="T297" s="234"/>
      <c r="AT297" s="228" t="s">
        <v>183</v>
      </c>
      <c r="AU297" s="228" t="s">
        <v>85</v>
      </c>
      <c r="AV297" s="12" t="s">
        <v>81</v>
      </c>
      <c r="AW297" s="12" t="s">
        <v>35</v>
      </c>
      <c r="AX297" s="12" t="s">
        <v>72</v>
      </c>
      <c r="AY297" s="228" t="s">
        <v>173</v>
      </c>
    </row>
    <row r="298" spans="2:51" s="13" customFormat="1" ht="13.5">
      <c r="B298" s="235"/>
      <c r="D298" s="236" t="s">
        <v>183</v>
      </c>
      <c r="E298" s="237" t="s">
        <v>5</v>
      </c>
      <c r="F298" s="238" t="s">
        <v>186</v>
      </c>
      <c r="H298" s="239">
        <v>2.88</v>
      </c>
      <c r="I298" s="240"/>
      <c r="L298" s="235"/>
      <c r="M298" s="241"/>
      <c r="N298" s="242"/>
      <c r="O298" s="242"/>
      <c r="P298" s="242"/>
      <c r="Q298" s="242"/>
      <c r="R298" s="242"/>
      <c r="S298" s="242"/>
      <c r="T298" s="243"/>
      <c r="AT298" s="244" t="s">
        <v>183</v>
      </c>
      <c r="AU298" s="244" t="s">
        <v>85</v>
      </c>
      <c r="AV298" s="13" t="s">
        <v>181</v>
      </c>
      <c r="AW298" s="13" t="s">
        <v>35</v>
      </c>
      <c r="AX298" s="13" t="s">
        <v>79</v>
      </c>
      <c r="AY298" s="244" t="s">
        <v>173</v>
      </c>
    </row>
    <row r="299" spans="2:65" s="1" customFormat="1" ht="31.5" customHeight="1">
      <c r="B299" s="213"/>
      <c r="C299" s="214" t="s">
        <v>369</v>
      </c>
      <c r="D299" s="214" t="s">
        <v>176</v>
      </c>
      <c r="E299" s="215" t="s">
        <v>1433</v>
      </c>
      <c r="F299" s="216" t="s">
        <v>1434</v>
      </c>
      <c r="G299" s="217" t="s">
        <v>339</v>
      </c>
      <c r="H299" s="218">
        <v>169.06</v>
      </c>
      <c r="I299" s="219"/>
      <c r="J299" s="220">
        <f>ROUND(I299*H299,2)</f>
        <v>0</v>
      </c>
      <c r="K299" s="216" t="s">
        <v>180</v>
      </c>
      <c r="L299" s="48"/>
      <c r="M299" s="221" t="s">
        <v>5</v>
      </c>
      <c r="N299" s="222" t="s">
        <v>43</v>
      </c>
      <c r="O299" s="49"/>
      <c r="P299" s="223">
        <f>O299*H299</f>
        <v>0</v>
      </c>
      <c r="Q299" s="223">
        <v>2.460792204</v>
      </c>
      <c r="R299" s="223">
        <f>Q299*H299</f>
        <v>0</v>
      </c>
      <c r="S299" s="223">
        <v>0</v>
      </c>
      <c r="T299" s="224">
        <f>S299*H299</f>
        <v>0</v>
      </c>
      <c r="AR299" s="26" t="s">
        <v>181</v>
      </c>
      <c r="AT299" s="26" t="s">
        <v>176</v>
      </c>
      <c r="AU299" s="26" t="s">
        <v>85</v>
      </c>
      <c r="AY299" s="26" t="s">
        <v>173</v>
      </c>
      <c r="BE299" s="225">
        <f>IF(N299="základní",J299,0)</f>
        <v>0</v>
      </c>
      <c r="BF299" s="225">
        <f>IF(N299="snížená",J299,0)</f>
        <v>0</v>
      </c>
      <c r="BG299" s="225">
        <f>IF(N299="zákl. přenesená",J299,0)</f>
        <v>0</v>
      </c>
      <c r="BH299" s="225">
        <f>IF(N299="sníž. přenesená",J299,0)</f>
        <v>0</v>
      </c>
      <c r="BI299" s="225">
        <f>IF(N299="nulová",J299,0)</f>
        <v>0</v>
      </c>
      <c r="BJ299" s="26" t="s">
        <v>79</v>
      </c>
      <c r="BK299" s="225">
        <f>ROUND(I299*H299,2)</f>
        <v>0</v>
      </c>
      <c r="BL299" s="26" t="s">
        <v>181</v>
      </c>
      <c r="BM299" s="26" t="s">
        <v>1435</v>
      </c>
    </row>
    <row r="300" spans="2:47" s="1" customFormat="1" ht="13.5">
      <c r="B300" s="48"/>
      <c r="D300" s="227" t="s">
        <v>1236</v>
      </c>
      <c r="F300" s="285" t="s">
        <v>1436</v>
      </c>
      <c r="I300" s="281"/>
      <c r="L300" s="48"/>
      <c r="M300" s="282"/>
      <c r="N300" s="49"/>
      <c r="O300" s="49"/>
      <c r="P300" s="49"/>
      <c r="Q300" s="49"/>
      <c r="R300" s="49"/>
      <c r="S300" s="49"/>
      <c r="T300" s="87"/>
      <c r="AT300" s="26" t="s">
        <v>1236</v>
      </c>
      <c r="AU300" s="26" t="s">
        <v>85</v>
      </c>
    </row>
    <row r="301" spans="2:51" s="15" customFormat="1" ht="13.5">
      <c r="B301" s="286"/>
      <c r="D301" s="227" t="s">
        <v>183</v>
      </c>
      <c r="E301" s="287" t="s">
        <v>5</v>
      </c>
      <c r="F301" s="288" t="s">
        <v>1437</v>
      </c>
      <c r="H301" s="289" t="s">
        <v>5</v>
      </c>
      <c r="I301" s="290"/>
      <c r="L301" s="286"/>
      <c r="M301" s="291"/>
      <c r="N301" s="292"/>
      <c r="O301" s="292"/>
      <c r="P301" s="292"/>
      <c r="Q301" s="292"/>
      <c r="R301" s="292"/>
      <c r="S301" s="292"/>
      <c r="T301" s="293"/>
      <c r="AT301" s="289" t="s">
        <v>183</v>
      </c>
      <c r="AU301" s="289" t="s">
        <v>85</v>
      </c>
      <c r="AV301" s="15" t="s">
        <v>79</v>
      </c>
      <c r="AW301" s="15" t="s">
        <v>35</v>
      </c>
      <c r="AX301" s="15" t="s">
        <v>72</v>
      </c>
      <c r="AY301" s="289" t="s">
        <v>173</v>
      </c>
    </row>
    <row r="302" spans="2:51" s="12" customFormat="1" ht="13.5">
      <c r="B302" s="226"/>
      <c r="D302" s="227" t="s">
        <v>183</v>
      </c>
      <c r="E302" s="228" t="s">
        <v>5</v>
      </c>
      <c r="F302" s="229" t="s">
        <v>1438</v>
      </c>
      <c r="H302" s="230">
        <v>46.1</v>
      </c>
      <c r="I302" s="231"/>
      <c r="L302" s="226"/>
      <c r="M302" s="232"/>
      <c r="N302" s="233"/>
      <c r="O302" s="233"/>
      <c r="P302" s="233"/>
      <c r="Q302" s="233"/>
      <c r="R302" s="233"/>
      <c r="S302" s="233"/>
      <c r="T302" s="234"/>
      <c r="AT302" s="228" t="s">
        <v>183</v>
      </c>
      <c r="AU302" s="228" t="s">
        <v>85</v>
      </c>
      <c r="AV302" s="12" t="s">
        <v>81</v>
      </c>
      <c r="AW302" s="12" t="s">
        <v>35</v>
      </c>
      <c r="AX302" s="12" t="s">
        <v>72</v>
      </c>
      <c r="AY302" s="228" t="s">
        <v>173</v>
      </c>
    </row>
    <row r="303" spans="2:51" s="15" customFormat="1" ht="13.5">
      <c r="B303" s="286"/>
      <c r="D303" s="227" t="s">
        <v>183</v>
      </c>
      <c r="E303" s="287" t="s">
        <v>5</v>
      </c>
      <c r="F303" s="288" t="s">
        <v>1439</v>
      </c>
      <c r="H303" s="289" t="s">
        <v>5</v>
      </c>
      <c r="I303" s="290"/>
      <c r="L303" s="286"/>
      <c r="M303" s="291"/>
      <c r="N303" s="292"/>
      <c r="O303" s="292"/>
      <c r="P303" s="292"/>
      <c r="Q303" s="292"/>
      <c r="R303" s="292"/>
      <c r="S303" s="292"/>
      <c r="T303" s="293"/>
      <c r="AT303" s="289" t="s">
        <v>183</v>
      </c>
      <c r="AU303" s="289" t="s">
        <v>85</v>
      </c>
      <c r="AV303" s="15" t="s">
        <v>79</v>
      </c>
      <c r="AW303" s="15" t="s">
        <v>35</v>
      </c>
      <c r="AX303" s="15" t="s">
        <v>72</v>
      </c>
      <c r="AY303" s="289" t="s">
        <v>173</v>
      </c>
    </row>
    <row r="304" spans="2:51" s="12" customFormat="1" ht="13.5">
      <c r="B304" s="226"/>
      <c r="D304" s="227" t="s">
        <v>183</v>
      </c>
      <c r="E304" s="228" t="s">
        <v>5</v>
      </c>
      <c r="F304" s="229" t="s">
        <v>1440</v>
      </c>
      <c r="H304" s="230">
        <v>31.48</v>
      </c>
      <c r="I304" s="231"/>
      <c r="L304" s="226"/>
      <c r="M304" s="232"/>
      <c r="N304" s="233"/>
      <c r="O304" s="233"/>
      <c r="P304" s="233"/>
      <c r="Q304" s="233"/>
      <c r="R304" s="233"/>
      <c r="S304" s="233"/>
      <c r="T304" s="234"/>
      <c r="AT304" s="228" t="s">
        <v>183</v>
      </c>
      <c r="AU304" s="228" t="s">
        <v>85</v>
      </c>
      <c r="AV304" s="12" t="s">
        <v>81</v>
      </c>
      <c r="AW304" s="12" t="s">
        <v>35</v>
      </c>
      <c r="AX304" s="12" t="s">
        <v>72</v>
      </c>
      <c r="AY304" s="228" t="s">
        <v>173</v>
      </c>
    </row>
    <row r="305" spans="2:51" s="15" customFormat="1" ht="13.5">
      <c r="B305" s="286"/>
      <c r="D305" s="227" t="s">
        <v>183</v>
      </c>
      <c r="E305" s="287" t="s">
        <v>5</v>
      </c>
      <c r="F305" s="288" t="s">
        <v>1441</v>
      </c>
      <c r="H305" s="289" t="s">
        <v>5</v>
      </c>
      <c r="I305" s="290"/>
      <c r="L305" s="286"/>
      <c r="M305" s="291"/>
      <c r="N305" s="292"/>
      <c r="O305" s="292"/>
      <c r="P305" s="292"/>
      <c r="Q305" s="292"/>
      <c r="R305" s="292"/>
      <c r="S305" s="292"/>
      <c r="T305" s="293"/>
      <c r="AT305" s="289" t="s">
        <v>183</v>
      </c>
      <c r="AU305" s="289" t="s">
        <v>85</v>
      </c>
      <c r="AV305" s="15" t="s">
        <v>79</v>
      </c>
      <c r="AW305" s="15" t="s">
        <v>35</v>
      </c>
      <c r="AX305" s="15" t="s">
        <v>72</v>
      </c>
      <c r="AY305" s="289" t="s">
        <v>173</v>
      </c>
    </row>
    <row r="306" spans="2:51" s="12" customFormat="1" ht="13.5">
      <c r="B306" s="226"/>
      <c r="D306" s="227" t="s">
        <v>183</v>
      </c>
      <c r="E306" s="228" t="s">
        <v>5</v>
      </c>
      <c r="F306" s="229" t="s">
        <v>1442</v>
      </c>
      <c r="H306" s="230">
        <v>43.81</v>
      </c>
      <c r="I306" s="231"/>
      <c r="L306" s="226"/>
      <c r="M306" s="232"/>
      <c r="N306" s="233"/>
      <c r="O306" s="233"/>
      <c r="P306" s="233"/>
      <c r="Q306" s="233"/>
      <c r="R306" s="233"/>
      <c r="S306" s="233"/>
      <c r="T306" s="234"/>
      <c r="AT306" s="228" t="s">
        <v>183</v>
      </c>
      <c r="AU306" s="228" t="s">
        <v>85</v>
      </c>
      <c r="AV306" s="12" t="s">
        <v>81</v>
      </c>
      <c r="AW306" s="12" t="s">
        <v>35</v>
      </c>
      <c r="AX306" s="12" t="s">
        <v>72</v>
      </c>
      <c r="AY306" s="228" t="s">
        <v>173</v>
      </c>
    </row>
    <row r="307" spans="2:51" s="15" customFormat="1" ht="13.5">
      <c r="B307" s="286"/>
      <c r="D307" s="227" t="s">
        <v>183</v>
      </c>
      <c r="E307" s="287" t="s">
        <v>5</v>
      </c>
      <c r="F307" s="288" t="s">
        <v>1443</v>
      </c>
      <c r="H307" s="289" t="s">
        <v>5</v>
      </c>
      <c r="I307" s="290"/>
      <c r="L307" s="286"/>
      <c r="M307" s="291"/>
      <c r="N307" s="292"/>
      <c r="O307" s="292"/>
      <c r="P307" s="292"/>
      <c r="Q307" s="292"/>
      <c r="R307" s="292"/>
      <c r="S307" s="292"/>
      <c r="T307" s="293"/>
      <c r="AT307" s="289" t="s">
        <v>183</v>
      </c>
      <c r="AU307" s="289" t="s">
        <v>85</v>
      </c>
      <c r="AV307" s="15" t="s">
        <v>79</v>
      </c>
      <c r="AW307" s="15" t="s">
        <v>35</v>
      </c>
      <c r="AX307" s="15" t="s">
        <v>72</v>
      </c>
      <c r="AY307" s="289" t="s">
        <v>173</v>
      </c>
    </row>
    <row r="308" spans="2:51" s="12" customFormat="1" ht="13.5">
      <c r="B308" s="226"/>
      <c r="D308" s="227" t="s">
        <v>183</v>
      </c>
      <c r="E308" s="228" t="s">
        <v>5</v>
      </c>
      <c r="F308" s="229" t="s">
        <v>1444</v>
      </c>
      <c r="H308" s="230">
        <v>2.57</v>
      </c>
      <c r="I308" s="231"/>
      <c r="L308" s="226"/>
      <c r="M308" s="232"/>
      <c r="N308" s="233"/>
      <c r="O308" s="233"/>
      <c r="P308" s="233"/>
      <c r="Q308" s="233"/>
      <c r="R308" s="233"/>
      <c r="S308" s="233"/>
      <c r="T308" s="234"/>
      <c r="AT308" s="228" t="s">
        <v>183</v>
      </c>
      <c r="AU308" s="228" t="s">
        <v>85</v>
      </c>
      <c r="AV308" s="12" t="s">
        <v>81</v>
      </c>
      <c r="AW308" s="12" t="s">
        <v>35</v>
      </c>
      <c r="AX308" s="12" t="s">
        <v>72</v>
      </c>
      <c r="AY308" s="228" t="s">
        <v>173</v>
      </c>
    </row>
    <row r="309" spans="2:51" s="15" customFormat="1" ht="13.5">
      <c r="B309" s="286"/>
      <c r="D309" s="227" t="s">
        <v>183</v>
      </c>
      <c r="E309" s="287" t="s">
        <v>5</v>
      </c>
      <c r="F309" s="288" t="s">
        <v>1445</v>
      </c>
      <c r="H309" s="289" t="s">
        <v>5</v>
      </c>
      <c r="I309" s="290"/>
      <c r="L309" s="286"/>
      <c r="M309" s="291"/>
      <c r="N309" s="292"/>
      <c r="O309" s="292"/>
      <c r="P309" s="292"/>
      <c r="Q309" s="292"/>
      <c r="R309" s="292"/>
      <c r="S309" s="292"/>
      <c r="T309" s="293"/>
      <c r="AT309" s="289" t="s">
        <v>183</v>
      </c>
      <c r="AU309" s="289" t="s">
        <v>85</v>
      </c>
      <c r="AV309" s="15" t="s">
        <v>79</v>
      </c>
      <c r="AW309" s="15" t="s">
        <v>35</v>
      </c>
      <c r="AX309" s="15" t="s">
        <v>72</v>
      </c>
      <c r="AY309" s="289" t="s">
        <v>173</v>
      </c>
    </row>
    <row r="310" spans="2:51" s="12" customFormat="1" ht="13.5">
      <c r="B310" s="226"/>
      <c r="D310" s="227" t="s">
        <v>183</v>
      </c>
      <c r="E310" s="228" t="s">
        <v>5</v>
      </c>
      <c r="F310" s="229" t="s">
        <v>1446</v>
      </c>
      <c r="H310" s="230">
        <v>6.75</v>
      </c>
      <c r="I310" s="231"/>
      <c r="L310" s="226"/>
      <c r="M310" s="232"/>
      <c r="N310" s="233"/>
      <c r="O310" s="233"/>
      <c r="P310" s="233"/>
      <c r="Q310" s="233"/>
      <c r="R310" s="233"/>
      <c r="S310" s="233"/>
      <c r="T310" s="234"/>
      <c r="AT310" s="228" t="s">
        <v>183</v>
      </c>
      <c r="AU310" s="228" t="s">
        <v>85</v>
      </c>
      <c r="AV310" s="12" t="s">
        <v>81</v>
      </c>
      <c r="AW310" s="12" t="s">
        <v>35</v>
      </c>
      <c r="AX310" s="12" t="s">
        <v>72</v>
      </c>
      <c r="AY310" s="228" t="s">
        <v>173</v>
      </c>
    </row>
    <row r="311" spans="2:51" s="15" customFormat="1" ht="13.5">
      <c r="B311" s="286"/>
      <c r="D311" s="227" t="s">
        <v>183</v>
      </c>
      <c r="E311" s="287" t="s">
        <v>5</v>
      </c>
      <c r="F311" s="288" t="s">
        <v>1447</v>
      </c>
      <c r="H311" s="289" t="s">
        <v>5</v>
      </c>
      <c r="I311" s="290"/>
      <c r="L311" s="286"/>
      <c r="M311" s="291"/>
      <c r="N311" s="292"/>
      <c r="O311" s="292"/>
      <c r="P311" s="292"/>
      <c r="Q311" s="292"/>
      <c r="R311" s="292"/>
      <c r="S311" s="292"/>
      <c r="T311" s="293"/>
      <c r="AT311" s="289" t="s">
        <v>183</v>
      </c>
      <c r="AU311" s="289" t="s">
        <v>85</v>
      </c>
      <c r="AV311" s="15" t="s">
        <v>79</v>
      </c>
      <c r="AW311" s="15" t="s">
        <v>35</v>
      </c>
      <c r="AX311" s="15" t="s">
        <v>72</v>
      </c>
      <c r="AY311" s="289" t="s">
        <v>173</v>
      </c>
    </row>
    <row r="312" spans="2:51" s="12" customFormat="1" ht="13.5">
      <c r="B312" s="226"/>
      <c r="D312" s="227" t="s">
        <v>183</v>
      </c>
      <c r="E312" s="228" t="s">
        <v>5</v>
      </c>
      <c r="F312" s="229" t="s">
        <v>1448</v>
      </c>
      <c r="H312" s="230">
        <v>5.19</v>
      </c>
      <c r="I312" s="231"/>
      <c r="L312" s="226"/>
      <c r="M312" s="232"/>
      <c r="N312" s="233"/>
      <c r="O312" s="233"/>
      <c r="P312" s="233"/>
      <c r="Q312" s="233"/>
      <c r="R312" s="233"/>
      <c r="S312" s="233"/>
      <c r="T312" s="234"/>
      <c r="AT312" s="228" t="s">
        <v>183</v>
      </c>
      <c r="AU312" s="228" t="s">
        <v>85</v>
      </c>
      <c r="AV312" s="12" t="s">
        <v>81</v>
      </c>
      <c r="AW312" s="12" t="s">
        <v>35</v>
      </c>
      <c r="AX312" s="12" t="s">
        <v>72</v>
      </c>
      <c r="AY312" s="228" t="s">
        <v>173</v>
      </c>
    </row>
    <row r="313" spans="2:51" s="15" customFormat="1" ht="13.5">
      <c r="B313" s="286"/>
      <c r="D313" s="227" t="s">
        <v>183</v>
      </c>
      <c r="E313" s="287" t="s">
        <v>5</v>
      </c>
      <c r="F313" s="288" t="s">
        <v>1449</v>
      </c>
      <c r="H313" s="289" t="s">
        <v>5</v>
      </c>
      <c r="I313" s="290"/>
      <c r="L313" s="286"/>
      <c r="M313" s="291"/>
      <c r="N313" s="292"/>
      <c r="O313" s="292"/>
      <c r="P313" s="292"/>
      <c r="Q313" s="292"/>
      <c r="R313" s="292"/>
      <c r="S313" s="292"/>
      <c r="T313" s="293"/>
      <c r="AT313" s="289" t="s">
        <v>183</v>
      </c>
      <c r="AU313" s="289" t="s">
        <v>85</v>
      </c>
      <c r="AV313" s="15" t="s">
        <v>79</v>
      </c>
      <c r="AW313" s="15" t="s">
        <v>35</v>
      </c>
      <c r="AX313" s="15" t="s">
        <v>72</v>
      </c>
      <c r="AY313" s="289" t="s">
        <v>173</v>
      </c>
    </row>
    <row r="314" spans="2:51" s="12" customFormat="1" ht="13.5">
      <c r="B314" s="226"/>
      <c r="D314" s="227" t="s">
        <v>183</v>
      </c>
      <c r="E314" s="228" t="s">
        <v>5</v>
      </c>
      <c r="F314" s="229" t="s">
        <v>1450</v>
      </c>
      <c r="H314" s="230">
        <v>16.43</v>
      </c>
      <c r="I314" s="231"/>
      <c r="L314" s="226"/>
      <c r="M314" s="232"/>
      <c r="N314" s="233"/>
      <c r="O314" s="233"/>
      <c r="P314" s="233"/>
      <c r="Q314" s="233"/>
      <c r="R314" s="233"/>
      <c r="S314" s="233"/>
      <c r="T314" s="234"/>
      <c r="AT314" s="228" t="s">
        <v>183</v>
      </c>
      <c r="AU314" s="228" t="s">
        <v>85</v>
      </c>
      <c r="AV314" s="12" t="s">
        <v>81</v>
      </c>
      <c r="AW314" s="12" t="s">
        <v>35</v>
      </c>
      <c r="AX314" s="12" t="s">
        <v>72</v>
      </c>
      <c r="AY314" s="228" t="s">
        <v>173</v>
      </c>
    </row>
    <row r="315" spans="2:51" s="15" customFormat="1" ht="13.5">
      <c r="B315" s="286"/>
      <c r="D315" s="227" t="s">
        <v>183</v>
      </c>
      <c r="E315" s="287" t="s">
        <v>5</v>
      </c>
      <c r="F315" s="288" t="s">
        <v>1451</v>
      </c>
      <c r="H315" s="289" t="s">
        <v>5</v>
      </c>
      <c r="I315" s="290"/>
      <c r="L315" s="286"/>
      <c r="M315" s="291"/>
      <c r="N315" s="292"/>
      <c r="O315" s="292"/>
      <c r="P315" s="292"/>
      <c r="Q315" s="292"/>
      <c r="R315" s="292"/>
      <c r="S315" s="292"/>
      <c r="T315" s="293"/>
      <c r="AT315" s="289" t="s">
        <v>183</v>
      </c>
      <c r="AU315" s="289" t="s">
        <v>85</v>
      </c>
      <c r="AV315" s="15" t="s">
        <v>79</v>
      </c>
      <c r="AW315" s="15" t="s">
        <v>35</v>
      </c>
      <c r="AX315" s="15" t="s">
        <v>72</v>
      </c>
      <c r="AY315" s="289" t="s">
        <v>173</v>
      </c>
    </row>
    <row r="316" spans="2:51" s="12" customFormat="1" ht="13.5">
      <c r="B316" s="226"/>
      <c r="D316" s="227" t="s">
        <v>183</v>
      </c>
      <c r="E316" s="228" t="s">
        <v>5</v>
      </c>
      <c r="F316" s="229" t="s">
        <v>1452</v>
      </c>
      <c r="H316" s="230">
        <v>16.73</v>
      </c>
      <c r="I316" s="231"/>
      <c r="L316" s="226"/>
      <c r="M316" s="232"/>
      <c r="N316" s="233"/>
      <c r="O316" s="233"/>
      <c r="P316" s="233"/>
      <c r="Q316" s="233"/>
      <c r="R316" s="233"/>
      <c r="S316" s="233"/>
      <c r="T316" s="234"/>
      <c r="AT316" s="228" t="s">
        <v>183</v>
      </c>
      <c r="AU316" s="228" t="s">
        <v>85</v>
      </c>
      <c r="AV316" s="12" t="s">
        <v>81</v>
      </c>
      <c r="AW316" s="12" t="s">
        <v>35</v>
      </c>
      <c r="AX316" s="12" t="s">
        <v>72</v>
      </c>
      <c r="AY316" s="228" t="s">
        <v>173</v>
      </c>
    </row>
    <row r="317" spans="2:51" s="13" customFormat="1" ht="13.5">
      <c r="B317" s="235"/>
      <c r="D317" s="236" t="s">
        <v>183</v>
      </c>
      <c r="E317" s="237" t="s">
        <v>5</v>
      </c>
      <c r="F317" s="238" t="s">
        <v>186</v>
      </c>
      <c r="H317" s="239">
        <v>169.06</v>
      </c>
      <c r="I317" s="240"/>
      <c r="L317" s="235"/>
      <c r="M317" s="241"/>
      <c r="N317" s="242"/>
      <c r="O317" s="242"/>
      <c r="P317" s="242"/>
      <c r="Q317" s="242"/>
      <c r="R317" s="242"/>
      <c r="S317" s="242"/>
      <c r="T317" s="243"/>
      <c r="AT317" s="244" t="s">
        <v>183</v>
      </c>
      <c r="AU317" s="244" t="s">
        <v>85</v>
      </c>
      <c r="AV317" s="13" t="s">
        <v>181</v>
      </c>
      <c r="AW317" s="13" t="s">
        <v>35</v>
      </c>
      <c r="AX317" s="13" t="s">
        <v>79</v>
      </c>
      <c r="AY317" s="244" t="s">
        <v>173</v>
      </c>
    </row>
    <row r="318" spans="2:65" s="1" customFormat="1" ht="44.25" customHeight="1">
      <c r="B318" s="213"/>
      <c r="C318" s="214" t="s">
        <v>373</v>
      </c>
      <c r="D318" s="214" t="s">
        <v>176</v>
      </c>
      <c r="E318" s="215" t="s">
        <v>1453</v>
      </c>
      <c r="F318" s="216" t="s">
        <v>1454</v>
      </c>
      <c r="G318" s="217" t="s">
        <v>179</v>
      </c>
      <c r="H318" s="218">
        <v>1513.62</v>
      </c>
      <c r="I318" s="219"/>
      <c r="J318" s="220">
        <f>ROUND(I318*H318,2)</f>
        <v>0</v>
      </c>
      <c r="K318" s="216" t="s">
        <v>180</v>
      </c>
      <c r="L318" s="48"/>
      <c r="M318" s="221" t="s">
        <v>5</v>
      </c>
      <c r="N318" s="222" t="s">
        <v>43</v>
      </c>
      <c r="O318" s="49"/>
      <c r="P318" s="223">
        <f>O318*H318</f>
        <v>0</v>
      </c>
      <c r="Q318" s="223">
        <v>0.00108594</v>
      </c>
      <c r="R318" s="223">
        <f>Q318*H318</f>
        <v>0</v>
      </c>
      <c r="S318" s="223">
        <v>0</v>
      </c>
      <c r="T318" s="224">
        <f>S318*H318</f>
        <v>0</v>
      </c>
      <c r="AR318" s="26" t="s">
        <v>181</v>
      </c>
      <c r="AT318" s="26" t="s">
        <v>176</v>
      </c>
      <c r="AU318" s="26" t="s">
        <v>85</v>
      </c>
      <c r="AY318" s="26" t="s">
        <v>173</v>
      </c>
      <c r="BE318" s="225">
        <f>IF(N318="základní",J318,0)</f>
        <v>0</v>
      </c>
      <c r="BF318" s="225">
        <f>IF(N318="snížená",J318,0)</f>
        <v>0</v>
      </c>
      <c r="BG318" s="225">
        <f>IF(N318="zákl. přenesená",J318,0)</f>
        <v>0</v>
      </c>
      <c r="BH318" s="225">
        <f>IF(N318="sníž. přenesená",J318,0)</f>
        <v>0</v>
      </c>
      <c r="BI318" s="225">
        <f>IF(N318="nulová",J318,0)</f>
        <v>0</v>
      </c>
      <c r="BJ318" s="26" t="s">
        <v>79</v>
      </c>
      <c r="BK318" s="225">
        <f>ROUND(I318*H318,2)</f>
        <v>0</v>
      </c>
      <c r="BL318" s="26" t="s">
        <v>181</v>
      </c>
      <c r="BM318" s="26" t="s">
        <v>1455</v>
      </c>
    </row>
    <row r="319" spans="2:47" s="1" customFormat="1" ht="13.5">
      <c r="B319" s="48"/>
      <c r="D319" s="227" t="s">
        <v>1236</v>
      </c>
      <c r="F319" s="285" t="s">
        <v>1456</v>
      </c>
      <c r="I319" s="281"/>
      <c r="L319" s="48"/>
      <c r="M319" s="282"/>
      <c r="N319" s="49"/>
      <c r="O319" s="49"/>
      <c r="P319" s="49"/>
      <c r="Q319" s="49"/>
      <c r="R319" s="49"/>
      <c r="S319" s="49"/>
      <c r="T319" s="87"/>
      <c r="AT319" s="26" t="s">
        <v>1236</v>
      </c>
      <c r="AU319" s="26" t="s">
        <v>85</v>
      </c>
    </row>
    <row r="320" spans="2:51" s="15" customFormat="1" ht="13.5">
      <c r="B320" s="286"/>
      <c r="D320" s="227" t="s">
        <v>183</v>
      </c>
      <c r="E320" s="287" t="s">
        <v>5</v>
      </c>
      <c r="F320" s="288" t="s">
        <v>1437</v>
      </c>
      <c r="H320" s="289" t="s">
        <v>5</v>
      </c>
      <c r="I320" s="290"/>
      <c r="L320" s="286"/>
      <c r="M320" s="291"/>
      <c r="N320" s="292"/>
      <c r="O320" s="292"/>
      <c r="P320" s="292"/>
      <c r="Q320" s="292"/>
      <c r="R320" s="292"/>
      <c r="S320" s="292"/>
      <c r="T320" s="293"/>
      <c r="AT320" s="289" t="s">
        <v>183</v>
      </c>
      <c r="AU320" s="289" t="s">
        <v>85</v>
      </c>
      <c r="AV320" s="15" t="s">
        <v>79</v>
      </c>
      <c r="AW320" s="15" t="s">
        <v>35</v>
      </c>
      <c r="AX320" s="15" t="s">
        <v>72</v>
      </c>
      <c r="AY320" s="289" t="s">
        <v>173</v>
      </c>
    </row>
    <row r="321" spans="2:51" s="12" customFormat="1" ht="13.5">
      <c r="B321" s="226"/>
      <c r="D321" s="227" t="s">
        <v>183</v>
      </c>
      <c r="E321" s="228" t="s">
        <v>5</v>
      </c>
      <c r="F321" s="229" t="s">
        <v>1457</v>
      </c>
      <c r="H321" s="230">
        <v>385.78</v>
      </c>
      <c r="I321" s="231"/>
      <c r="L321" s="226"/>
      <c r="M321" s="232"/>
      <c r="N321" s="233"/>
      <c r="O321" s="233"/>
      <c r="P321" s="233"/>
      <c r="Q321" s="233"/>
      <c r="R321" s="233"/>
      <c r="S321" s="233"/>
      <c r="T321" s="234"/>
      <c r="AT321" s="228" t="s">
        <v>183</v>
      </c>
      <c r="AU321" s="228" t="s">
        <v>85</v>
      </c>
      <c r="AV321" s="12" t="s">
        <v>81</v>
      </c>
      <c r="AW321" s="12" t="s">
        <v>35</v>
      </c>
      <c r="AX321" s="12" t="s">
        <v>72</v>
      </c>
      <c r="AY321" s="228" t="s">
        <v>173</v>
      </c>
    </row>
    <row r="322" spans="2:51" s="12" customFormat="1" ht="13.5">
      <c r="B322" s="226"/>
      <c r="D322" s="227" t="s">
        <v>183</v>
      </c>
      <c r="E322" s="228" t="s">
        <v>5</v>
      </c>
      <c r="F322" s="229" t="s">
        <v>1458</v>
      </c>
      <c r="H322" s="230">
        <v>9.59</v>
      </c>
      <c r="I322" s="231"/>
      <c r="L322" s="226"/>
      <c r="M322" s="232"/>
      <c r="N322" s="233"/>
      <c r="O322" s="233"/>
      <c r="P322" s="233"/>
      <c r="Q322" s="233"/>
      <c r="R322" s="233"/>
      <c r="S322" s="233"/>
      <c r="T322" s="234"/>
      <c r="AT322" s="228" t="s">
        <v>183</v>
      </c>
      <c r="AU322" s="228" t="s">
        <v>85</v>
      </c>
      <c r="AV322" s="12" t="s">
        <v>81</v>
      </c>
      <c r="AW322" s="12" t="s">
        <v>35</v>
      </c>
      <c r="AX322" s="12" t="s">
        <v>72</v>
      </c>
      <c r="AY322" s="228" t="s">
        <v>173</v>
      </c>
    </row>
    <row r="323" spans="2:51" s="15" customFormat="1" ht="13.5">
      <c r="B323" s="286"/>
      <c r="D323" s="227" t="s">
        <v>183</v>
      </c>
      <c r="E323" s="287" t="s">
        <v>5</v>
      </c>
      <c r="F323" s="288" t="s">
        <v>1439</v>
      </c>
      <c r="H323" s="289" t="s">
        <v>5</v>
      </c>
      <c r="I323" s="290"/>
      <c r="L323" s="286"/>
      <c r="M323" s="291"/>
      <c r="N323" s="292"/>
      <c r="O323" s="292"/>
      <c r="P323" s="292"/>
      <c r="Q323" s="292"/>
      <c r="R323" s="292"/>
      <c r="S323" s="292"/>
      <c r="T323" s="293"/>
      <c r="AT323" s="289" t="s">
        <v>183</v>
      </c>
      <c r="AU323" s="289" t="s">
        <v>85</v>
      </c>
      <c r="AV323" s="15" t="s">
        <v>79</v>
      </c>
      <c r="AW323" s="15" t="s">
        <v>35</v>
      </c>
      <c r="AX323" s="15" t="s">
        <v>72</v>
      </c>
      <c r="AY323" s="289" t="s">
        <v>173</v>
      </c>
    </row>
    <row r="324" spans="2:51" s="12" customFormat="1" ht="13.5">
      <c r="B324" s="226"/>
      <c r="D324" s="227" t="s">
        <v>183</v>
      </c>
      <c r="E324" s="228" t="s">
        <v>5</v>
      </c>
      <c r="F324" s="229" t="s">
        <v>1459</v>
      </c>
      <c r="H324" s="230">
        <v>263.17</v>
      </c>
      <c r="I324" s="231"/>
      <c r="L324" s="226"/>
      <c r="M324" s="232"/>
      <c r="N324" s="233"/>
      <c r="O324" s="233"/>
      <c r="P324" s="233"/>
      <c r="Q324" s="233"/>
      <c r="R324" s="233"/>
      <c r="S324" s="233"/>
      <c r="T324" s="234"/>
      <c r="AT324" s="228" t="s">
        <v>183</v>
      </c>
      <c r="AU324" s="228" t="s">
        <v>85</v>
      </c>
      <c r="AV324" s="12" t="s">
        <v>81</v>
      </c>
      <c r="AW324" s="12" t="s">
        <v>35</v>
      </c>
      <c r="AX324" s="12" t="s">
        <v>72</v>
      </c>
      <c r="AY324" s="228" t="s">
        <v>173</v>
      </c>
    </row>
    <row r="325" spans="2:51" s="12" customFormat="1" ht="13.5">
      <c r="B325" s="226"/>
      <c r="D325" s="227" t="s">
        <v>183</v>
      </c>
      <c r="E325" s="228" t="s">
        <v>5</v>
      </c>
      <c r="F325" s="229" t="s">
        <v>1460</v>
      </c>
      <c r="H325" s="230">
        <v>6.39</v>
      </c>
      <c r="I325" s="231"/>
      <c r="L325" s="226"/>
      <c r="M325" s="232"/>
      <c r="N325" s="233"/>
      <c r="O325" s="233"/>
      <c r="P325" s="233"/>
      <c r="Q325" s="233"/>
      <c r="R325" s="233"/>
      <c r="S325" s="233"/>
      <c r="T325" s="234"/>
      <c r="AT325" s="228" t="s">
        <v>183</v>
      </c>
      <c r="AU325" s="228" t="s">
        <v>85</v>
      </c>
      <c r="AV325" s="12" t="s">
        <v>81</v>
      </c>
      <c r="AW325" s="12" t="s">
        <v>35</v>
      </c>
      <c r="AX325" s="12" t="s">
        <v>72</v>
      </c>
      <c r="AY325" s="228" t="s">
        <v>173</v>
      </c>
    </row>
    <row r="326" spans="2:51" s="15" customFormat="1" ht="13.5">
      <c r="B326" s="286"/>
      <c r="D326" s="227" t="s">
        <v>183</v>
      </c>
      <c r="E326" s="287" t="s">
        <v>5</v>
      </c>
      <c r="F326" s="288" t="s">
        <v>1441</v>
      </c>
      <c r="H326" s="289" t="s">
        <v>5</v>
      </c>
      <c r="I326" s="290"/>
      <c r="L326" s="286"/>
      <c r="M326" s="291"/>
      <c r="N326" s="292"/>
      <c r="O326" s="292"/>
      <c r="P326" s="292"/>
      <c r="Q326" s="292"/>
      <c r="R326" s="292"/>
      <c r="S326" s="292"/>
      <c r="T326" s="293"/>
      <c r="AT326" s="289" t="s">
        <v>183</v>
      </c>
      <c r="AU326" s="289" t="s">
        <v>85</v>
      </c>
      <c r="AV326" s="15" t="s">
        <v>79</v>
      </c>
      <c r="AW326" s="15" t="s">
        <v>35</v>
      </c>
      <c r="AX326" s="15" t="s">
        <v>72</v>
      </c>
      <c r="AY326" s="289" t="s">
        <v>173</v>
      </c>
    </row>
    <row r="327" spans="2:51" s="12" customFormat="1" ht="13.5">
      <c r="B327" s="226"/>
      <c r="D327" s="227" t="s">
        <v>183</v>
      </c>
      <c r="E327" s="228" t="s">
        <v>5</v>
      </c>
      <c r="F327" s="229" t="s">
        <v>1461</v>
      </c>
      <c r="H327" s="230">
        <v>367.51</v>
      </c>
      <c r="I327" s="231"/>
      <c r="L327" s="226"/>
      <c r="M327" s="232"/>
      <c r="N327" s="233"/>
      <c r="O327" s="233"/>
      <c r="P327" s="233"/>
      <c r="Q327" s="233"/>
      <c r="R327" s="233"/>
      <c r="S327" s="233"/>
      <c r="T327" s="234"/>
      <c r="AT327" s="228" t="s">
        <v>183</v>
      </c>
      <c r="AU327" s="228" t="s">
        <v>85</v>
      </c>
      <c r="AV327" s="12" t="s">
        <v>81</v>
      </c>
      <c r="AW327" s="12" t="s">
        <v>35</v>
      </c>
      <c r="AX327" s="12" t="s">
        <v>72</v>
      </c>
      <c r="AY327" s="228" t="s">
        <v>173</v>
      </c>
    </row>
    <row r="328" spans="2:51" s="12" customFormat="1" ht="13.5">
      <c r="B328" s="226"/>
      <c r="D328" s="227" t="s">
        <v>183</v>
      </c>
      <c r="E328" s="228" t="s">
        <v>5</v>
      </c>
      <c r="F328" s="229" t="s">
        <v>1458</v>
      </c>
      <c r="H328" s="230">
        <v>9.59</v>
      </c>
      <c r="I328" s="231"/>
      <c r="L328" s="226"/>
      <c r="M328" s="232"/>
      <c r="N328" s="233"/>
      <c r="O328" s="233"/>
      <c r="P328" s="233"/>
      <c r="Q328" s="233"/>
      <c r="R328" s="233"/>
      <c r="S328" s="233"/>
      <c r="T328" s="234"/>
      <c r="AT328" s="228" t="s">
        <v>183</v>
      </c>
      <c r="AU328" s="228" t="s">
        <v>85</v>
      </c>
      <c r="AV328" s="12" t="s">
        <v>81</v>
      </c>
      <c r="AW328" s="12" t="s">
        <v>35</v>
      </c>
      <c r="AX328" s="12" t="s">
        <v>72</v>
      </c>
      <c r="AY328" s="228" t="s">
        <v>173</v>
      </c>
    </row>
    <row r="329" spans="2:51" s="15" customFormat="1" ht="13.5">
      <c r="B329" s="286"/>
      <c r="D329" s="227" t="s">
        <v>183</v>
      </c>
      <c r="E329" s="287" t="s">
        <v>5</v>
      </c>
      <c r="F329" s="288" t="s">
        <v>1443</v>
      </c>
      <c r="H329" s="289" t="s">
        <v>5</v>
      </c>
      <c r="I329" s="290"/>
      <c r="L329" s="286"/>
      <c r="M329" s="291"/>
      <c r="N329" s="292"/>
      <c r="O329" s="292"/>
      <c r="P329" s="292"/>
      <c r="Q329" s="292"/>
      <c r="R329" s="292"/>
      <c r="S329" s="292"/>
      <c r="T329" s="293"/>
      <c r="AT329" s="289" t="s">
        <v>183</v>
      </c>
      <c r="AU329" s="289" t="s">
        <v>85</v>
      </c>
      <c r="AV329" s="15" t="s">
        <v>79</v>
      </c>
      <c r="AW329" s="15" t="s">
        <v>35</v>
      </c>
      <c r="AX329" s="15" t="s">
        <v>72</v>
      </c>
      <c r="AY329" s="289" t="s">
        <v>173</v>
      </c>
    </row>
    <row r="330" spans="2:51" s="12" customFormat="1" ht="13.5">
      <c r="B330" s="226"/>
      <c r="D330" s="227" t="s">
        <v>183</v>
      </c>
      <c r="E330" s="228" t="s">
        <v>5</v>
      </c>
      <c r="F330" s="229" t="s">
        <v>1462</v>
      </c>
      <c r="H330" s="230">
        <v>34.63</v>
      </c>
      <c r="I330" s="231"/>
      <c r="L330" s="226"/>
      <c r="M330" s="232"/>
      <c r="N330" s="233"/>
      <c r="O330" s="233"/>
      <c r="P330" s="233"/>
      <c r="Q330" s="233"/>
      <c r="R330" s="233"/>
      <c r="S330" s="233"/>
      <c r="T330" s="234"/>
      <c r="AT330" s="228" t="s">
        <v>183</v>
      </c>
      <c r="AU330" s="228" t="s">
        <v>85</v>
      </c>
      <c r="AV330" s="12" t="s">
        <v>81</v>
      </c>
      <c r="AW330" s="12" t="s">
        <v>35</v>
      </c>
      <c r="AX330" s="12" t="s">
        <v>72</v>
      </c>
      <c r="AY330" s="228" t="s">
        <v>173</v>
      </c>
    </row>
    <row r="331" spans="2:51" s="12" customFormat="1" ht="13.5">
      <c r="B331" s="226"/>
      <c r="D331" s="227" t="s">
        <v>183</v>
      </c>
      <c r="E331" s="228" t="s">
        <v>5</v>
      </c>
      <c r="F331" s="229" t="s">
        <v>1463</v>
      </c>
      <c r="H331" s="230">
        <v>2.65</v>
      </c>
      <c r="I331" s="231"/>
      <c r="L331" s="226"/>
      <c r="M331" s="232"/>
      <c r="N331" s="233"/>
      <c r="O331" s="233"/>
      <c r="P331" s="233"/>
      <c r="Q331" s="233"/>
      <c r="R331" s="233"/>
      <c r="S331" s="233"/>
      <c r="T331" s="234"/>
      <c r="AT331" s="228" t="s">
        <v>183</v>
      </c>
      <c r="AU331" s="228" t="s">
        <v>85</v>
      </c>
      <c r="AV331" s="12" t="s">
        <v>81</v>
      </c>
      <c r="AW331" s="12" t="s">
        <v>35</v>
      </c>
      <c r="AX331" s="12" t="s">
        <v>72</v>
      </c>
      <c r="AY331" s="228" t="s">
        <v>173</v>
      </c>
    </row>
    <row r="332" spans="2:51" s="15" customFormat="1" ht="13.5">
      <c r="B332" s="286"/>
      <c r="D332" s="227" t="s">
        <v>183</v>
      </c>
      <c r="E332" s="287" t="s">
        <v>5</v>
      </c>
      <c r="F332" s="288" t="s">
        <v>1445</v>
      </c>
      <c r="H332" s="289" t="s">
        <v>5</v>
      </c>
      <c r="I332" s="290"/>
      <c r="L332" s="286"/>
      <c r="M332" s="291"/>
      <c r="N332" s="292"/>
      <c r="O332" s="292"/>
      <c r="P332" s="292"/>
      <c r="Q332" s="292"/>
      <c r="R332" s="292"/>
      <c r="S332" s="292"/>
      <c r="T332" s="293"/>
      <c r="AT332" s="289" t="s">
        <v>183</v>
      </c>
      <c r="AU332" s="289" t="s">
        <v>85</v>
      </c>
      <c r="AV332" s="15" t="s">
        <v>79</v>
      </c>
      <c r="AW332" s="15" t="s">
        <v>35</v>
      </c>
      <c r="AX332" s="15" t="s">
        <v>72</v>
      </c>
      <c r="AY332" s="289" t="s">
        <v>173</v>
      </c>
    </row>
    <row r="333" spans="2:51" s="12" customFormat="1" ht="13.5">
      <c r="B333" s="226"/>
      <c r="D333" s="227" t="s">
        <v>183</v>
      </c>
      <c r="E333" s="228" t="s">
        <v>5</v>
      </c>
      <c r="F333" s="229" t="s">
        <v>1464</v>
      </c>
      <c r="H333" s="230">
        <v>79.38</v>
      </c>
      <c r="I333" s="231"/>
      <c r="L333" s="226"/>
      <c r="M333" s="232"/>
      <c r="N333" s="233"/>
      <c r="O333" s="233"/>
      <c r="P333" s="233"/>
      <c r="Q333" s="233"/>
      <c r="R333" s="233"/>
      <c r="S333" s="233"/>
      <c r="T333" s="234"/>
      <c r="AT333" s="228" t="s">
        <v>183</v>
      </c>
      <c r="AU333" s="228" t="s">
        <v>85</v>
      </c>
      <c r="AV333" s="12" t="s">
        <v>81</v>
      </c>
      <c r="AW333" s="12" t="s">
        <v>35</v>
      </c>
      <c r="AX333" s="12" t="s">
        <v>72</v>
      </c>
      <c r="AY333" s="228" t="s">
        <v>173</v>
      </c>
    </row>
    <row r="334" spans="2:51" s="12" customFormat="1" ht="13.5">
      <c r="B334" s="226"/>
      <c r="D334" s="227" t="s">
        <v>183</v>
      </c>
      <c r="E334" s="228" t="s">
        <v>5</v>
      </c>
      <c r="F334" s="229" t="s">
        <v>1465</v>
      </c>
      <c r="H334" s="230">
        <v>8.33</v>
      </c>
      <c r="I334" s="231"/>
      <c r="L334" s="226"/>
      <c r="M334" s="232"/>
      <c r="N334" s="233"/>
      <c r="O334" s="233"/>
      <c r="P334" s="233"/>
      <c r="Q334" s="233"/>
      <c r="R334" s="233"/>
      <c r="S334" s="233"/>
      <c r="T334" s="234"/>
      <c r="AT334" s="228" t="s">
        <v>183</v>
      </c>
      <c r="AU334" s="228" t="s">
        <v>85</v>
      </c>
      <c r="AV334" s="12" t="s">
        <v>81</v>
      </c>
      <c r="AW334" s="12" t="s">
        <v>35</v>
      </c>
      <c r="AX334" s="12" t="s">
        <v>72</v>
      </c>
      <c r="AY334" s="228" t="s">
        <v>173</v>
      </c>
    </row>
    <row r="335" spans="2:51" s="15" customFormat="1" ht="13.5">
      <c r="B335" s="286"/>
      <c r="D335" s="227" t="s">
        <v>183</v>
      </c>
      <c r="E335" s="287" t="s">
        <v>5</v>
      </c>
      <c r="F335" s="288" t="s">
        <v>1447</v>
      </c>
      <c r="H335" s="289" t="s">
        <v>5</v>
      </c>
      <c r="I335" s="290"/>
      <c r="L335" s="286"/>
      <c r="M335" s="291"/>
      <c r="N335" s="292"/>
      <c r="O335" s="292"/>
      <c r="P335" s="292"/>
      <c r="Q335" s="292"/>
      <c r="R335" s="292"/>
      <c r="S335" s="292"/>
      <c r="T335" s="293"/>
      <c r="AT335" s="289" t="s">
        <v>183</v>
      </c>
      <c r="AU335" s="289" t="s">
        <v>85</v>
      </c>
      <c r="AV335" s="15" t="s">
        <v>79</v>
      </c>
      <c r="AW335" s="15" t="s">
        <v>35</v>
      </c>
      <c r="AX335" s="15" t="s">
        <v>72</v>
      </c>
      <c r="AY335" s="289" t="s">
        <v>173</v>
      </c>
    </row>
    <row r="336" spans="2:51" s="12" customFormat="1" ht="13.5">
      <c r="B336" s="226"/>
      <c r="D336" s="227" t="s">
        <v>183</v>
      </c>
      <c r="E336" s="228" t="s">
        <v>5</v>
      </c>
      <c r="F336" s="229" t="s">
        <v>1464</v>
      </c>
      <c r="H336" s="230">
        <v>79.38</v>
      </c>
      <c r="I336" s="231"/>
      <c r="L336" s="226"/>
      <c r="M336" s="232"/>
      <c r="N336" s="233"/>
      <c r="O336" s="233"/>
      <c r="P336" s="233"/>
      <c r="Q336" s="233"/>
      <c r="R336" s="233"/>
      <c r="S336" s="233"/>
      <c r="T336" s="234"/>
      <c r="AT336" s="228" t="s">
        <v>183</v>
      </c>
      <c r="AU336" s="228" t="s">
        <v>85</v>
      </c>
      <c r="AV336" s="12" t="s">
        <v>81</v>
      </c>
      <c r="AW336" s="12" t="s">
        <v>35</v>
      </c>
      <c r="AX336" s="12" t="s">
        <v>72</v>
      </c>
      <c r="AY336" s="228" t="s">
        <v>173</v>
      </c>
    </row>
    <row r="337" spans="2:51" s="12" customFormat="1" ht="13.5">
      <c r="B337" s="226"/>
      <c r="D337" s="227" t="s">
        <v>183</v>
      </c>
      <c r="E337" s="228" t="s">
        <v>5</v>
      </c>
      <c r="F337" s="229" t="s">
        <v>1466</v>
      </c>
      <c r="H337" s="230">
        <v>2</v>
      </c>
      <c r="I337" s="231"/>
      <c r="L337" s="226"/>
      <c r="M337" s="232"/>
      <c r="N337" s="233"/>
      <c r="O337" s="233"/>
      <c r="P337" s="233"/>
      <c r="Q337" s="233"/>
      <c r="R337" s="233"/>
      <c r="S337" s="233"/>
      <c r="T337" s="234"/>
      <c r="AT337" s="228" t="s">
        <v>183</v>
      </c>
      <c r="AU337" s="228" t="s">
        <v>85</v>
      </c>
      <c r="AV337" s="12" t="s">
        <v>81</v>
      </c>
      <c r="AW337" s="12" t="s">
        <v>35</v>
      </c>
      <c r="AX337" s="12" t="s">
        <v>72</v>
      </c>
      <c r="AY337" s="228" t="s">
        <v>173</v>
      </c>
    </row>
    <row r="338" spans="2:51" s="15" customFormat="1" ht="13.5">
      <c r="B338" s="286"/>
      <c r="D338" s="227" t="s">
        <v>183</v>
      </c>
      <c r="E338" s="287" t="s">
        <v>5</v>
      </c>
      <c r="F338" s="288" t="s">
        <v>1449</v>
      </c>
      <c r="H338" s="289" t="s">
        <v>5</v>
      </c>
      <c r="I338" s="290"/>
      <c r="L338" s="286"/>
      <c r="M338" s="291"/>
      <c r="N338" s="292"/>
      <c r="O338" s="292"/>
      <c r="P338" s="292"/>
      <c r="Q338" s="292"/>
      <c r="R338" s="292"/>
      <c r="S338" s="292"/>
      <c r="T338" s="293"/>
      <c r="AT338" s="289" t="s">
        <v>183</v>
      </c>
      <c r="AU338" s="289" t="s">
        <v>85</v>
      </c>
      <c r="AV338" s="15" t="s">
        <v>79</v>
      </c>
      <c r="AW338" s="15" t="s">
        <v>35</v>
      </c>
      <c r="AX338" s="15" t="s">
        <v>72</v>
      </c>
      <c r="AY338" s="289" t="s">
        <v>173</v>
      </c>
    </row>
    <row r="339" spans="2:51" s="12" customFormat="1" ht="13.5">
      <c r="B339" s="226"/>
      <c r="D339" s="227" t="s">
        <v>183</v>
      </c>
      <c r="E339" s="228" t="s">
        <v>5</v>
      </c>
      <c r="F339" s="229" t="s">
        <v>1467</v>
      </c>
      <c r="H339" s="230">
        <v>131.42</v>
      </c>
      <c r="I339" s="231"/>
      <c r="L339" s="226"/>
      <c r="M339" s="232"/>
      <c r="N339" s="233"/>
      <c r="O339" s="233"/>
      <c r="P339" s="233"/>
      <c r="Q339" s="233"/>
      <c r="R339" s="233"/>
      <c r="S339" s="233"/>
      <c r="T339" s="234"/>
      <c r="AT339" s="228" t="s">
        <v>183</v>
      </c>
      <c r="AU339" s="228" t="s">
        <v>85</v>
      </c>
      <c r="AV339" s="12" t="s">
        <v>81</v>
      </c>
      <c r="AW339" s="12" t="s">
        <v>35</v>
      </c>
      <c r="AX339" s="12" t="s">
        <v>72</v>
      </c>
      <c r="AY339" s="228" t="s">
        <v>173</v>
      </c>
    </row>
    <row r="340" spans="2:51" s="15" customFormat="1" ht="13.5">
      <c r="B340" s="286"/>
      <c r="D340" s="227" t="s">
        <v>183</v>
      </c>
      <c r="E340" s="287" t="s">
        <v>5</v>
      </c>
      <c r="F340" s="288" t="s">
        <v>1451</v>
      </c>
      <c r="H340" s="289" t="s">
        <v>5</v>
      </c>
      <c r="I340" s="290"/>
      <c r="L340" s="286"/>
      <c r="M340" s="291"/>
      <c r="N340" s="292"/>
      <c r="O340" s="292"/>
      <c r="P340" s="292"/>
      <c r="Q340" s="292"/>
      <c r="R340" s="292"/>
      <c r="S340" s="292"/>
      <c r="T340" s="293"/>
      <c r="AT340" s="289" t="s">
        <v>183</v>
      </c>
      <c r="AU340" s="289" t="s">
        <v>85</v>
      </c>
      <c r="AV340" s="15" t="s">
        <v>79</v>
      </c>
      <c r="AW340" s="15" t="s">
        <v>35</v>
      </c>
      <c r="AX340" s="15" t="s">
        <v>72</v>
      </c>
      <c r="AY340" s="289" t="s">
        <v>173</v>
      </c>
    </row>
    <row r="341" spans="2:51" s="12" customFormat="1" ht="13.5">
      <c r="B341" s="226"/>
      <c r="D341" s="227" t="s">
        <v>183</v>
      </c>
      <c r="E341" s="228" t="s">
        <v>5</v>
      </c>
      <c r="F341" s="229" t="s">
        <v>1468</v>
      </c>
      <c r="H341" s="230">
        <v>133.8</v>
      </c>
      <c r="I341" s="231"/>
      <c r="L341" s="226"/>
      <c r="M341" s="232"/>
      <c r="N341" s="233"/>
      <c r="O341" s="233"/>
      <c r="P341" s="233"/>
      <c r="Q341" s="233"/>
      <c r="R341" s="233"/>
      <c r="S341" s="233"/>
      <c r="T341" s="234"/>
      <c r="AT341" s="228" t="s">
        <v>183</v>
      </c>
      <c r="AU341" s="228" t="s">
        <v>85</v>
      </c>
      <c r="AV341" s="12" t="s">
        <v>81</v>
      </c>
      <c r="AW341" s="12" t="s">
        <v>35</v>
      </c>
      <c r="AX341" s="12" t="s">
        <v>72</v>
      </c>
      <c r="AY341" s="228" t="s">
        <v>173</v>
      </c>
    </row>
    <row r="342" spans="2:51" s="13" customFormat="1" ht="13.5">
      <c r="B342" s="235"/>
      <c r="D342" s="236" t="s">
        <v>183</v>
      </c>
      <c r="E342" s="237" t="s">
        <v>5</v>
      </c>
      <c r="F342" s="238" t="s">
        <v>186</v>
      </c>
      <c r="H342" s="239">
        <v>1513.62</v>
      </c>
      <c r="I342" s="240"/>
      <c r="L342" s="235"/>
      <c r="M342" s="241"/>
      <c r="N342" s="242"/>
      <c r="O342" s="242"/>
      <c r="P342" s="242"/>
      <c r="Q342" s="242"/>
      <c r="R342" s="242"/>
      <c r="S342" s="242"/>
      <c r="T342" s="243"/>
      <c r="AT342" s="244" t="s">
        <v>183</v>
      </c>
      <c r="AU342" s="244" t="s">
        <v>85</v>
      </c>
      <c r="AV342" s="13" t="s">
        <v>181</v>
      </c>
      <c r="AW342" s="13" t="s">
        <v>35</v>
      </c>
      <c r="AX342" s="13" t="s">
        <v>79</v>
      </c>
      <c r="AY342" s="244" t="s">
        <v>173</v>
      </c>
    </row>
    <row r="343" spans="2:65" s="1" customFormat="1" ht="44.25" customHeight="1">
      <c r="B343" s="213"/>
      <c r="C343" s="214" t="s">
        <v>377</v>
      </c>
      <c r="D343" s="214" t="s">
        <v>176</v>
      </c>
      <c r="E343" s="215" t="s">
        <v>1469</v>
      </c>
      <c r="F343" s="216" t="s">
        <v>1470</v>
      </c>
      <c r="G343" s="217" t="s">
        <v>179</v>
      </c>
      <c r="H343" s="218">
        <v>1513.62</v>
      </c>
      <c r="I343" s="219"/>
      <c r="J343" s="220">
        <f>ROUND(I343*H343,2)</f>
        <v>0</v>
      </c>
      <c r="K343" s="216" t="s">
        <v>180</v>
      </c>
      <c r="L343" s="48"/>
      <c r="M343" s="221" t="s">
        <v>5</v>
      </c>
      <c r="N343" s="222" t="s">
        <v>43</v>
      </c>
      <c r="O343" s="49"/>
      <c r="P343" s="223">
        <f>O343*H343</f>
        <v>0</v>
      </c>
      <c r="Q343" s="223">
        <v>0</v>
      </c>
      <c r="R343" s="223">
        <f>Q343*H343</f>
        <v>0</v>
      </c>
      <c r="S343" s="223">
        <v>0</v>
      </c>
      <c r="T343" s="224">
        <f>S343*H343</f>
        <v>0</v>
      </c>
      <c r="AR343" s="26" t="s">
        <v>181</v>
      </c>
      <c r="AT343" s="26" t="s">
        <v>176</v>
      </c>
      <c r="AU343" s="26" t="s">
        <v>85</v>
      </c>
      <c r="AY343" s="26" t="s">
        <v>173</v>
      </c>
      <c r="BE343" s="225">
        <f>IF(N343="základní",J343,0)</f>
        <v>0</v>
      </c>
      <c r="BF343" s="225">
        <f>IF(N343="snížená",J343,0)</f>
        <v>0</v>
      </c>
      <c r="BG343" s="225">
        <f>IF(N343="zákl. přenesená",J343,0)</f>
        <v>0</v>
      </c>
      <c r="BH343" s="225">
        <f>IF(N343="sníž. přenesená",J343,0)</f>
        <v>0</v>
      </c>
      <c r="BI343" s="225">
        <f>IF(N343="nulová",J343,0)</f>
        <v>0</v>
      </c>
      <c r="BJ343" s="26" t="s">
        <v>79</v>
      </c>
      <c r="BK343" s="225">
        <f>ROUND(I343*H343,2)</f>
        <v>0</v>
      </c>
      <c r="BL343" s="26" t="s">
        <v>181</v>
      </c>
      <c r="BM343" s="26" t="s">
        <v>1471</v>
      </c>
    </row>
    <row r="344" spans="2:47" s="1" customFormat="1" ht="13.5">
      <c r="B344" s="48"/>
      <c r="D344" s="236" t="s">
        <v>1236</v>
      </c>
      <c r="F344" s="280" t="s">
        <v>1456</v>
      </c>
      <c r="I344" s="281"/>
      <c r="L344" s="48"/>
      <c r="M344" s="282"/>
      <c r="N344" s="49"/>
      <c r="O344" s="49"/>
      <c r="P344" s="49"/>
      <c r="Q344" s="49"/>
      <c r="R344" s="49"/>
      <c r="S344" s="49"/>
      <c r="T344" s="87"/>
      <c r="AT344" s="26" t="s">
        <v>1236</v>
      </c>
      <c r="AU344" s="26" t="s">
        <v>85</v>
      </c>
    </row>
    <row r="345" spans="2:65" s="1" customFormat="1" ht="31.5" customHeight="1">
      <c r="B345" s="213"/>
      <c r="C345" s="214" t="s">
        <v>381</v>
      </c>
      <c r="D345" s="214" t="s">
        <v>176</v>
      </c>
      <c r="E345" s="215" t="s">
        <v>1472</v>
      </c>
      <c r="F345" s="216" t="s">
        <v>1473</v>
      </c>
      <c r="G345" s="217" t="s">
        <v>276</v>
      </c>
      <c r="H345" s="218">
        <v>18.6</v>
      </c>
      <c r="I345" s="219"/>
      <c r="J345" s="220">
        <f>ROUND(I345*H345,2)</f>
        <v>0</v>
      </c>
      <c r="K345" s="216" t="s">
        <v>180</v>
      </c>
      <c r="L345" s="48"/>
      <c r="M345" s="221" t="s">
        <v>5</v>
      </c>
      <c r="N345" s="222" t="s">
        <v>43</v>
      </c>
      <c r="O345" s="49"/>
      <c r="P345" s="223">
        <f>O345*H345</f>
        <v>0</v>
      </c>
      <c r="Q345" s="223">
        <v>1.04881371</v>
      </c>
      <c r="R345" s="223">
        <f>Q345*H345</f>
        <v>0</v>
      </c>
      <c r="S345" s="223">
        <v>0</v>
      </c>
      <c r="T345" s="224">
        <f>S345*H345</f>
        <v>0</v>
      </c>
      <c r="AR345" s="26" t="s">
        <v>181</v>
      </c>
      <c r="AT345" s="26" t="s">
        <v>176</v>
      </c>
      <c r="AU345" s="26" t="s">
        <v>85</v>
      </c>
      <c r="AY345" s="26" t="s">
        <v>173</v>
      </c>
      <c r="BE345" s="225">
        <f>IF(N345="základní",J345,0)</f>
        <v>0</v>
      </c>
      <c r="BF345" s="225">
        <f>IF(N345="snížená",J345,0)</f>
        <v>0</v>
      </c>
      <c r="BG345" s="225">
        <f>IF(N345="zákl. přenesená",J345,0)</f>
        <v>0</v>
      </c>
      <c r="BH345" s="225">
        <f>IF(N345="sníž. přenesená",J345,0)</f>
        <v>0</v>
      </c>
      <c r="BI345" s="225">
        <f>IF(N345="nulová",J345,0)</f>
        <v>0</v>
      </c>
      <c r="BJ345" s="26" t="s">
        <v>79</v>
      </c>
      <c r="BK345" s="225">
        <f>ROUND(I345*H345,2)</f>
        <v>0</v>
      </c>
      <c r="BL345" s="26" t="s">
        <v>181</v>
      </c>
      <c r="BM345" s="26" t="s">
        <v>1474</v>
      </c>
    </row>
    <row r="346" spans="2:51" s="12" customFormat="1" ht="13.5">
      <c r="B346" s="226"/>
      <c r="D346" s="236" t="s">
        <v>183</v>
      </c>
      <c r="E346" s="256" t="s">
        <v>5</v>
      </c>
      <c r="F346" s="257" t="s">
        <v>1475</v>
      </c>
      <c r="H346" s="258">
        <v>18.6</v>
      </c>
      <c r="I346" s="231"/>
      <c r="L346" s="226"/>
      <c r="M346" s="232"/>
      <c r="N346" s="233"/>
      <c r="O346" s="233"/>
      <c r="P346" s="233"/>
      <c r="Q346" s="233"/>
      <c r="R346" s="233"/>
      <c r="S346" s="233"/>
      <c r="T346" s="234"/>
      <c r="AT346" s="228" t="s">
        <v>183</v>
      </c>
      <c r="AU346" s="228" t="s">
        <v>85</v>
      </c>
      <c r="AV346" s="12" t="s">
        <v>81</v>
      </c>
      <c r="AW346" s="12" t="s">
        <v>35</v>
      </c>
      <c r="AX346" s="12" t="s">
        <v>79</v>
      </c>
      <c r="AY346" s="228" t="s">
        <v>173</v>
      </c>
    </row>
    <row r="347" spans="2:65" s="1" customFormat="1" ht="31.5" customHeight="1">
      <c r="B347" s="213"/>
      <c r="C347" s="214" t="s">
        <v>386</v>
      </c>
      <c r="D347" s="214" t="s">
        <v>176</v>
      </c>
      <c r="E347" s="215" t="s">
        <v>1476</v>
      </c>
      <c r="F347" s="216" t="s">
        <v>1477</v>
      </c>
      <c r="G347" s="217" t="s">
        <v>245</v>
      </c>
      <c r="H347" s="218">
        <v>34</v>
      </c>
      <c r="I347" s="219"/>
      <c r="J347" s="220">
        <f>ROUND(I347*H347,2)</f>
        <v>0</v>
      </c>
      <c r="K347" s="216" t="s">
        <v>180</v>
      </c>
      <c r="L347" s="48"/>
      <c r="M347" s="221" t="s">
        <v>5</v>
      </c>
      <c r="N347" s="222" t="s">
        <v>43</v>
      </c>
      <c r="O347" s="49"/>
      <c r="P347" s="223">
        <f>O347*H347</f>
        <v>0</v>
      </c>
      <c r="Q347" s="223">
        <v>0.04026</v>
      </c>
      <c r="R347" s="223">
        <f>Q347*H347</f>
        <v>0</v>
      </c>
      <c r="S347" s="223">
        <v>0</v>
      </c>
      <c r="T347" s="224">
        <f>S347*H347</f>
        <v>0</v>
      </c>
      <c r="AR347" s="26" t="s">
        <v>181</v>
      </c>
      <c r="AT347" s="26" t="s">
        <v>176</v>
      </c>
      <c r="AU347" s="26" t="s">
        <v>85</v>
      </c>
      <c r="AY347" s="26" t="s">
        <v>173</v>
      </c>
      <c r="BE347" s="225">
        <f>IF(N347="základní",J347,0)</f>
        <v>0</v>
      </c>
      <c r="BF347" s="225">
        <f>IF(N347="snížená",J347,0)</f>
        <v>0</v>
      </c>
      <c r="BG347" s="225">
        <f>IF(N347="zákl. přenesená",J347,0)</f>
        <v>0</v>
      </c>
      <c r="BH347" s="225">
        <f>IF(N347="sníž. přenesená",J347,0)</f>
        <v>0</v>
      </c>
      <c r="BI347" s="225">
        <f>IF(N347="nulová",J347,0)</f>
        <v>0</v>
      </c>
      <c r="BJ347" s="26" t="s">
        <v>79</v>
      </c>
      <c r="BK347" s="225">
        <f>ROUND(I347*H347,2)</f>
        <v>0</v>
      </c>
      <c r="BL347" s="26" t="s">
        <v>181</v>
      </c>
      <c r="BM347" s="26" t="s">
        <v>1478</v>
      </c>
    </row>
    <row r="348" spans="2:47" s="1" customFormat="1" ht="13.5">
      <c r="B348" s="48"/>
      <c r="D348" s="227" t="s">
        <v>1236</v>
      </c>
      <c r="F348" s="285" t="s">
        <v>1479</v>
      </c>
      <c r="I348" s="281"/>
      <c r="L348" s="48"/>
      <c r="M348" s="282"/>
      <c r="N348" s="49"/>
      <c r="O348" s="49"/>
      <c r="P348" s="49"/>
      <c r="Q348" s="49"/>
      <c r="R348" s="49"/>
      <c r="S348" s="49"/>
      <c r="T348" s="87"/>
      <c r="AT348" s="26" t="s">
        <v>1236</v>
      </c>
      <c r="AU348" s="26" t="s">
        <v>85</v>
      </c>
    </row>
    <row r="349" spans="2:51" s="15" customFormat="1" ht="13.5">
      <c r="B349" s="286"/>
      <c r="D349" s="227" t="s">
        <v>183</v>
      </c>
      <c r="E349" s="287" t="s">
        <v>5</v>
      </c>
      <c r="F349" s="288" t="s">
        <v>1480</v>
      </c>
      <c r="H349" s="289" t="s">
        <v>5</v>
      </c>
      <c r="I349" s="290"/>
      <c r="L349" s="286"/>
      <c r="M349" s="291"/>
      <c r="N349" s="292"/>
      <c r="O349" s="292"/>
      <c r="P349" s="292"/>
      <c r="Q349" s="292"/>
      <c r="R349" s="292"/>
      <c r="S349" s="292"/>
      <c r="T349" s="293"/>
      <c r="AT349" s="289" t="s">
        <v>183</v>
      </c>
      <c r="AU349" s="289" t="s">
        <v>85</v>
      </c>
      <c r="AV349" s="15" t="s">
        <v>79</v>
      </c>
      <c r="AW349" s="15" t="s">
        <v>35</v>
      </c>
      <c r="AX349" s="15" t="s">
        <v>72</v>
      </c>
      <c r="AY349" s="289" t="s">
        <v>173</v>
      </c>
    </row>
    <row r="350" spans="2:51" s="12" customFormat="1" ht="13.5">
      <c r="B350" s="226"/>
      <c r="D350" s="236" t="s">
        <v>183</v>
      </c>
      <c r="E350" s="256" t="s">
        <v>5</v>
      </c>
      <c r="F350" s="257" t="s">
        <v>1481</v>
      </c>
      <c r="H350" s="258">
        <v>34</v>
      </c>
      <c r="I350" s="231"/>
      <c r="L350" s="226"/>
      <c r="M350" s="232"/>
      <c r="N350" s="233"/>
      <c r="O350" s="233"/>
      <c r="P350" s="233"/>
      <c r="Q350" s="233"/>
      <c r="R350" s="233"/>
      <c r="S350" s="233"/>
      <c r="T350" s="234"/>
      <c r="AT350" s="228" t="s">
        <v>183</v>
      </c>
      <c r="AU350" s="228" t="s">
        <v>85</v>
      </c>
      <c r="AV350" s="12" t="s">
        <v>81</v>
      </c>
      <c r="AW350" s="12" t="s">
        <v>35</v>
      </c>
      <c r="AX350" s="12" t="s">
        <v>79</v>
      </c>
      <c r="AY350" s="228" t="s">
        <v>173</v>
      </c>
    </row>
    <row r="351" spans="2:65" s="1" customFormat="1" ht="22.5" customHeight="1">
      <c r="B351" s="213"/>
      <c r="C351" s="214" t="s">
        <v>390</v>
      </c>
      <c r="D351" s="214" t="s">
        <v>176</v>
      </c>
      <c r="E351" s="215" t="s">
        <v>1482</v>
      </c>
      <c r="F351" s="216" t="s">
        <v>1483</v>
      </c>
      <c r="G351" s="217" t="s">
        <v>339</v>
      </c>
      <c r="H351" s="218">
        <v>0.18</v>
      </c>
      <c r="I351" s="219"/>
      <c r="J351" s="220">
        <f>ROUND(I351*H351,2)</f>
        <v>0</v>
      </c>
      <c r="K351" s="216" t="s">
        <v>180</v>
      </c>
      <c r="L351" s="48"/>
      <c r="M351" s="221" t="s">
        <v>5</v>
      </c>
      <c r="N351" s="222" t="s">
        <v>43</v>
      </c>
      <c r="O351" s="49"/>
      <c r="P351" s="223">
        <f>O351*H351</f>
        <v>0</v>
      </c>
      <c r="Q351" s="223">
        <v>1.94302</v>
      </c>
      <c r="R351" s="223">
        <f>Q351*H351</f>
        <v>0</v>
      </c>
      <c r="S351" s="223">
        <v>0</v>
      </c>
      <c r="T351" s="224">
        <f>S351*H351</f>
        <v>0</v>
      </c>
      <c r="AR351" s="26" t="s">
        <v>181</v>
      </c>
      <c r="AT351" s="26" t="s">
        <v>176</v>
      </c>
      <c r="AU351" s="26" t="s">
        <v>85</v>
      </c>
      <c r="AY351" s="26" t="s">
        <v>173</v>
      </c>
      <c r="BE351" s="225">
        <f>IF(N351="základní",J351,0)</f>
        <v>0</v>
      </c>
      <c r="BF351" s="225">
        <f>IF(N351="snížená",J351,0)</f>
        <v>0</v>
      </c>
      <c r="BG351" s="225">
        <f>IF(N351="zákl. přenesená",J351,0)</f>
        <v>0</v>
      </c>
      <c r="BH351" s="225">
        <f>IF(N351="sníž. přenesená",J351,0)</f>
        <v>0</v>
      </c>
      <c r="BI351" s="225">
        <f>IF(N351="nulová",J351,0)</f>
        <v>0</v>
      </c>
      <c r="BJ351" s="26" t="s">
        <v>79</v>
      </c>
      <c r="BK351" s="225">
        <f>ROUND(I351*H351,2)</f>
        <v>0</v>
      </c>
      <c r="BL351" s="26" t="s">
        <v>181</v>
      </c>
      <c r="BM351" s="26" t="s">
        <v>1484</v>
      </c>
    </row>
    <row r="352" spans="2:47" s="1" customFormat="1" ht="13.5">
      <c r="B352" s="48"/>
      <c r="D352" s="227" t="s">
        <v>1236</v>
      </c>
      <c r="F352" s="285" t="s">
        <v>1485</v>
      </c>
      <c r="I352" s="281"/>
      <c r="L352" s="48"/>
      <c r="M352" s="282"/>
      <c r="N352" s="49"/>
      <c r="O352" s="49"/>
      <c r="P352" s="49"/>
      <c r="Q352" s="49"/>
      <c r="R352" s="49"/>
      <c r="S352" s="49"/>
      <c r="T352" s="87"/>
      <c r="AT352" s="26" t="s">
        <v>1236</v>
      </c>
      <c r="AU352" s="26" t="s">
        <v>85</v>
      </c>
    </row>
    <row r="353" spans="2:51" s="15" customFormat="1" ht="13.5">
      <c r="B353" s="286"/>
      <c r="D353" s="227" t="s">
        <v>183</v>
      </c>
      <c r="E353" s="287" t="s">
        <v>5</v>
      </c>
      <c r="F353" s="288" t="s">
        <v>1430</v>
      </c>
      <c r="H353" s="289" t="s">
        <v>5</v>
      </c>
      <c r="I353" s="290"/>
      <c r="L353" s="286"/>
      <c r="M353" s="291"/>
      <c r="N353" s="292"/>
      <c r="O353" s="292"/>
      <c r="P353" s="292"/>
      <c r="Q353" s="292"/>
      <c r="R353" s="292"/>
      <c r="S353" s="292"/>
      <c r="T353" s="293"/>
      <c r="AT353" s="289" t="s">
        <v>183</v>
      </c>
      <c r="AU353" s="289" t="s">
        <v>85</v>
      </c>
      <c r="AV353" s="15" t="s">
        <v>79</v>
      </c>
      <c r="AW353" s="15" t="s">
        <v>35</v>
      </c>
      <c r="AX353" s="15" t="s">
        <v>72</v>
      </c>
      <c r="AY353" s="289" t="s">
        <v>173</v>
      </c>
    </row>
    <row r="354" spans="2:51" s="12" customFormat="1" ht="13.5">
      <c r="B354" s="226"/>
      <c r="D354" s="236" t="s">
        <v>183</v>
      </c>
      <c r="E354" s="256" t="s">
        <v>5</v>
      </c>
      <c r="F354" s="257" t="s">
        <v>1486</v>
      </c>
      <c r="H354" s="258">
        <v>0.18</v>
      </c>
      <c r="I354" s="231"/>
      <c r="L354" s="226"/>
      <c r="M354" s="232"/>
      <c r="N354" s="233"/>
      <c r="O354" s="233"/>
      <c r="P354" s="233"/>
      <c r="Q354" s="233"/>
      <c r="R354" s="233"/>
      <c r="S354" s="233"/>
      <c r="T354" s="234"/>
      <c r="AT354" s="228" t="s">
        <v>183</v>
      </c>
      <c r="AU354" s="228" t="s">
        <v>85</v>
      </c>
      <c r="AV354" s="12" t="s">
        <v>81</v>
      </c>
      <c r="AW354" s="12" t="s">
        <v>35</v>
      </c>
      <c r="AX354" s="12" t="s">
        <v>79</v>
      </c>
      <c r="AY354" s="228" t="s">
        <v>173</v>
      </c>
    </row>
    <row r="355" spans="2:65" s="1" customFormat="1" ht="31.5" customHeight="1">
      <c r="B355" s="213"/>
      <c r="C355" s="214" t="s">
        <v>395</v>
      </c>
      <c r="D355" s="214" t="s">
        <v>176</v>
      </c>
      <c r="E355" s="215" t="s">
        <v>1487</v>
      </c>
      <c r="F355" s="216" t="s">
        <v>1488</v>
      </c>
      <c r="G355" s="217" t="s">
        <v>276</v>
      </c>
      <c r="H355" s="218">
        <v>0.08</v>
      </c>
      <c r="I355" s="219"/>
      <c r="J355" s="220">
        <f>ROUND(I355*H355,2)</f>
        <v>0</v>
      </c>
      <c r="K355" s="216" t="s">
        <v>180</v>
      </c>
      <c r="L355" s="48"/>
      <c r="M355" s="221" t="s">
        <v>5</v>
      </c>
      <c r="N355" s="222" t="s">
        <v>43</v>
      </c>
      <c r="O355" s="49"/>
      <c r="P355" s="223">
        <f>O355*H355</f>
        <v>0</v>
      </c>
      <c r="Q355" s="223">
        <v>0.017094</v>
      </c>
      <c r="R355" s="223">
        <f>Q355*H355</f>
        <v>0</v>
      </c>
      <c r="S355" s="223">
        <v>0</v>
      </c>
      <c r="T355" s="224">
        <f>S355*H355</f>
        <v>0</v>
      </c>
      <c r="AR355" s="26" t="s">
        <v>181</v>
      </c>
      <c r="AT355" s="26" t="s">
        <v>176</v>
      </c>
      <c r="AU355" s="26" t="s">
        <v>85</v>
      </c>
      <c r="AY355" s="26" t="s">
        <v>173</v>
      </c>
      <c r="BE355" s="225">
        <f>IF(N355="základní",J355,0)</f>
        <v>0</v>
      </c>
      <c r="BF355" s="225">
        <f>IF(N355="snížená",J355,0)</f>
        <v>0</v>
      </c>
      <c r="BG355" s="225">
        <f>IF(N355="zákl. přenesená",J355,0)</f>
        <v>0</v>
      </c>
      <c r="BH355" s="225">
        <f>IF(N355="sníž. přenesená",J355,0)</f>
        <v>0</v>
      </c>
      <c r="BI355" s="225">
        <f>IF(N355="nulová",J355,0)</f>
        <v>0</v>
      </c>
      <c r="BJ355" s="26" t="s">
        <v>79</v>
      </c>
      <c r="BK355" s="225">
        <f>ROUND(I355*H355,2)</f>
        <v>0</v>
      </c>
      <c r="BL355" s="26" t="s">
        <v>181</v>
      </c>
      <c r="BM355" s="26" t="s">
        <v>1489</v>
      </c>
    </row>
    <row r="356" spans="2:47" s="1" customFormat="1" ht="13.5">
      <c r="B356" s="48"/>
      <c r="D356" s="236" t="s">
        <v>1236</v>
      </c>
      <c r="F356" s="280" t="s">
        <v>1490</v>
      </c>
      <c r="I356" s="281"/>
      <c r="L356" s="48"/>
      <c r="M356" s="282"/>
      <c r="N356" s="49"/>
      <c r="O356" s="49"/>
      <c r="P356" s="49"/>
      <c r="Q356" s="49"/>
      <c r="R356" s="49"/>
      <c r="S356" s="49"/>
      <c r="T356" s="87"/>
      <c r="AT356" s="26" t="s">
        <v>1236</v>
      </c>
      <c r="AU356" s="26" t="s">
        <v>85</v>
      </c>
    </row>
    <row r="357" spans="2:65" s="1" customFormat="1" ht="22.5" customHeight="1">
      <c r="B357" s="213"/>
      <c r="C357" s="259" t="s">
        <v>399</v>
      </c>
      <c r="D357" s="259" t="s">
        <v>336</v>
      </c>
      <c r="E357" s="260" t="s">
        <v>1491</v>
      </c>
      <c r="F357" s="261" t="s">
        <v>1492</v>
      </c>
      <c r="G357" s="262" t="s">
        <v>276</v>
      </c>
      <c r="H357" s="263">
        <v>0.08</v>
      </c>
      <c r="I357" s="264"/>
      <c r="J357" s="265">
        <f>ROUND(I357*H357,2)</f>
        <v>0</v>
      </c>
      <c r="K357" s="261" t="s">
        <v>1288</v>
      </c>
      <c r="L357" s="266"/>
      <c r="M357" s="267" t="s">
        <v>5</v>
      </c>
      <c r="N357" s="268" t="s">
        <v>43</v>
      </c>
      <c r="O357" s="49"/>
      <c r="P357" s="223">
        <f>O357*H357</f>
        <v>0</v>
      </c>
      <c r="Q357" s="223">
        <v>1</v>
      </c>
      <c r="R357" s="223">
        <f>Q357*H357</f>
        <v>0</v>
      </c>
      <c r="S357" s="223">
        <v>0</v>
      </c>
      <c r="T357" s="224">
        <f>S357*H357</f>
        <v>0</v>
      </c>
      <c r="AR357" s="26" t="s">
        <v>222</v>
      </c>
      <c r="AT357" s="26" t="s">
        <v>336</v>
      </c>
      <c r="AU357" s="26" t="s">
        <v>85</v>
      </c>
      <c r="AY357" s="26" t="s">
        <v>173</v>
      </c>
      <c r="BE357" s="225">
        <f>IF(N357="základní",J357,0)</f>
        <v>0</v>
      </c>
      <c r="BF357" s="225">
        <f>IF(N357="snížená",J357,0)</f>
        <v>0</v>
      </c>
      <c r="BG357" s="225">
        <f>IF(N357="zákl. přenesená",J357,0)</f>
        <v>0</v>
      </c>
      <c r="BH357" s="225">
        <f>IF(N357="sníž. přenesená",J357,0)</f>
        <v>0</v>
      </c>
      <c r="BI357" s="225">
        <f>IF(N357="nulová",J357,0)</f>
        <v>0</v>
      </c>
      <c r="BJ357" s="26" t="s">
        <v>79</v>
      </c>
      <c r="BK357" s="225">
        <f>ROUND(I357*H357,2)</f>
        <v>0</v>
      </c>
      <c r="BL357" s="26" t="s">
        <v>181</v>
      </c>
      <c r="BM357" s="26" t="s">
        <v>1493</v>
      </c>
    </row>
    <row r="358" spans="2:47" s="1" customFormat="1" ht="13.5">
      <c r="B358" s="48"/>
      <c r="D358" s="227" t="s">
        <v>1179</v>
      </c>
      <c r="F358" s="285" t="s">
        <v>1494</v>
      </c>
      <c r="I358" s="281"/>
      <c r="L358" s="48"/>
      <c r="M358" s="282"/>
      <c r="N358" s="49"/>
      <c r="O358" s="49"/>
      <c r="P358" s="49"/>
      <c r="Q358" s="49"/>
      <c r="R358" s="49"/>
      <c r="S358" s="49"/>
      <c r="T358" s="87"/>
      <c r="AT358" s="26" t="s">
        <v>1179</v>
      </c>
      <c r="AU358" s="26" t="s">
        <v>85</v>
      </c>
    </row>
    <row r="359" spans="2:51" s="15" customFormat="1" ht="13.5">
      <c r="B359" s="286"/>
      <c r="D359" s="227" t="s">
        <v>183</v>
      </c>
      <c r="E359" s="287" t="s">
        <v>5</v>
      </c>
      <c r="F359" s="288" t="s">
        <v>1430</v>
      </c>
      <c r="H359" s="289" t="s">
        <v>5</v>
      </c>
      <c r="I359" s="290"/>
      <c r="L359" s="286"/>
      <c r="M359" s="291"/>
      <c r="N359" s="292"/>
      <c r="O359" s="292"/>
      <c r="P359" s="292"/>
      <c r="Q359" s="292"/>
      <c r="R359" s="292"/>
      <c r="S359" s="292"/>
      <c r="T359" s="293"/>
      <c r="AT359" s="289" t="s">
        <v>183</v>
      </c>
      <c r="AU359" s="289" t="s">
        <v>85</v>
      </c>
      <c r="AV359" s="15" t="s">
        <v>79</v>
      </c>
      <c r="AW359" s="15" t="s">
        <v>35</v>
      </c>
      <c r="AX359" s="15" t="s">
        <v>72</v>
      </c>
      <c r="AY359" s="289" t="s">
        <v>173</v>
      </c>
    </row>
    <row r="360" spans="2:51" s="12" customFormat="1" ht="13.5">
      <c r="B360" s="226"/>
      <c r="D360" s="236" t="s">
        <v>183</v>
      </c>
      <c r="E360" s="256" t="s">
        <v>5</v>
      </c>
      <c r="F360" s="257" t="s">
        <v>1495</v>
      </c>
      <c r="H360" s="258">
        <v>0.08</v>
      </c>
      <c r="I360" s="231"/>
      <c r="L360" s="226"/>
      <c r="M360" s="232"/>
      <c r="N360" s="233"/>
      <c r="O360" s="233"/>
      <c r="P360" s="233"/>
      <c r="Q360" s="233"/>
      <c r="R360" s="233"/>
      <c r="S360" s="233"/>
      <c r="T360" s="234"/>
      <c r="AT360" s="228" t="s">
        <v>183</v>
      </c>
      <c r="AU360" s="228" t="s">
        <v>85</v>
      </c>
      <c r="AV360" s="12" t="s">
        <v>81</v>
      </c>
      <c r="AW360" s="12" t="s">
        <v>35</v>
      </c>
      <c r="AX360" s="12" t="s">
        <v>79</v>
      </c>
      <c r="AY360" s="228" t="s">
        <v>173</v>
      </c>
    </row>
    <row r="361" spans="2:65" s="1" customFormat="1" ht="31.5" customHeight="1">
      <c r="B361" s="213"/>
      <c r="C361" s="214" t="s">
        <v>405</v>
      </c>
      <c r="D361" s="214" t="s">
        <v>176</v>
      </c>
      <c r="E361" s="215" t="s">
        <v>1496</v>
      </c>
      <c r="F361" s="216" t="s">
        <v>1497</v>
      </c>
      <c r="G361" s="217" t="s">
        <v>179</v>
      </c>
      <c r="H361" s="218">
        <v>74.81</v>
      </c>
      <c r="I361" s="219"/>
      <c r="J361" s="220">
        <f>ROUND(I361*H361,2)</f>
        <v>0</v>
      </c>
      <c r="K361" s="216" t="s">
        <v>180</v>
      </c>
      <c r="L361" s="48"/>
      <c r="M361" s="221" t="s">
        <v>5</v>
      </c>
      <c r="N361" s="222" t="s">
        <v>43</v>
      </c>
      <c r="O361" s="49"/>
      <c r="P361" s="223">
        <f>O361*H361</f>
        <v>0</v>
      </c>
      <c r="Q361" s="223">
        <v>0.45432</v>
      </c>
      <c r="R361" s="223">
        <f>Q361*H361</f>
        <v>0</v>
      </c>
      <c r="S361" s="223">
        <v>0</v>
      </c>
      <c r="T361" s="224">
        <f>S361*H361</f>
        <v>0</v>
      </c>
      <c r="AR361" s="26" t="s">
        <v>181</v>
      </c>
      <c r="AT361" s="26" t="s">
        <v>176</v>
      </c>
      <c r="AU361" s="26" t="s">
        <v>85</v>
      </c>
      <c r="AY361" s="26" t="s">
        <v>173</v>
      </c>
      <c r="BE361" s="225">
        <f>IF(N361="základní",J361,0)</f>
        <v>0</v>
      </c>
      <c r="BF361" s="225">
        <f>IF(N361="snížená",J361,0)</f>
        <v>0</v>
      </c>
      <c r="BG361" s="225">
        <f>IF(N361="zákl. přenesená",J361,0)</f>
        <v>0</v>
      </c>
      <c r="BH361" s="225">
        <f>IF(N361="sníž. přenesená",J361,0)</f>
        <v>0</v>
      </c>
      <c r="BI361" s="225">
        <f>IF(N361="nulová",J361,0)</f>
        <v>0</v>
      </c>
      <c r="BJ361" s="26" t="s">
        <v>79</v>
      </c>
      <c r="BK361" s="225">
        <f>ROUND(I361*H361,2)</f>
        <v>0</v>
      </c>
      <c r="BL361" s="26" t="s">
        <v>181</v>
      </c>
      <c r="BM361" s="26" t="s">
        <v>1498</v>
      </c>
    </row>
    <row r="362" spans="2:47" s="1" customFormat="1" ht="13.5">
      <c r="B362" s="48"/>
      <c r="D362" s="227" t="s">
        <v>1236</v>
      </c>
      <c r="F362" s="285" t="s">
        <v>1499</v>
      </c>
      <c r="I362" s="281"/>
      <c r="L362" s="48"/>
      <c r="M362" s="282"/>
      <c r="N362" s="49"/>
      <c r="O362" s="49"/>
      <c r="P362" s="49"/>
      <c r="Q362" s="49"/>
      <c r="R362" s="49"/>
      <c r="S362" s="49"/>
      <c r="T362" s="87"/>
      <c r="AT362" s="26" t="s">
        <v>1236</v>
      </c>
      <c r="AU362" s="26" t="s">
        <v>85</v>
      </c>
    </row>
    <row r="363" spans="2:51" s="15" customFormat="1" ht="13.5">
      <c r="B363" s="286"/>
      <c r="D363" s="227" t="s">
        <v>183</v>
      </c>
      <c r="E363" s="287" t="s">
        <v>5</v>
      </c>
      <c r="F363" s="288" t="s">
        <v>1430</v>
      </c>
      <c r="H363" s="289" t="s">
        <v>5</v>
      </c>
      <c r="I363" s="290"/>
      <c r="L363" s="286"/>
      <c r="M363" s="291"/>
      <c r="N363" s="292"/>
      <c r="O363" s="292"/>
      <c r="P363" s="292"/>
      <c r="Q363" s="292"/>
      <c r="R363" s="292"/>
      <c r="S363" s="292"/>
      <c r="T363" s="293"/>
      <c r="AT363" s="289" t="s">
        <v>183</v>
      </c>
      <c r="AU363" s="289" t="s">
        <v>85</v>
      </c>
      <c r="AV363" s="15" t="s">
        <v>79</v>
      </c>
      <c r="AW363" s="15" t="s">
        <v>35</v>
      </c>
      <c r="AX363" s="15" t="s">
        <v>72</v>
      </c>
      <c r="AY363" s="289" t="s">
        <v>173</v>
      </c>
    </row>
    <row r="364" spans="2:51" s="12" customFormat="1" ht="13.5">
      <c r="B364" s="226"/>
      <c r="D364" s="227" t="s">
        <v>183</v>
      </c>
      <c r="E364" s="228" t="s">
        <v>5</v>
      </c>
      <c r="F364" s="229" t="s">
        <v>1500</v>
      </c>
      <c r="H364" s="230">
        <v>16.02</v>
      </c>
      <c r="I364" s="231"/>
      <c r="L364" s="226"/>
      <c r="M364" s="232"/>
      <c r="N364" s="233"/>
      <c r="O364" s="233"/>
      <c r="P364" s="233"/>
      <c r="Q364" s="233"/>
      <c r="R364" s="233"/>
      <c r="S364" s="233"/>
      <c r="T364" s="234"/>
      <c r="AT364" s="228" t="s">
        <v>183</v>
      </c>
      <c r="AU364" s="228" t="s">
        <v>85</v>
      </c>
      <c r="AV364" s="12" t="s">
        <v>81</v>
      </c>
      <c r="AW364" s="12" t="s">
        <v>35</v>
      </c>
      <c r="AX364" s="12" t="s">
        <v>72</v>
      </c>
      <c r="AY364" s="228" t="s">
        <v>173</v>
      </c>
    </row>
    <row r="365" spans="2:51" s="12" customFormat="1" ht="13.5">
      <c r="B365" s="226"/>
      <c r="D365" s="227" t="s">
        <v>183</v>
      </c>
      <c r="E365" s="228" t="s">
        <v>5</v>
      </c>
      <c r="F365" s="229" t="s">
        <v>1501</v>
      </c>
      <c r="H365" s="230">
        <v>2.39</v>
      </c>
      <c r="I365" s="231"/>
      <c r="L365" s="226"/>
      <c r="M365" s="232"/>
      <c r="N365" s="233"/>
      <c r="O365" s="233"/>
      <c r="P365" s="233"/>
      <c r="Q365" s="233"/>
      <c r="R365" s="233"/>
      <c r="S365" s="233"/>
      <c r="T365" s="234"/>
      <c r="AT365" s="228" t="s">
        <v>183</v>
      </c>
      <c r="AU365" s="228" t="s">
        <v>85</v>
      </c>
      <c r="AV365" s="12" t="s">
        <v>81</v>
      </c>
      <c r="AW365" s="12" t="s">
        <v>35</v>
      </c>
      <c r="AX365" s="12" t="s">
        <v>72</v>
      </c>
      <c r="AY365" s="228" t="s">
        <v>173</v>
      </c>
    </row>
    <row r="366" spans="2:51" s="15" customFormat="1" ht="13.5">
      <c r="B366" s="286"/>
      <c r="D366" s="227" t="s">
        <v>183</v>
      </c>
      <c r="E366" s="287" t="s">
        <v>5</v>
      </c>
      <c r="F366" s="288" t="s">
        <v>1502</v>
      </c>
      <c r="H366" s="289" t="s">
        <v>5</v>
      </c>
      <c r="I366" s="290"/>
      <c r="L366" s="286"/>
      <c r="M366" s="291"/>
      <c r="N366" s="292"/>
      <c r="O366" s="292"/>
      <c r="P366" s="292"/>
      <c r="Q366" s="292"/>
      <c r="R366" s="292"/>
      <c r="S366" s="292"/>
      <c r="T366" s="293"/>
      <c r="AT366" s="289" t="s">
        <v>183</v>
      </c>
      <c r="AU366" s="289" t="s">
        <v>85</v>
      </c>
      <c r="AV366" s="15" t="s">
        <v>79</v>
      </c>
      <c r="AW366" s="15" t="s">
        <v>35</v>
      </c>
      <c r="AX366" s="15" t="s">
        <v>72</v>
      </c>
      <c r="AY366" s="289" t="s">
        <v>173</v>
      </c>
    </row>
    <row r="367" spans="2:51" s="12" customFormat="1" ht="13.5">
      <c r="B367" s="226"/>
      <c r="D367" s="227" t="s">
        <v>183</v>
      </c>
      <c r="E367" s="228" t="s">
        <v>5</v>
      </c>
      <c r="F367" s="229" t="s">
        <v>1503</v>
      </c>
      <c r="H367" s="230">
        <v>16.92</v>
      </c>
      <c r="I367" s="231"/>
      <c r="L367" s="226"/>
      <c r="M367" s="232"/>
      <c r="N367" s="233"/>
      <c r="O367" s="233"/>
      <c r="P367" s="233"/>
      <c r="Q367" s="233"/>
      <c r="R367" s="233"/>
      <c r="S367" s="233"/>
      <c r="T367" s="234"/>
      <c r="AT367" s="228" t="s">
        <v>183</v>
      </c>
      <c r="AU367" s="228" t="s">
        <v>85</v>
      </c>
      <c r="AV367" s="12" t="s">
        <v>81</v>
      </c>
      <c r="AW367" s="12" t="s">
        <v>35</v>
      </c>
      <c r="AX367" s="12" t="s">
        <v>72</v>
      </c>
      <c r="AY367" s="228" t="s">
        <v>173</v>
      </c>
    </row>
    <row r="368" spans="2:51" s="15" customFormat="1" ht="13.5">
      <c r="B368" s="286"/>
      <c r="D368" s="227" t="s">
        <v>183</v>
      </c>
      <c r="E368" s="287" t="s">
        <v>5</v>
      </c>
      <c r="F368" s="288" t="s">
        <v>1504</v>
      </c>
      <c r="H368" s="289" t="s">
        <v>5</v>
      </c>
      <c r="I368" s="290"/>
      <c r="L368" s="286"/>
      <c r="M368" s="291"/>
      <c r="N368" s="292"/>
      <c r="O368" s="292"/>
      <c r="P368" s="292"/>
      <c r="Q368" s="292"/>
      <c r="R368" s="292"/>
      <c r="S368" s="292"/>
      <c r="T368" s="293"/>
      <c r="AT368" s="289" t="s">
        <v>183</v>
      </c>
      <c r="AU368" s="289" t="s">
        <v>85</v>
      </c>
      <c r="AV368" s="15" t="s">
        <v>79</v>
      </c>
      <c r="AW368" s="15" t="s">
        <v>35</v>
      </c>
      <c r="AX368" s="15" t="s">
        <v>72</v>
      </c>
      <c r="AY368" s="289" t="s">
        <v>173</v>
      </c>
    </row>
    <row r="369" spans="2:51" s="12" customFormat="1" ht="13.5">
      <c r="B369" s="226"/>
      <c r="D369" s="227" t="s">
        <v>183</v>
      </c>
      <c r="E369" s="228" t="s">
        <v>5</v>
      </c>
      <c r="F369" s="229" t="s">
        <v>1503</v>
      </c>
      <c r="H369" s="230">
        <v>16.92</v>
      </c>
      <c r="I369" s="231"/>
      <c r="L369" s="226"/>
      <c r="M369" s="232"/>
      <c r="N369" s="233"/>
      <c r="O369" s="233"/>
      <c r="P369" s="233"/>
      <c r="Q369" s="233"/>
      <c r="R369" s="233"/>
      <c r="S369" s="233"/>
      <c r="T369" s="234"/>
      <c r="AT369" s="228" t="s">
        <v>183</v>
      </c>
      <c r="AU369" s="228" t="s">
        <v>85</v>
      </c>
      <c r="AV369" s="12" t="s">
        <v>81</v>
      </c>
      <c r="AW369" s="12" t="s">
        <v>35</v>
      </c>
      <c r="AX369" s="12" t="s">
        <v>72</v>
      </c>
      <c r="AY369" s="228" t="s">
        <v>173</v>
      </c>
    </row>
    <row r="370" spans="2:51" s="15" customFormat="1" ht="13.5">
      <c r="B370" s="286"/>
      <c r="D370" s="227" t="s">
        <v>183</v>
      </c>
      <c r="E370" s="287" t="s">
        <v>5</v>
      </c>
      <c r="F370" s="288" t="s">
        <v>1505</v>
      </c>
      <c r="H370" s="289" t="s">
        <v>5</v>
      </c>
      <c r="I370" s="290"/>
      <c r="L370" s="286"/>
      <c r="M370" s="291"/>
      <c r="N370" s="292"/>
      <c r="O370" s="292"/>
      <c r="P370" s="292"/>
      <c r="Q370" s="292"/>
      <c r="R370" s="292"/>
      <c r="S370" s="292"/>
      <c r="T370" s="293"/>
      <c r="AT370" s="289" t="s">
        <v>183</v>
      </c>
      <c r="AU370" s="289" t="s">
        <v>85</v>
      </c>
      <c r="AV370" s="15" t="s">
        <v>79</v>
      </c>
      <c r="AW370" s="15" t="s">
        <v>35</v>
      </c>
      <c r="AX370" s="15" t="s">
        <v>72</v>
      </c>
      <c r="AY370" s="289" t="s">
        <v>173</v>
      </c>
    </row>
    <row r="371" spans="2:51" s="12" customFormat="1" ht="13.5">
      <c r="B371" s="226"/>
      <c r="D371" s="227" t="s">
        <v>183</v>
      </c>
      <c r="E371" s="228" t="s">
        <v>5</v>
      </c>
      <c r="F371" s="229" t="s">
        <v>1503</v>
      </c>
      <c r="H371" s="230">
        <v>16.92</v>
      </c>
      <c r="I371" s="231"/>
      <c r="L371" s="226"/>
      <c r="M371" s="232"/>
      <c r="N371" s="233"/>
      <c r="O371" s="233"/>
      <c r="P371" s="233"/>
      <c r="Q371" s="233"/>
      <c r="R371" s="233"/>
      <c r="S371" s="233"/>
      <c r="T371" s="234"/>
      <c r="AT371" s="228" t="s">
        <v>183</v>
      </c>
      <c r="AU371" s="228" t="s">
        <v>85</v>
      </c>
      <c r="AV371" s="12" t="s">
        <v>81</v>
      </c>
      <c r="AW371" s="12" t="s">
        <v>35</v>
      </c>
      <c r="AX371" s="12" t="s">
        <v>72</v>
      </c>
      <c r="AY371" s="228" t="s">
        <v>173</v>
      </c>
    </row>
    <row r="372" spans="2:51" s="15" customFormat="1" ht="13.5">
      <c r="B372" s="286"/>
      <c r="D372" s="227" t="s">
        <v>183</v>
      </c>
      <c r="E372" s="287" t="s">
        <v>5</v>
      </c>
      <c r="F372" s="288" t="s">
        <v>1506</v>
      </c>
      <c r="H372" s="289" t="s">
        <v>5</v>
      </c>
      <c r="I372" s="290"/>
      <c r="L372" s="286"/>
      <c r="M372" s="291"/>
      <c r="N372" s="292"/>
      <c r="O372" s="292"/>
      <c r="P372" s="292"/>
      <c r="Q372" s="292"/>
      <c r="R372" s="292"/>
      <c r="S372" s="292"/>
      <c r="T372" s="293"/>
      <c r="AT372" s="289" t="s">
        <v>183</v>
      </c>
      <c r="AU372" s="289" t="s">
        <v>85</v>
      </c>
      <c r="AV372" s="15" t="s">
        <v>79</v>
      </c>
      <c r="AW372" s="15" t="s">
        <v>35</v>
      </c>
      <c r="AX372" s="15" t="s">
        <v>72</v>
      </c>
      <c r="AY372" s="289" t="s">
        <v>173</v>
      </c>
    </row>
    <row r="373" spans="2:51" s="12" customFormat="1" ht="13.5">
      <c r="B373" s="226"/>
      <c r="D373" s="227" t="s">
        <v>183</v>
      </c>
      <c r="E373" s="228" t="s">
        <v>5</v>
      </c>
      <c r="F373" s="229" t="s">
        <v>1507</v>
      </c>
      <c r="H373" s="230">
        <v>5.64</v>
      </c>
      <c r="I373" s="231"/>
      <c r="L373" s="226"/>
      <c r="M373" s="232"/>
      <c r="N373" s="233"/>
      <c r="O373" s="233"/>
      <c r="P373" s="233"/>
      <c r="Q373" s="233"/>
      <c r="R373" s="233"/>
      <c r="S373" s="233"/>
      <c r="T373" s="234"/>
      <c r="AT373" s="228" t="s">
        <v>183</v>
      </c>
      <c r="AU373" s="228" t="s">
        <v>85</v>
      </c>
      <c r="AV373" s="12" t="s">
        <v>81</v>
      </c>
      <c r="AW373" s="12" t="s">
        <v>35</v>
      </c>
      <c r="AX373" s="12" t="s">
        <v>72</v>
      </c>
      <c r="AY373" s="228" t="s">
        <v>173</v>
      </c>
    </row>
    <row r="374" spans="2:51" s="13" customFormat="1" ht="13.5">
      <c r="B374" s="235"/>
      <c r="D374" s="227" t="s">
        <v>183</v>
      </c>
      <c r="E374" s="253" t="s">
        <v>5</v>
      </c>
      <c r="F374" s="254" t="s">
        <v>186</v>
      </c>
      <c r="H374" s="255">
        <v>74.81</v>
      </c>
      <c r="I374" s="240"/>
      <c r="L374" s="235"/>
      <c r="M374" s="241"/>
      <c r="N374" s="242"/>
      <c r="O374" s="242"/>
      <c r="P374" s="242"/>
      <c r="Q374" s="242"/>
      <c r="R374" s="242"/>
      <c r="S374" s="242"/>
      <c r="T374" s="243"/>
      <c r="AT374" s="244" t="s">
        <v>183</v>
      </c>
      <c r="AU374" s="244" t="s">
        <v>85</v>
      </c>
      <c r="AV374" s="13" t="s">
        <v>181</v>
      </c>
      <c r="AW374" s="13" t="s">
        <v>35</v>
      </c>
      <c r="AX374" s="13" t="s">
        <v>79</v>
      </c>
      <c r="AY374" s="244" t="s">
        <v>173</v>
      </c>
    </row>
    <row r="375" spans="2:63" s="11" customFormat="1" ht="22.3" customHeight="1">
      <c r="B375" s="199"/>
      <c r="D375" s="210" t="s">
        <v>71</v>
      </c>
      <c r="E375" s="211" t="s">
        <v>365</v>
      </c>
      <c r="F375" s="211" t="s">
        <v>1508</v>
      </c>
      <c r="I375" s="202"/>
      <c r="J375" s="212">
        <f>BK375</f>
        <v>0</v>
      </c>
      <c r="L375" s="199"/>
      <c r="M375" s="204"/>
      <c r="N375" s="205"/>
      <c r="O375" s="205"/>
      <c r="P375" s="206">
        <f>SUM(P376:P435)</f>
        <v>0</v>
      </c>
      <c r="Q375" s="205"/>
      <c r="R375" s="206">
        <f>SUM(R376:R435)</f>
        <v>0</v>
      </c>
      <c r="S375" s="205"/>
      <c r="T375" s="207">
        <f>SUM(T376:T435)</f>
        <v>0</v>
      </c>
      <c r="AR375" s="200" t="s">
        <v>79</v>
      </c>
      <c r="AT375" s="208" t="s">
        <v>71</v>
      </c>
      <c r="AU375" s="208" t="s">
        <v>81</v>
      </c>
      <c r="AY375" s="200" t="s">
        <v>173</v>
      </c>
      <c r="BK375" s="209">
        <f>SUM(BK376:BK435)</f>
        <v>0</v>
      </c>
    </row>
    <row r="376" spans="2:65" s="1" customFormat="1" ht="31.5" customHeight="1">
      <c r="B376" s="213"/>
      <c r="C376" s="214" t="s">
        <v>410</v>
      </c>
      <c r="D376" s="214" t="s">
        <v>176</v>
      </c>
      <c r="E376" s="215" t="s">
        <v>1509</v>
      </c>
      <c r="F376" s="216" t="s">
        <v>1510</v>
      </c>
      <c r="G376" s="217" t="s">
        <v>179</v>
      </c>
      <c r="H376" s="218">
        <v>27.06</v>
      </c>
      <c r="I376" s="219"/>
      <c r="J376" s="220">
        <f>ROUND(I376*H376,2)</f>
        <v>0</v>
      </c>
      <c r="K376" s="216" t="s">
        <v>180</v>
      </c>
      <c r="L376" s="48"/>
      <c r="M376" s="221" t="s">
        <v>5</v>
      </c>
      <c r="N376" s="222" t="s">
        <v>43</v>
      </c>
      <c r="O376" s="49"/>
      <c r="P376" s="223">
        <f>O376*H376</f>
        <v>0</v>
      </c>
      <c r="Q376" s="223">
        <v>0.10212</v>
      </c>
      <c r="R376" s="223">
        <f>Q376*H376</f>
        <v>0</v>
      </c>
      <c r="S376" s="223">
        <v>0</v>
      </c>
      <c r="T376" s="224">
        <f>S376*H376</f>
        <v>0</v>
      </c>
      <c r="AR376" s="26" t="s">
        <v>181</v>
      </c>
      <c r="AT376" s="26" t="s">
        <v>176</v>
      </c>
      <c r="AU376" s="26" t="s">
        <v>85</v>
      </c>
      <c r="AY376" s="26" t="s">
        <v>173</v>
      </c>
      <c r="BE376" s="225">
        <f>IF(N376="základní",J376,0)</f>
        <v>0</v>
      </c>
      <c r="BF376" s="225">
        <f>IF(N376="snížená",J376,0)</f>
        <v>0</v>
      </c>
      <c r="BG376" s="225">
        <f>IF(N376="zákl. přenesená",J376,0)</f>
        <v>0</v>
      </c>
      <c r="BH376" s="225">
        <f>IF(N376="sníž. přenesená",J376,0)</f>
        <v>0</v>
      </c>
      <c r="BI376" s="225">
        <f>IF(N376="nulová",J376,0)</f>
        <v>0</v>
      </c>
      <c r="BJ376" s="26" t="s">
        <v>79</v>
      </c>
      <c r="BK376" s="225">
        <f>ROUND(I376*H376,2)</f>
        <v>0</v>
      </c>
      <c r="BL376" s="26" t="s">
        <v>181</v>
      </c>
      <c r="BM376" s="26" t="s">
        <v>1511</v>
      </c>
    </row>
    <row r="377" spans="2:51" s="15" customFormat="1" ht="13.5">
      <c r="B377" s="286"/>
      <c r="D377" s="227" t="s">
        <v>183</v>
      </c>
      <c r="E377" s="287" t="s">
        <v>5</v>
      </c>
      <c r="F377" s="288" t="s">
        <v>1430</v>
      </c>
      <c r="H377" s="289" t="s">
        <v>5</v>
      </c>
      <c r="I377" s="290"/>
      <c r="L377" s="286"/>
      <c r="M377" s="291"/>
      <c r="N377" s="292"/>
      <c r="O377" s="292"/>
      <c r="P377" s="292"/>
      <c r="Q377" s="292"/>
      <c r="R377" s="292"/>
      <c r="S377" s="292"/>
      <c r="T377" s="293"/>
      <c r="AT377" s="289" t="s">
        <v>183</v>
      </c>
      <c r="AU377" s="289" t="s">
        <v>85</v>
      </c>
      <c r="AV377" s="15" t="s">
        <v>79</v>
      </c>
      <c r="AW377" s="15" t="s">
        <v>35</v>
      </c>
      <c r="AX377" s="15" t="s">
        <v>72</v>
      </c>
      <c r="AY377" s="289" t="s">
        <v>173</v>
      </c>
    </row>
    <row r="378" spans="2:51" s="12" customFormat="1" ht="13.5">
      <c r="B378" s="226"/>
      <c r="D378" s="227" t="s">
        <v>183</v>
      </c>
      <c r="E378" s="228" t="s">
        <v>5</v>
      </c>
      <c r="F378" s="229" t="s">
        <v>1512</v>
      </c>
      <c r="H378" s="230">
        <v>4.56</v>
      </c>
      <c r="I378" s="231"/>
      <c r="L378" s="226"/>
      <c r="M378" s="232"/>
      <c r="N378" s="233"/>
      <c r="O378" s="233"/>
      <c r="P378" s="233"/>
      <c r="Q378" s="233"/>
      <c r="R378" s="233"/>
      <c r="S378" s="233"/>
      <c r="T378" s="234"/>
      <c r="AT378" s="228" t="s">
        <v>183</v>
      </c>
      <c r="AU378" s="228" t="s">
        <v>85</v>
      </c>
      <c r="AV378" s="12" t="s">
        <v>81</v>
      </c>
      <c r="AW378" s="12" t="s">
        <v>35</v>
      </c>
      <c r="AX378" s="12" t="s">
        <v>72</v>
      </c>
      <c r="AY378" s="228" t="s">
        <v>173</v>
      </c>
    </row>
    <row r="379" spans="2:51" s="15" customFormat="1" ht="13.5">
      <c r="B379" s="286"/>
      <c r="D379" s="227" t="s">
        <v>183</v>
      </c>
      <c r="E379" s="287" t="s">
        <v>5</v>
      </c>
      <c r="F379" s="288" t="s">
        <v>1502</v>
      </c>
      <c r="H379" s="289" t="s">
        <v>5</v>
      </c>
      <c r="I379" s="290"/>
      <c r="L379" s="286"/>
      <c r="M379" s="291"/>
      <c r="N379" s="292"/>
      <c r="O379" s="292"/>
      <c r="P379" s="292"/>
      <c r="Q379" s="292"/>
      <c r="R379" s="292"/>
      <c r="S379" s="292"/>
      <c r="T379" s="293"/>
      <c r="AT379" s="289" t="s">
        <v>183</v>
      </c>
      <c r="AU379" s="289" t="s">
        <v>85</v>
      </c>
      <c r="AV379" s="15" t="s">
        <v>79</v>
      </c>
      <c r="AW379" s="15" t="s">
        <v>35</v>
      </c>
      <c r="AX379" s="15" t="s">
        <v>72</v>
      </c>
      <c r="AY379" s="289" t="s">
        <v>173</v>
      </c>
    </row>
    <row r="380" spans="2:51" s="12" customFormat="1" ht="13.5">
      <c r="B380" s="226"/>
      <c r="D380" s="227" t="s">
        <v>183</v>
      </c>
      <c r="E380" s="228" t="s">
        <v>5</v>
      </c>
      <c r="F380" s="229" t="s">
        <v>1513</v>
      </c>
      <c r="H380" s="230">
        <v>7.5</v>
      </c>
      <c r="I380" s="231"/>
      <c r="L380" s="226"/>
      <c r="M380" s="232"/>
      <c r="N380" s="233"/>
      <c r="O380" s="233"/>
      <c r="P380" s="233"/>
      <c r="Q380" s="233"/>
      <c r="R380" s="233"/>
      <c r="S380" s="233"/>
      <c r="T380" s="234"/>
      <c r="AT380" s="228" t="s">
        <v>183</v>
      </c>
      <c r="AU380" s="228" t="s">
        <v>85</v>
      </c>
      <c r="AV380" s="12" t="s">
        <v>81</v>
      </c>
      <c r="AW380" s="12" t="s">
        <v>35</v>
      </c>
      <c r="AX380" s="12" t="s">
        <v>72</v>
      </c>
      <c r="AY380" s="228" t="s">
        <v>173</v>
      </c>
    </row>
    <row r="381" spans="2:51" s="15" customFormat="1" ht="13.5">
      <c r="B381" s="286"/>
      <c r="D381" s="227" t="s">
        <v>183</v>
      </c>
      <c r="E381" s="287" t="s">
        <v>5</v>
      </c>
      <c r="F381" s="288" t="s">
        <v>1504</v>
      </c>
      <c r="H381" s="289" t="s">
        <v>5</v>
      </c>
      <c r="I381" s="290"/>
      <c r="L381" s="286"/>
      <c r="M381" s="291"/>
      <c r="N381" s="292"/>
      <c r="O381" s="292"/>
      <c r="P381" s="292"/>
      <c r="Q381" s="292"/>
      <c r="R381" s="292"/>
      <c r="S381" s="292"/>
      <c r="T381" s="293"/>
      <c r="AT381" s="289" t="s">
        <v>183</v>
      </c>
      <c r="AU381" s="289" t="s">
        <v>85</v>
      </c>
      <c r="AV381" s="15" t="s">
        <v>79</v>
      </c>
      <c r="AW381" s="15" t="s">
        <v>35</v>
      </c>
      <c r="AX381" s="15" t="s">
        <v>72</v>
      </c>
      <c r="AY381" s="289" t="s">
        <v>173</v>
      </c>
    </row>
    <row r="382" spans="2:51" s="12" customFormat="1" ht="13.5">
      <c r="B382" s="226"/>
      <c r="D382" s="227" t="s">
        <v>183</v>
      </c>
      <c r="E382" s="228" t="s">
        <v>5</v>
      </c>
      <c r="F382" s="229" t="s">
        <v>1513</v>
      </c>
      <c r="H382" s="230">
        <v>7.5</v>
      </c>
      <c r="I382" s="231"/>
      <c r="L382" s="226"/>
      <c r="M382" s="232"/>
      <c r="N382" s="233"/>
      <c r="O382" s="233"/>
      <c r="P382" s="233"/>
      <c r="Q382" s="233"/>
      <c r="R382" s="233"/>
      <c r="S382" s="233"/>
      <c r="T382" s="234"/>
      <c r="AT382" s="228" t="s">
        <v>183</v>
      </c>
      <c r="AU382" s="228" t="s">
        <v>85</v>
      </c>
      <c r="AV382" s="12" t="s">
        <v>81</v>
      </c>
      <c r="AW382" s="12" t="s">
        <v>35</v>
      </c>
      <c r="AX382" s="12" t="s">
        <v>72</v>
      </c>
      <c r="AY382" s="228" t="s">
        <v>173</v>
      </c>
    </row>
    <row r="383" spans="2:51" s="15" customFormat="1" ht="13.5">
      <c r="B383" s="286"/>
      <c r="D383" s="227" t="s">
        <v>183</v>
      </c>
      <c r="E383" s="287" t="s">
        <v>5</v>
      </c>
      <c r="F383" s="288" t="s">
        <v>1505</v>
      </c>
      <c r="H383" s="289" t="s">
        <v>5</v>
      </c>
      <c r="I383" s="290"/>
      <c r="L383" s="286"/>
      <c r="M383" s="291"/>
      <c r="N383" s="292"/>
      <c r="O383" s="292"/>
      <c r="P383" s="292"/>
      <c r="Q383" s="292"/>
      <c r="R383" s="292"/>
      <c r="S383" s="292"/>
      <c r="T383" s="293"/>
      <c r="AT383" s="289" t="s">
        <v>183</v>
      </c>
      <c r="AU383" s="289" t="s">
        <v>85</v>
      </c>
      <c r="AV383" s="15" t="s">
        <v>79</v>
      </c>
      <c r="AW383" s="15" t="s">
        <v>35</v>
      </c>
      <c r="AX383" s="15" t="s">
        <v>72</v>
      </c>
      <c r="AY383" s="289" t="s">
        <v>173</v>
      </c>
    </row>
    <row r="384" spans="2:51" s="12" customFormat="1" ht="13.5">
      <c r="B384" s="226"/>
      <c r="D384" s="227" t="s">
        <v>183</v>
      </c>
      <c r="E384" s="228" t="s">
        <v>5</v>
      </c>
      <c r="F384" s="229" t="s">
        <v>1513</v>
      </c>
      <c r="H384" s="230">
        <v>7.5</v>
      </c>
      <c r="I384" s="231"/>
      <c r="L384" s="226"/>
      <c r="M384" s="232"/>
      <c r="N384" s="233"/>
      <c r="O384" s="233"/>
      <c r="P384" s="233"/>
      <c r="Q384" s="233"/>
      <c r="R384" s="233"/>
      <c r="S384" s="233"/>
      <c r="T384" s="234"/>
      <c r="AT384" s="228" t="s">
        <v>183</v>
      </c>
      <c r="AU384" s="228" t="s">
        <v>85</v>
      </c>
      <c r="AV384" s="12" t="s">
        <v>81</v>
      </c>
      <c r="AW384" s="12" t="s">
        <v>35</v>
      </c>
      <c r="AX384" s="12" t="s">
        <v>72</v>
      </c>
      <c r="AY384" s="228" t="s">
        <v>173</v>
      </c>
    </row>
    <row r="385" spans="2:51" s="13" customFormat="1" ht="13.5">
      <c r="B385" s="235"/>
      <c r="D385" s="236" t="s">
        <v>183</v>
      </c>
      <c r="E385" s="237" t="s">
        <v>5</v>
      </c>
      <c r="F385" s="238" t="s">
        <v>186</v>
      </c>
      <c r="H385" s="239">
        <v>27.06</v>
      </c>
      <c r="I385" s="240"/>
      <c r="L385" s="235"/>
      <c r="M385" s="241"/>
      <c r="N385" s="242"/>
      <c r="O385" s="242"/>
      <c r="P385" s="242"/>
      <c r="Q385" s="242"/>
      <c r="R385" s="242"/>
      <c r="S385" s="242"/>
      <c r="T385" s="243"/>
      <c r="AT385" s="244" t="s">
        <v>183</v>
      </c>
      <c r="AU385" s="244" t="s">
        <v>85</v>
      </c>
      <c r="AV385" s="13" t="s">
        <v>181</v>
      </c>
      <c r="AW385" s="13" t="s">
        <v>35</v>
      </c>
      <c r="AX385" s="13" t="s">
        <v>79</v>
      </c>
      <c r="AY385" s="244" t="s">
        <v>173</v>
      </c>
    </row>
    <row r="386" spans="2:65" s="1" customFormat="1" ht="31.5" customHeight="1">
      <c r="B386" s="213"/>
      <c r="C386" s="214" t="s">
        <v>417</v>
      </c>
      <c r="D386" s="214" t="s">
        <v>176</v>
      </c>
      <c r="E386" s="215" t="s">
        <v>1514</v>
      </c>
      <c r="F386" s="216" t="s">
        <v>1515</v>
      </c>
      <c r="G386" s="217" t="s">
        <v>179</v>
      </c>
      <c r="H386" s="218">
        <v>471.26</v>
      </c>
      <c r="I386" s="219"/>
      <c r="J386" s="220">
        <f>ROUND(I386*H386,2)</f>
        <v>0</v>
      </c>
      <c r="K386" s="216" t="s">
        <v>180</v>
      </c>
      <c r="L386" s="48"/>
      <c r="M386" s="221" t="s">
        <v>5</v>
      </c>
      <c r="N386" s="222" t="s">
        <v>43</v>
      </c>
      <c r="O386" s="49"/>
      <c r="P386" s="223">
        <f>O386*H386</f>
        <v>0</v>
      </c>
      <c r="Q386" s="223">
        <v>0.10422</v>
      </c>
      <c r="R386" s="223">
        <f>Q386*H386</f>
        <v>0</v>
      </c>
      <c r="S386" s="223">
        <v>0</v>
      </c>
      <c r="T386" s="224">
        <f>S386*H386</f>
        <v>0</v>
      </c>
      <c r="AR386" s="26" t="s">
        <v>181</v>
      </c>
      <c r="AT386" s="26" t="s">
        <v>176</v>
      </c>
      <c r="AU386" s="26" t="s">
        <v>85</v>
      </c>
      <c r="AY386" s="26" t="s">
        <v>173</v>
      </c>
      <c r="BE386" s="225">
        <f>IF(N386="základní",J386,0)</f>
        <v>0</v>
      </c>
      <c r="BF386" s="225">
        <f>IF(N386="snížená",J386,0)</f>
        <v>0</v>
      </c>
      <c r="BG386" s="225">
        <f>IF(N386="zákl. přenesená",J386,0)</f>
        <v>0</v>
      </c>
      <c r="BH386" s="225">
        <f>IF(N386="sníž. přenesená",J386,0)</f>
        <v>0</v>
      </c>
      <c r="BI386" s="225">
        <f>IF(N386="nulová",J386,0)</f>
        <v>0</v>
      </c>
      <c r="BJ386" s="26" t="s">
        <v>79</v>
      </c>
      <c r="BK386" s="225">
        <f>ROUND(I386*H386,2)</f>
        <v>0</v>
      </c>
      <c r="BL386" s="26" t="s">
        <v>181</v>
      </c>
      <c r="BM386" s="26" t="s">
        <v>1516</v>
      </c>
    </row>
    <row r="387" spans="2:51" s="15" customFormat="1" ht="13.5">
      <c r="B387" s="286"/>
      <c r="D387" s="227" t="s">
        <v>183</v>
      </c>
      <c r="E387" s="287" t="s">
        <v>5</v>
      </c>
      <c r="F387" s="288" t="s">
        <v>1430</v>
      </c>
      <c r="H387" s="289" t="s">
        <v>5</v>
      </c>
      <c r="I387" s="290"/>
      <c r="L387" s="286"/>
      <c r="M387" s="291"/>
      <c r="N387" s="292"/>
      <c r="O387" s="292"/>
      <c r="P387" s="292"/>
      <c r="Q387" s="292"/>
      <c r="R387" s="292"/>
      <c r="S387" s="292"/>
      <c r="T387" s="293"/>
      <c r="AT387" s="289" t="s">
        <v>183</v>
      </c>
      <c r="AU387" s="289" t="s">
        <v>85</v>
      </c>
      <c r="AV387" s="15" t="s">
        <v>79</v>
      </c>
      <c r="AW387" s="15" t="s">
        <v>35</v>
      </c>
      <c r="AX387" s="15" t="s">
        <v>72</v>
      </c>
      <c r="AY387" s="289" t="s">
        <v>173</v>
      </c>
    </row>
    <row r="388" spans="2:51" s="12" customFormat="1" ht="13.5">
      <c r="B388" s="226"/>
      <c r="D388" s="227" t="s">
        <v>183</v>
      </c>
      <c r="E388" s="228" t="s">
        <v>5</v>
      </c>
      <c r="F388" s="229" t="s">
        <v>1517</v>
      </c>
      <c r="H388" s="230">
        <v>69.67</v>
      </c>
      <c r="I388" s="231"/>
      <c r="L388" s="226"/>
      <c r="M388" s="232"/>
      <c r="N388" s="233"/>
      <c r="O388" s="233"/>
      <c r="P388" s="233"/>
      <c r="Q388" s="233"/>
      <c r="R388" s="233"/>
      <c r="S388" s="233"/>
      <c r="T388" s="234"/>
      <c r="AT388" s="228" t="s">
        <v>183</v>
      </c>
      <c r="AU388" s="228" t="s">
        <v>85</v>
      </c>
      <c r="AV388" s="12" t="s">
        <v>81</v>
      </c>
      <c r="AW388" s="12" t="s">
        <v>35</v>
      </c>
      <c r="AX388" s="12" t="s">
        <v>72</v>
      </c>
      <c r="AY388" s="228" t="s">
        <v>173</v>
      </c>
    </row>
    <row r="389" spans="2:51" s="12" customFormat="1" ht="13.5">
      <c r="B389" s="226"/>
      <c r="D389" s="227" t="s">
        <v>183</v>
      </c>
      <c r="E389" s="228" t="s">
        <v>5</v>
      </c>
      <c r="F389" s="229" t="s">
        <v>1518</v>
      </c>
      <c r="H389" s="230">
        <v>-10.4</v>
      </c>
      <c r="I389" s="231"/>
      <c r="L389" s="226"/>
      <c r="M389" s="232"/>
      <c r="N389" s="233"/>
      <c r="O389" s="233"/>
      <c r="P389" s="233"/>
      <c r="Q389" s="233"/>
      <c r="R389" s="233"/>
      <c r="S389" s="233"/>
      <c r="T389" s="234"/>
      <c r="AT389" s="228" t="s">
        <v>183</v>
      </c>
      <c r="AU389" s="228" t="s">
        <v>85</v>
      </c>
      <c r="AV389" s="12" t="s">
        <v>81</v>
      </c>
      <c r="AW389" s="12" t="s">
        <v>35</v>
      </c>
      <c r="AX389" s="12" t="s">
        <v>72</v>
      </c>
      <c r="AY389" s="228" t="s">
        <v>173</v>
      </c>
    </row>
    <row r="390" spans="2:51" s="15" customFormat="1" ht="13.5">
      <c r="B390" s="286"/>
      <c r="D390" s="227" t="s">
        <v>183</v>
      </c>
      <c r="E390" s="287" t="s">
        <v>5</v>
      </c>
      <c r="F390" s="288" t="s">
        <v>1502</v>
      </c>
      <c r="H390" s="289" t="s">
        <v>5</v>
      </c>
      <c r="I390" s="290"/>
      <c r="L390" s="286"/>
      <c r="M390" s="291"/>
      <c r="N390" s="292"/>
      <c r="O390" s="292"/>
      <c r="P390" s="292"/>
      <c r="Q390" s="292"/>
      <c r="R390" s="292"/>
      <c r="S390" s="292"/>
      <c r="T390" s="293"/>
      <c r="AT390" s="289" t="s">
        <v>183</v>
      </c>
      <c r="AU390" s="289" t="s">
        <v>85</v>
      </c>
      <c r="AV390" s="15" t="s">
        <v>79</v>
      </c>
      <c r="AW390" s="15" t="s">
        <v>35</v>
      </c>
      <c r="AX390" s="15" t="s">
        <v>72</v>
      </c>
      <c r="AY390" s="289" t="s">
        <v>173</v>
      </c>
    </row>
    <row r="391" spans="2:51" s="12" customFormat="1" ht="13.5">
      <c r="B391" s="226"/>
      <c r="D391" s="227" t="s">
        <v>183</v>
      </c>
      <c r="E391" s="228" t="s">
        <v>5</v>
      </c>
      <c r="F391" s="229" t="s">
        <v>1519</v>
      </c>
      <c r="H391" s="230">
        <v>150.68</v>
      </c>
      <c r="I391" s="231"/>
      <c r="L391" s="226"/>
      <c r="M391" s="232"/>
      <c r="N391" s="233"/>
      <c r="O391" s="233"/>
      <c r="P391" s="233"/>
      <c r="Q391" s="233"/>
      <c r="R391" s="233"/>
      <c r="S391" s="233"/>
      <c r="T391" s="234"/>
      <c r="AT391" s="228" t="s">
        <v>183</v>
      </c>
      <c r="AU391" s="228" t="s">
        <v>85</v>
      </c>
      <c r="AV391" s="12" t="s">
        <v>81</v>
      </c>
      <c r="AW391" s="12" t="s">
        <v>35</v>
      </c>
      <c r="AX391" s="12" t="s">
        <v>72</v>
      </c>
      <c r="AY391" s="228" t="s">
        <v>173</v>
      </c>
    </row>
    <row r="392" spans="2:51" s="12" customFormat="1" ht="13.5">
      <c r="B392" s="226"/>
      <c r="D392" s="227" t="s">
        <v>183</v>
      </c>
      <c r="E392" s="228" t="s">
        <v>5</v>
      </c>
      <c r="F392" s="229" t="s">
        <v>1520</v>
      </c>
      <c r="H392" s="230">
        <v>-13.6</v>
      </c>
      <c r="I392" s="231"/>
      <c r="L392" s="226"/>
      <c r="M392" s="232"/>
      <c r="N392" s="233"/>
      <c r="O392" s="233"/>
      <c r="P392" s="233"/>
      <c r="Q392" s="233"/>
      <c r="R392" s="233"/>
      <c r="S392" s="233"/>
      <c r="T392" s="234"/>
      <c r="AT392" s="228" t="s">
        <v>183</v>
      </c>
      <c r="AU392" s="228" t="s">
        <v>85</v>
      </c>
      <c r="AV392" s="12" t="s">
        <v>81</v>
      </c>
      <c r="AW392" s="12" t="s">
        <v>35</v>
      </c>
      <c r="AX392" s="12" t="s">
        <v>72</v>
      </c>
      <c r="AY392" s="228" t="s">
        <v>173</v>
      </c>
    </row>
    <row r="393" spans="2:51" s="15" customFormat="1" ht="13.5">
      <c r="B393" s="286"/>
      <c r="D393" s="227" t="s">
        <v>183</v>
      </c>
      <c r="E393" s="287" t="s">
        <v>5</v>
      </c>
      <c r="F393" s="288" t="s">
        <v>1504</v>
      </c>
      <c r="H393" s="289" t="s">
        <v>5</v>
      </c>
      <c r="I393" s="290"/>
      <c r="L393" s="286"/>
      <c r="M393" s="291"/>
      <c r="N393" s="292"/>
      <c r="O393" s="292"/>
      <c r="P393" s="292"/>
      <c r="Q393" s="292"/>
      <c r="R393" s="292"/>
      <c r="S393" s="292"/>
      <c r="T393" s="293"/>
      <c r="AT393" s="289" t="s">
        <v>183</v>
      </c>
      <c r="AU393" s="289" t="s">
        <v>85</v>
      </c>
      <c r="AV393" s="15" t="s">
        <v>79</v>
      </c>
      <c r="AW393" s="15" t="s">
        <v>35</v>
      </c>
      <c r="AX393" s="15" t="s">
        <v>72</v>
      </c>
      <c r="AY393" s="289" t="s">
        <v>173</v>
      </c>
    </row>
    <row r="394" spans="2:51" s="12" customFormat="1" ht="13.5">
      <c r="B394" s="226"/>
      <c r="D394" s="227" t="s">
        <v>183</v>
      </c>
      <c r="E394" s="228" t="s">
        <v>5</v>
      </c>
      <c r="F394" s="229" t="s">
        <v>1519</v>
      </c>
      <c r="H394" s="230">
        <v>150.68</v>
      </c>
      <c r="I394" s="231"/>
      <c r="L394" s="226"/>
      <c r="M394" s="232"/>
      <c r="N394" s="233"/>
      <c r="O394" s="233"/>
      <c r="P394" s="233"/>
      <c r="Q394" s="233"/>
      <c r="R394" s="233"/>
      <c r="S394" s="233"/>
      <c r="T394" s="234"/>
      <c r="AT394" s="228" t="s">
        <v>183</v>
      </c>
      <c r="AU394" s="228" t="s">
        <v>85</v>
      </c>
      <c r="AV394" s="12" t="s">
        <v>81</v>
      </c>
      <c r="AW394" s="12" t="s">
        <v>35</v>
      </c>
      <c r="AX394" s="12" t="s">
        <v>72</v>
      </c>
      <c r="AY394" s="228" t="s">
        <v>173</v>
      </c>
    </row>
    <row r="395" spans="2:51" s="12" customFormat="1" ht="13.5">
      <c r="B395" s="226"/>
      <c r="D395" s="227" t="s">
        <v>183</v>
      </c>
      <c r="E395" s="228" t="s">
        <v>5</v>
      </c>
      <c r="F395" s="229" t="s">
        <v>1520</v>
      </c>
      <c r="H395" s="230">
        <v>-13.6</v>
      </c>
      <c r="I395" s="231"/>
      <c r="L395" s="226"/>
      <c r="M395" s="232"/>
      <c r="N395" s="233"/>
      <c r="O395" s="233"/>
      <c r="P395" s="233"/>
      <c r="Q395" s="233"/>
      <c r="R395" s="233"/>
      <c r="S395" s="233"/>
      <c r="T395" s="234"/>
      <c r="AT395" s="228" t="s">
        <v>183</v>
      </c>
      <c r="AU395" s="228" t="s">
        <v>85</v>
      </c>
      <c r="AV395" s="12" t="s">
        <v>81</v>
      </c>
      <c r="AW395" s="12" t="s">
        <v>35</v>
      </c>
      <c r="AX395" s="12" t="s">
        <v>72</v>
      </c>
      <c r="AY395" s="228" t="s">
        <v>173</v>
      </c>
    </row>
    <row r="396" spans="2:51" s="15" customFormat="1" ht="13.5">
      <c r="B396" s="286"/>
      <c r="D396" s="227" t="s">
        <v>183</v>
      </c>
      <c r="E396" s="287" t="s">
        <v>5</v>
      </c>
      <c r="F396" s="288" t="s">
        <v>1505</v>
      </c>
      <c r="H396" s="289" t="s">
        <v>5</v>
      </c>
      <c r="I396" s="290"/>
      <c r="L396" s="286"/>
      <c r="M396" s="291"/>
      <c r="N396" s="292"/>
      <c r="O396" s="292"/>
      <c r="P396" s="292"/>
      <c r="Q396" s="292"/>
      <c r="R396" s="292"/>
      <c r="S396" s="292"/>
      <c r="T396" s="293"/>
      <c r="AT396" s="289" t="s">
        <v>183</v>
      </c>
      <c r="AU396" s="289" t="s">
        <v>85</v>
      </c>
      <c r="AV396" s="15" t="s">
        <v>79</v>
      </c>
      <c r="AW396" s="15" t="s">
        <v>35</v>
      </c>
      <c r="AX396" s="15" t="s">
        <v>72</v>
      </c>
      <c r="AY396" s="289" t="s">
        <v>173</v>
      </c>
    </row>
    <row r="397" spans="2:51" s="12" customFormat="1" ht="13.5">
      <c r="B397" s="226"/>
      <c r="D397" s="227" t="s">
        <v>183</v>
      </c>
      <c r="E397" s="228" t="s">
        <v>5</v>
      </c>
      <c r="F397" s="229" t="s">
        <v>1521</v>
      </c>
      <c r="H397" s="230">
        <v>151.43</v>
      </c>
      <c r="I397" s="231"/>
      <c r="L397" s="226"/>
      <c r="M397" s="232"/>
      <c r="N397" s="233"/>
      <c r="O397" s="233"/>
      <c r="P397" s="233"/>
      <c r="Q397" s="233"/>
      <c r="R397" s="233"/>
      <c r="S397" s="233"/>
      <c r="T397" s="234"/>
      <c r="AT397" s="228" t="s">
        <v>183</v>
      </c>
      <c r="AU397" s="228" t="s">
        <v>85</v>
      </c>
      <c r="AV397" s="12" t="s">
        <v>81</v>
      </c>
      <c r="AW397" s="12" t="s">
        <v>35</v>
      </c>
      <c r="AX397" s="12" t="s">
        <v>72</v>
      </c>
      <c r="AY397" s="228" t="s">
        <v>173</v>
      </c>
    </row>
    <row r="398" spans="2:51" s="12" customFormat="1" ht="13.5">
      <c r="B398" s="226"/>
      <c r="D398" s="227" t="s">
        <v>183</v>
      </c>
      <c r="E398" s="228" t="s">
        <v>5</v>
      </c>
      <c r="F398" s="229" t="s">
        <v>1520</v>
      </c>
      <c r="H398" s="230">
        <v>-13.6</v>
      </c>
      <c r="I398" s="231"/>
      <c r="L398" s="226"/>
      <c r="M398" s="232"/>
      <c r="N398" s="233"/>
      <c r="O398" s="233"/>
      <c r="P398" s="233"/>
      <c r="Q398" s="233"/>
      <c r="R398" s="233"/>
      <c r="S398" s="233"/>
      <c r="T398" s="234"/>
      <c r="AT398" s="228" t="s">
        <v>183</v>
      </c>
      <c r="AU398" s="228" t="s">
        <v>85</v>
      </c>
      <c r="AV398" s="12" t="s">
        <v>81</v>
      </c>
      <c r="AW398" s="12" t="s">
        <v>35</v>
      </c>
      <c r="AX398" s="12" t="s">
        <v>72</v>
      </c>
      <c r="AY398" s="228" t="s">
        <v>173</v>
      </c>
    </row>
    <row r="399" spans="2:51" s="13" customFormat="1" ht="13.5">
      <c r="B399" s="235"/>
      <c r="D399" s="236" t="s">
        <v>183</v>
      </c>
      <c r="E399" s="237" t="s">
        <v>5</v>
      </c>
      <c r="F399" s="238" t="s">
        <v>186</v>
      </c>
      <c r="H399" s="239">
        <v>471.26</v>
      </c>
      <c r="I399" s="240"/>
      <c r="L399" s="235"/>
      <c r="M399" s="241"/>
      <c r="N399" s="242"/>
      <c r="O399" s="242"/>
      <c r="P399" s="242"/>
      <c r="Q399" s="242"/>
      <c r="R399" s="242"/>
      <c r="S399" s="242"/>
      <c r="T399" s="243"/>
      <c r="AT399" s="244" t="s">
        <v>183</v>
      </c>
      <c r="AU399" s="244" t="s">
        <v>85</v>
      </c>
      <c r="AV399" s="13" t="s">
        <v>181</v>
      </c>
      <c r="AW399" s="13" t="s">
        <v>35</v>
      </c>
      <c r="AX399" s="13" t="s">
        <v>79</v>
      </c>
      <c r="AY399" s="244" t="s">
        <v>173</v>
      </c>
    </row>
    <row r="400" spans="2:65" s="1" customFormat="1" ht="22.5" customHeight="1">
      <c r="B400" s="213"/>
      <c r="C400" s="214" t="s">
        <v>422</v>
      </c>
      <c r="D400" s="214" t="s">
        <v>176</v>
      </c>
      <c r="E400" s="215" t="s">
        <v>1522</v>
      </c>
      <c r="F400" s="216" t="s">
        <v>1523</v>
      </c>
      <c r="G400" s="217" t="s">
        <v>260</v>
      </c>
      <c r="H400" s="218">
        <v>135.27</v>
      </c>
      <c r="I400" s="219"/>
      <c r="J400" s="220">
        <f>ROUND(I400*H400,2)</f>
        <v>0</v>
      </c>
      <c r="K400" s="216" t="s">
        <v>180</v>
      </c>
      <c r="L400" s="48"/>
      <c r="M400" s="221" t="s">
        <v>5</v>
      </c>
      <c r="N400" s="222" t="s">
        <v>43</v>
      </c>
      <c r="O400" s="49"/>
      <c r="P400" s="223">
        <f>O400*H400</f>
        <v>0</v>
      </c>
      <c r="Q400" s="223">
        <v>0.00012</v>
      </c>
      <c r="R400" s="223">
        <f>Q400*H400</f>
        <v>0</v>
      </c>
      <c r="S400" s="223">
        <v>0</v>
      </c>
      <c r="T400" s="224">
        <f>S400*H400</f>
        <v>0</v>
      </c>
      <c r="AR400" s="26" t="s">
        <v>181</v>
      </c>
      <c r="AT400" s="26" t="s">
        <v>176</v>
      </c>
      <c r="AU400" s="26" t="s">
        <v>85</v>
      </c>
      <c r="AY400" s="26" t="s">
        <v>173</v>
      </c>
      <c r="BE400" s="225">
        <f>IF(N400="základní",J400,0)</f>
        <v>0</v>
      </c>
      <c r="BF400" s="225">
        <f>IF(N400="snížená",J400,0)</f>
        <v>0</v>
      </c>
      <c r="BG400" s="225">
        <f>IF(N400="zákl. přenesená",J400,0)</f>
        <v>0</v>
      </c>
      <c r="BH400" s="225">
        <f>IF(N400="sníž. přenesená",J400,0)</f>
        <v>0</v>
      </c>
      <c r="BI400" s="225">
        <f>IF(N400="nulová",J400,0)</f>
        <v>0</v>
      </c>
      <c r="BJ400" s="26" t="s">
        <v>79</v>
      </c>
      <c r="BK400" s="225">
        <f>ROUND(I400*H400,2)</f>
        <v>0</v>
      </c>
      <c r="BL400" s="26" t="s">
        <v>181</v>
      </c>
      <c r="BM400" s="26" t="s">
        <v>1524</v>
      </c>
    </row>
    <row r="401" spans="2:47" s="1" customFormat="1" ht="13.5">
      <c r="B401" s="48"/>
      <c r="D401" s="227" t="s">
        <v>1236</v>
      </c>
      <c r="F401" s="285" t="s">
        <v>1525</v>
      </c>
      <c r="I401" s="281"/>
      <c r="L401" s="48"/>
      <c r="M401" s="282"/>
      <c r="N401" s="49"/>
      <c r="O401" s="49"/>
      <c r="P401" s="49"/>
      <c r="Q401" s="49"/>
      <c r="R401" s="49"/>
      <c r="S401" s="49"/>
      <c r="T401" s="87"/>
      <c r="AT401" s="26" t="s">
        <v>1236</v>
      </c>
      <c r="AU401" s="26" t="s">
        <v>85</v>
      </c>
    </row>
    <row r="402" spans="2:51" s="15" customFormat="1" ht="13.5">
      <c r="B402" s="286"/>
      <c r="D402" s="227" t="s">
        <v>183</v>
      </c>
      <c r="E402" s="287" t="s">
        <v>5</v>
      </c>
      <c r="F402" s="288" t="s">
        <v>1430</v>
      </c>
      <c r="H402" s="289" t="s">
        <v>5</v>
      </c>
      <c r="I402" s="290"/>
      <c r="L402" s="286"/>
      <c r="M402" s="291"/>
      <c r="N402" s="292"/>
      <c r="O402" s="292"/>
      <c r="P402" s="292"/>
      <c r="Q402" s="292"/>
      <c r="R402" s="292"/>
      <c r="S402" s="292"/>
      <c r="T402" s="293"/>
      <c r="AT402" s="289" t="s">
        <v>183</v>
      </c>
      <c r="AU402" s="289" t="s">
        <v>85</v>
      </c>
      <c r="AV402" s="15" t="s">
        <v>79</v>
      </c>
      <c r="AW402" s="15" t="s">
        <v>35</v>
      </c>
      <c r="AX402" s="15" t="s">
        <v>72</v>
      </c>
      <c r="AY402" s="289" t="s">
        <v>173</v>
      </c>
    </row>
    <row r="403" spans="2:51" s="12" customFormat="1" ht="13.5">
      <c r="B403" s="226"/>
      <c r="D403" s="227" t="s">
        <v>183</v>
      </c>
      <c r="E403" s="228" t="s">
        <v>5</v>
      </c>
      <c r="F403" s="229" t="s">
        <v>1526</v>
      </c>
      <c r="H403" s="230">
        <v>22.26</v>
      </c>
      <c r="I403" s="231"/>
      <c r="L403" s="226"/>
      <c r="M403" s="232"/>
      <c r="N403" s="233"/>
      <c r="O403" s="233"/>
      <c r="P403" s="233"/>
      <c r="Q403" s="233"/>
      <c r="R403" s="233"/>
      <c r="S403" s="233"/>
      <c r="T403" s="234"/>
      <c r="AT403" s="228" t="s">
        <v>183</v>
      </c>
      <c r="AU403" s="228" t="s">
        <v>85</v>
      </c>
      <c r="AV403" s="12" t="s">
        <v>81</v>
      </c>
      <c r="AW403" s="12" t="s">
        <v>35</v>
      </c>
      <c r="AX403" s="12" t="s">
        <v>72</v>
      </c>
      <c r="AY403" s="228" t="s">
        <v>173</v>
      </c>
    </row>
    <row r="404" spans="2:51" s="15" customFormat="1" ht="13.5">
      <c r="B404" s="286"/>
      <c r="D404" s="227" t="s">
        <v>183</v>
      </c>
      <c r="E404" s="287" t="s">
        <v>5</v>
      </c>
      <c r="F404" s="288" t="s">
        <v>1502</v>
      </c>
      <c r="H404" s="289" t="s">
        <v>5</v>
      </c>
      <c r="I404" s="290"/>
      <c r="L404" s="286"/>
      <c r="M404" s="291"/>
      <c r="N404" s="292"/>
      <c r="O404" s="292"/>
      <c r="P404" s="292"/>
      <c r="Q404" s="292"/>
      <c r="R404" s="292"/>
      <c r="S404" s="292"/>
      <c r="T404" s="293"/>
      <c r="AT404" s="289" t="s">
        <v>183</v>
      </c>
      <c r="AU404" s="289" t="s">
        <v>85</v>
      </c>
      <c r="AV404" s="15" t="s">
        <v>79</v>
      </c>
      <c r="AW404" s="15" t="s">
        <v>35</v>
      </c>
      <c r="AX404" s="15" t="s">
        <v>72</v>
      </c>
      <c r="AY404" s="289" t="s">
        <v>173</v>
      </c>
    </row>
    <row r="405" spans="2:51" s="12" customFormat="1" ht="13.5">
      <c r="B405" s="226"/>
      <c r="D405" s="227" t="s">
        <v>183</v>
      </c>
      <c r="E405" s="228" t="s">
        <v>5</v>
      </c>
      <c r="F405" s="229" t="s">
        <v>1527</v>
      </c>
      <c r="H405" s="230">
        <v>37.67</v>
      </c>
      <c r="I405" s="231"/>
      <c r="L405" s="226"/>
      <c r="M405" s="232"/>
      <c r="N405" s="233"/>
      <c r="O405" s="233"/>
      <c r="P405" s="233"/>
      <c r="Q405" s="233"/>
      <c r="R405" s="233"/>
      <c r="S405" s="233"/>
      <c r="T405" s="234"/>
      <c r="AT405" s="228" t="s">
        <v>183</v>
      </c>
      <c r="AU405" s="228" t="s">
        <v>85</v>
      </c>
      <c r="AV405" s="12" t="s">
        <v>81</v>
      </c>
      <c r="AW405" s="12" t="s">
        <v>35</v>
      </c>
      <c r="AX405" s="12" t="s">
        <v>72</v>
      </c>
      <c r="AY405" s="228" t="s">
        <v>173</v>
      </c>
    </row>
    <row r="406" spans="2:51" s="15" customFormat="1" ht="13.5">
      <c r="B406" s="286"/>
      <c r="D406" s="227" t="s">
        <v>183</v>
      </c>
      <c r="E406" s="287" t="s">
        <v>5</v>
      </c>
      <c r="F406" s="288" t="s">
        <v>1504</v>
      </c>
      <c r="H406" s="289" t="s">
        <v>5</v>
      </c>
      <c r="I406" s="290"/>
      <c r="L406" s="286"/>
      <c r="M406" s="291"/>
      <c r="N406" s="292"/>
      <c r="O406" s="292"/>
      <c r="P406" s="292"/>
      <c r="Q406" s="292"/>
      <c r="R406" s="292"/>
      <c r="S406" s="292"/>
      <c r="T406" s="293"/>
      <c r="AT406" s="289" t="s">
        <v>183</v>
      </c>
      <c r="AU406" s="289" t="s">
        <v>85</v>
      </c>
      <c r="AV406" s="15" t="s">
        <v>79</v>
      </c>
      <c r="AW406" s="15" t="s">
        <v>35</v>
      </c>
      <c r="AX406" s="15" t="s">
        <v>72</v>
      </c>
      <c r="AY406" s="289" t="s">
        <v>173</v>
      </c>
    </row>
    <row r="407" spans="2:51" s="12" customFormat="1" ht="13.5">
      <c r="B407" s="226"/>
      <c r="D407" s="227" t="s">
        <v>183</v>
      </c>
      <c r="E407" s="228" t="s">
        <v>5</v>
      </c>
      <c r="F407" s="229" t="s">
        <v>1527</v>
      </c>
      <c r="H407" s="230">
        <v>37.67</v>
      </c>
      <c r="I407" s="231"/>
      <c r="L407" s="226"/>
      <c r="M407" s="232"/>
      <c r="N407" s="233"/>
      <c r="O407" s="233"/>
      <c r="P407" s="233"/>
      <c r="Q407" s="233"/>
      <c r="R407" s="233"/>
      <c r="S407" s="233"/>
      <c r="T407" s="234"/>
      <c r="AT407" s="228" t="s">
        <v>183</v>
      </c>
      <c r="AU407" s="228" t="s">
        <v>85</v>
      </c>
      <c r="AV407" s="12" t="s">
        <v>81</v>
      </c>
      <c r="AW407" s="12" t="s">
        <v>35</v>
      </c>
      <c r="AX407" s="12" t="s">
        <v>72</v>
      </c>
      <c r="AY407" s="228" t="s">
        <v>173</v>
      </c>
    </row>
    <row r="408" spans="2:51" s="15" customFormat="1" ht="13.5">
      <c r="B408" s="286"/>
      <c r="D408" s="227" t="s">
        <v>183</v>
      </c>
      <c r="E408" s="287" t="s">
        <v>5</v>
      </c>
      <c r="F408" s="288" t="s">
        <v>1505</v>
      </c>
      <c r="H408" s="289" t="s">
        <v>5</v>
      </c>
      <c r="I408" s="290"/>
      <c r="L408" s="286"/>
      <c r="M408" s="291"/>
      <c r="N408" s="292"/>
      <c r="O408" s="292"/>
      <c r="P408" s="292"/>
      <c r="Q408" s="292"/>
      <c r="R408" s="292"/>
      <c r="S408" s="292"/>
      <c r="T408" s="293"/>
      <c r="AT408" s="289" t="s">
        <v>183</v>
      </c>
      <c r="AU408" s="289" t="s">
        <v>85</v>
      </c>
      <c r="AV408" s="15" t="s">
        <v>79</v>
      </c>
      <c r="AW408" s="15" t="s">
        <v>35</v>
      </c>
      <c r="AX408" s="15" t="s">
        <v>72</v>
      </c>
      <c r="AY408" s="289" t="s">
        <v>173</v>
      </c>
    </row>
    <row r="409" spans="2:51" s="12" customFormat="1" ht="13.5">
      <c r="B409" s="226"/>
      <c r="D409" s="227" t="s">
        <v>183</v>
      </c>
      <c r="E409" s="228" t="s">
        <v>5</v>
      </c>
      <c r="F409" s="229" t="s">
        <v>1527</v>
      </c>
      <c r="H409" s="230">
        <v>37.67</v>
      </c>
      <c r="I409" s="231"/>
      <c r="L409" s="226"/>
      <c r="M409" s="232"/>
      <c r="N409" s="233"/>
      <c r="O409" s="233"/>
      <c r="P409" s="233"/>
      <c r="Q409" s="233"/>
      <c r="R409" s="233"/>
      <c r="S409" s="233"/>
      <c r="T409" s="234"/>
      <c r="AT409" s="228" t="s">
        <v>183</v>
      </c>
      <c r="AU409" s="228" t="s">
        <v>85</v>
      </c>
      <c r="AV409" s="12" t="s">
        <v>81</v>
      </c>
      <c r="AW409" s="12" t="s">
        <v>35</v>
      </c>
      <c r="AX409" s="12" t="s">
        <v>72</v>
      </c>
      <c r="AY409" s="228" t="s">
        <v>173</v>
      </c>
    </row>
    <row r="410" spans="2:51" s="13" customFormat="1" ht="13.5">
      <c r="B410" s="235"/>
      <c r="D410" s="236" t="s">
        <v>183</v>
      </c>
      <c r="E410" s="237" t="s">
        <v>5</v>
      </c>
      <c r="F410" s="238" t="s">
        <v>186</v>
      </c>
      <c r="H410" s="239">
        <v>135.27</v>
      </c>
      <c r="I410" s="240"/>
      <c r="L410" s="235"/>
      <c r="M410" s="241"/>
      <c r="N410" s="242"/>
      <c r="O410" s="242"/>
      <c r="P410" s="242"/>
      <c r="Q410" s="242"/>
      <c r="R410" s="242"/>
      <c r="S410" s="242"/>
      <c r="T410" s="243"/>
      <c r="AT410" s="244" t="s">
        <v>183</v>
      </c>
      <c r="AU410" s="244" t="s">
        <v>85</v>
      </c>
      <c r="AV410" s="13" t="s">
        <v>181</v>
      </c>
      <c r="AW410" s="13" t="s">
        <v>35</v>
      </c>
      <c r="AX410" s="13" t="s">
        <v>79</v>
      </c>
      <c r="AY410" s="244" t="s">
        <v>173</v>
      </c>
    </row>
    <row r="411" spans="2:65" s="1" customFormat="1" ht="22.5" customHeight="1">
      <c r="B411" s="213"/>
      <c r="C411" s="214" t="s">
        <v>429</v>
      </c>
      <c r="D411" s="214" t="s">
        <v>176</v>
      </c>
      <c r="E411" s="215" t="s">
        <v>1528</v>
      </c>
      <c r="F411" s="216" t="s">
        <v>1529</v>
      </c>
      <c r="G411" s="217" t="s">
        <v>260</v>
      </c>
      <c r="H411" s="218">
        <v>45.45</v>
      </c>
      <c r="I411" s="219"/>
      <c r="J411" s="220">
        <f>ROUND(I411*H411,2)</f>
        <v>0</v>
      </c>
      <c r="K411" s="216" t="s">
        <v>180</v>
      </c>
      <c r="L411" s="48"/>
      <c r="M411" s="221" t="s">
        <v>5</v>
      </c>
      <c r="N411" s="222" t="s">
        <v>43</v>
      </c>
      <c r="O411" s="49"/>
      <c r="P411" s="223">
        <f>O411*H411</f>
        <v>0</v>
      </c>
      <c r="Q411" s="223">
        <v>0.0001376</v>
      </c>
      <c r="R411" s="223">
        <f>Q411*H411</f>
        <v>0</v>
      </c>
      <c r="S411" s="223">
        <v>0</v>
      </c>
      <c r="T411" s="224">
        <f>S411*H411</f>
        <v>0</v>
      </c>
      <c r="AR411" s="26" t="s">
        <v>181</v>
      </c>
      <c r="AT411" s="26" t="s">
        <v>176</v>
      </c>
      <c r="AU411" s="26" t="s">
        <v>85</v>
      </c>
      <c r="AY411" s="26" t="s">
        <v>173</v>
      </c>
      <c r="BE411" s="225">
        <f>IF(N411="základní",J411,0)</f>
        <v>0</v>
      </c>
      <c r="BF411" s="225">
        <f>IF(N411="snížená",J411,0)</f>
        <v>0</v>
      </c>
      <c r="BG411" s="225">
        <f>IF(N411="zákl. přenesená",J411,0)</f>
        <v>0</v>
      </c>
      <c r="BH411" s="225">
        <f>IF(N411="sníž. přenesená",J411,0)</f>
        <v>0</v>
      </c>
      <c r="BI411" s="225">
        <f>IF(N411="nulová",J411,0)</f>
        <v>0</v>
      </c>
      <c r="BJ411" s="26" t="s">
        <v>79</v>
      </c>
      <c r="BK411" s="225">
        <f>ROUND(I411*H411,2)</f>
        <v>0</v>
      </c>
      <c r="BL411" s="26" t="s">
        <v>181</v>
      </c>
      <c r="BM411" s="26" t="s">
        <v>1530</v>
      </c>
    </row>
    <row r="412" spans="2:47" s="1" customFormat="1" ht="13.5">
      <c r="B412" s="48"/>
      <c r="D412" s="227" t="s">
        <v>1236</v>
      </c>
      <c r="F412" s="285" t="s">
        <v>1525</v>
      </c>
      <c r="I412" s="281"/>
      <c r="L412" s="48"/>
      <c r="M412" s="282"/>
      <c r="N412" s="49"/>
      <c r="O412" s="49"/>
      <c r="P412" s="49"/>
      <c r="Q412" s="49"/>
      <c r="R412" s="49"/>
      <c r="S412" s="49"/>
      <c r="T412" s="87"/>
      <c r="AT412" s="26" t="s">
        <v>1236</v>
      </c>
      <c r="AU412" s="26" t="s">
        <v>85</v>
      </c>
    </row>
    <row r="413" spans="2:51" s="15" customFormat="1" ht="13.5">
      <c r="B413" s="286"/>
      <c r="D413" s="227" t="s">
        <v>183</v>
      </c>
      <c r="E413" s="287" t="s">
        <v>5</v>
      </c>
      <c r="F413" s="288" t="s">
        <v>1430</v>
      </c>
      <c r="H413" s="289" t="s">
        <v>5</v>
      </c>
      <c r="I413" s="290"/>
      <c r="L413" s="286"/>
      <c r="M413" s="291"/>
      <c r="N413" s="292"/>
      <c r="O413" s="292"/>
      <c r="P413" s="292"/>
      <c r="Q413" s="292"/>
      <c r="R413" s="292"/>
      <c r="S413" s="292"/>
      <c r="T413" s="293"/>
      <c r="AT413" s="289" t="s">
        <v>183</v>
      </c>
      <c r="AU413" s="289" t="s">
        <v>85</v>
      </c>
      <c r="AV413" s="15" t="s">
        <v>79</v>
      </c>
      <c r="AW413" s="15" t="s">
        <v>35</v>
      </c>
      <c r="AX413" s="15" t="s">
        <v>72</v>
      </c>
      <c r="AY413" s="289" t="s">
        <v>173</v>
      </c>
    </row>
    <row r="414" spans="2:51" s="12" customFormat="1" ht="13.5">
      <c r="B414" s="226"/>
      <c r="D414" s="227" t="s">
        <v>183</v>
      </c>
      <c r="E414" s="228" t="s">
        <v>5</v>
      </c>
      <c r="F414" s="229" t="s">
        <v>1531</v>
      </c>
      <c r="H414" s="230">
        <v>9.39</v>
      </c>
      <c r="I414" s="231"/>
      <c r="L414" s="226"/>
      <c r="M414" s="232"/>
      <c r="N414" s="233"/>
      <c r="O414" s="233"/>
      <c r="P414" s="233"/>
      <c r="Q414" s="233"/>
      <c r="R414" s="233"/>
      <c r="S414" s="233"/>
      <c r="T414" s="234"/>
      <c r="AT414" s="228" t="s">
        <v>183</v>
      </c>
      <c r="AU414" s="228" t="s">
        <v>85</v>
      </c>
      <c r="AV414" s="12" t="s">
        <v>81</v>
      </c>
      <c r="AW414" s="12" t="s">
        <v>35</v>
      </c>
      <c r="AX414" s="12" t="s">
        <v>72</v>
      </c>
      <c r="AY414" s="228" t="s">
        <v>173</v>
      </c>
    </row>
    <row r="415" spans="2:51" s="15" customFormat="1" ht="13.5">
      <c r="B415" s="286"/>
      <c r="D415" s="227" t="s">
        <v>183</v>
      </c>
      <c r="E415" s="287" t="s">
        <v>5</v>
      </c>
      <c r="F415" s="288" t="s">
        <v>1502</v>
      </c>
      <c r="H415" s="289" t="s">
        <v>5</v>
      </c>
      <c r="I415" s="290"/>
      <c r="L415" s="286"/>
      <c r="M415" s="291"/>
      <c r="N415" s="292"/>
      <c r="O415" s="292"/>
      <c r="P415" s="292"/>
      <c r="Q415" s="292"/>
      <c r="R415" s="292"/>
      <c r="S415" s="292"/>
      <c r="T415" s="293"/>
      <c r="AT415" s="289" t="s">
        <v>183</v>
      </c>
      <c r="AU415" s="289" t="s">
        <v>85</v>
      </c>
      <c r="AV415" s="15" t="s">
        <v>79</v>
      </c>
      <c r="AW415" s="15" t="s">
        <v>35</v>
      </c>
      <c r="AX415" s="15" t="s">
        <v>72</v>
      </c>
      <c r="AY415" s="289" t="s">
        <v>173</v>
      </c>
    </row>
    <row r="416" spans="2:51" s="12" customFormat="1" ht="13.5">
      <c r="B416" s="226"/>
      <c r="D416" s="227" t="s">
        <v>183</v>
      </c>
      <c r="E416" s="228" t="s">
        <v>5</v>
      </c>
      <c r="F416" s="229" t="s">
        <v>1532</v>
      </c>
      <c r="H416" s="230">
        <v>12</v>
      </c>
      <c r="I416" s="231"/>
      <c r="L416" s="226"/>
      <c r="M416" s="232"/>
      <c r="N416" s="233"/>
      <c r="O416" s="233"/>
      <c r="P416" s="233"/>
      <c r="Q416" s="233"/>
      <c r="R416" s="233"/>
      <c r="S416" s="233"/>
      <c r="T416" s="234"/>
      <c r="AT416" s="228" t="s">
        <v>183</v>
      </c>
      <c r="AU416" s="228" t="s">
        <v>85</v>
      </c>
      <c r="AV416" s="12" t="s">
        <v>81</v>
      </c>
      <c r="AW416" s="12" t="s">
        <v>35</v>
      </c>
      <c r="AX416" s="12" t="s">
        <v>72</v>
      </c>
      <c r="AY416" s="228" t="s">
        <v>173</v>
      </c>
    </row>
    <row r="417" spans="2:51" s="15" customFormat="1" ht="13.5">
      <c r="B417" s="286"/>
      <c r="D417" s="227" t="s">
        <v>183</v>
      </c>
      <c r="E417" s="287" t="s">
        <v>5</v>
      </c>
      <c r="F417" s="288" t="s">
        <v>1504</v>
      </c>
      <c r="H417" s="289" t="s">
        <v>5</v>
      </c>
      <c r="I417" s="290"/>
      <c r="L417" s="286"/>
      <c r="M417" s="291"/>
      <c r="N417" s="292"/>
      <c r="O417" s="292"/>
      <c r="P417" s="292"/>
      <c r="Q417" s="292"/>
      <c r="R417" s="292"/>
      <c r="S417" s="292"/>
      <c r="T417" s="293"/>
      <c r="AT417" s="289" t="s">
        <v>183</v>
      </c>
      <c r="AU417" s="289" t="s">
        <v>85</v>
      </c>
      <c r="AV417" s="15" t="s">
        <v>79</v>
      </c>
      <c r="AW417" s="15" t="s">
        <v>35</v>
      </c>
      <c r="AX417" s="15" t="s">
        <v>72</v>
      </c>
      <c r="AY417" s="289" t="s">
        <v>173</v>
      </c>
    </row>
    <row r="418" spans="2:51" s="12" customFormat="1" ht="13.5">
      <c r="B418" s="226"/>
      <c r="D418" s="227" t="s">
        <v>183</v>
      </c>
      <c r="E418" s="228" t="s">
        <v>5</v>
      </c>
      <c r="F418" s="229" t="s">
        <v>1532</v>
      </c>
      <c r="H418" s="230">
        <v>12</v>
      </c>
      <c r="I418" s="231"/>
      <c r="L418" s="226"/>
      <c r="M418" s="232"/>
      <c r="N418" s="233"/>
      <c r="O418" s="233"/>
      <c r="P418" s="233"/>
      <c r="Q418" s="233"/>
      <c r="R418" s="233"/>
      <c r="S418" s="233"/>
      <c r="T418" s="234"/>
      <c r="AT418" s="228" t="s">
        <v>183</v>
      </c>
      <c r="AU418" s="228" t="s">
        <v>85</v>
      </c>
      <c r="AV418" s="12" t="s">
        <v>81</v>
      </c>
      <c r="AW418" s="12" t="s">
        <v>35</v>
      </c>
      <c r="AX418" s="12" t="s">
        <v>72</v>
      </c>
      <c r="AY418" s="228" t="s">
        <v>173</v>
      </c>
    </row>
    <row r="419" spans="2:51" s="15" customFormat="1" ht="13.5">
      <c r="B419" s="286"/>
      <c r="D419" s="227" t="s">
        <v>183</v>
      </c>
      <c r="E419" s="287" t="s">
        <v>5</v>
      </c>
      <c r="F419" s="288" t="s">
        <v>1505</v>
      </c>
      <c r="H419" s="289" t="s">
        <v>5</v>
      </c>
      <c r="I419" s="290"/>
      <c r="L419" s="286"/>
      <c r="M419" s="291"/>
      <c r="N419" s="292"/>
      <c r="O419" s="292"/>
      <c r="P419" s="292"/>
      <c r="Q419" s="292"/>
      <c r="R419" s="292"/>
      <c r="S419" s="292"/>
      <c r="T419" s="293"/>
      <c r="AT419" s="289" t="s">
        <v>183</v>
      </c>
      <c r="AU419" s="289" t="s">
        <v>85</v>
      </c>
      <c r="AV419" s="15" t="s">
        <v>79</v>
      </c>
      <c r="AW419" s="15" t="s">
        <v>35</v>
      </c>
      <c r="AX419" s="15" t="s">
        <v>72</v>
      </c>
      <c r="AY419" s="289" t="s">
        <v>173</v>
      </c>
    </row>
    <row r="420" spans="2:51" s="12" customFormat="1" ht="13.5">
      <c r="B420" s="226"/>
      <c r="D420" s="227" t="s">
        <v>183</v>
      </c>
      <c r="E420" s="228" t="s">
        <v>5</v>
      </c>
      <c r="F420" s="229" t="s">
        <v>1533</v>
      </c>
      <c r="H420" s="230">
        <v>12.06</v>
      </c>
      <c r="I420" s="231"/>
      <c r="L420" s="226"/>
      <c r="M420" s="232"/>
      <c r="N420" s="233"/>
      <c r="O420" s="233"/>
      <c r="P420" s="233"/>
      <c r="Q420" s="233"/>
      <c r="R420" s="233"/>
      <c r="S420" s="233"/>
      <c r="T420" s="234"/>
      <c r="AT420" s="228" t="s">
        <v>183</v>
      </c>
      <c r="AU420" s="228" t="s">
        <v>85</v>
      </c>
      <c r="AV420" s="12" t="s">
        <v>81</v>
      </c>
      <c r="AW420" s="12" t="s">
        <v>35</v>
      </c>
      <c r="AX420" s="12" t="s">
        <v>72</v>
      </c>
      <c r="AY420" s="228" t="s">
        <v>173</v>
      </c>
    </row>
    <row r="421" spans="2:51" s="13" customFormat="1" ht="13.5">
      <c r="B421" s="235"/>
      <c r="D421" s="236" t="s">
        <v>183</v>
      </c>
      <c r="E421" s="237" t="s">
        <v>5</v>
      </c>
      <c r="F421" s="238" t="s">
        <v>186</v>
      </c>
      <c r="H421" s="239">
        <v>45.45</v>
      </c>
      <c r="I421" s="240"/>
      <c r="L421" s="235"/>
      <c r="M421" s="241"/>
      <c r="N421" s="242"/>
      <c r="O421" s="242"/>
      <c r="P421" s="242"/>
      <c r="Q421" s="242"/>
      <c r="R421" s="242"/>
      <c r="S421" s="242"/>
      <c r="T421" s="243"/>
      <c r="AT421" s="244" t="s">
        <v>183</v>
      </c>
      <c r="AU421" s="244" t="s">
        <v>85</v>
      </c>
      <c r="AV421" s="13" t="s">
        <v>181</v>
      </c>
      <c r="AW421" s="13" t="s">
        <v>35</v>
      </c>
      <c r="AX421" s="13" t="s">
        <v>79</v>
      </c>
      <c r="AY421" s="244" t="s">
        <v>173</v>
      </c>
    </row>
    <row r="422" spans="2:65" s="1" customFormat="1" ht="22.5" customHeight="1">
      <c r="B422" s="213"/>
      <c r="C422" s="214" t="s">
        <v>434</v>
      </c>
      <c r="D422" s="214" t="s">
        <v>176</v>
      </c>
      <c r="E422" s="215" t="s">
        <v>1534</v>
      </c>
      <c r="F422" s="216" t="s">
        <v>1535</v>
      </c>
      <c r="G422" s="217" t="s">
        <v>260</v>
      </c>
      <c r="H422" s="218">
        <v>118.07</v>
      </c>
      <c r="I422" s="219"/>
      <c r="J422" s="220">
        <f>ROUND(I422*H422,2)</f>
        <v>0</v>
      </c>
      <c r="K422" s="216" t="s">
        <v>180</v>
      </c>
      <c r="L422" s="48"/>
      <c r="M422" s="221" t="s">
        <v>5</v>
      </c>
      <c r="N422" s="222" t="s">
        <v>43</v>
      </c>
      <c r="O422" s="49"/>
      <c r="P422" s="223">
        <f>O422*H422</f>
        <v>0</v>
      </c>
      <c r="Q422" s="223">
        <v>0.00019568</v>
      </c>
      <c r="R422" s="223">
        <f>Q422*H422</f>
        <v>0</v>
      </c>
      <c r="S422" s="223">
        <v>0</v>
      </c>
      <c r="T422" s="224">
        <f>S422*H422</f>
        <v>0</v>
      </c>
      <c r="AR422" s="26" t="s">
        <v>181</v>
      </c>
      <c r="AT422" s="26" t="s">
        <v>176</v>
      </c>
      <c r="AU422" s="26" t="s">
        <v>85</v>
      </c>
      <c r="AY422" s="26" t="s">
        <v>173</v>
      </c>
      <c r="BE422" s="225">
        <f>IF(N422="základní",J422,0)</f>
        <v>0</v>
      </c>
      <c r="BF422" s="225">
        <f>IF(N422="snížená",J422,0)</f>
        <v>0</v>
      </c>
      <c r="BG422" s="225">
        <f>IF(N422="zákl. přenesená",J422,0)</f>
        <v>0</v>
      </c>
      <c r="BH422" s="225">
        <f>IF(N422="sníž. přenesená",J422,0)</f>
        <v>0</v>
      </c>
      <c r="BI422" s="225">
        <f>IF(N422="nulová",J422,0)</f>
        <v>0</v>
      </c>
      <c r="BJ422" s="26" t="s">
        <v>79</v>
      </c>
      <c r="BK422" s="225">
        <f>ROUND(I422*H422,2)</f>
        <v>0</v>
      </c>
      <c r="BL422" s="26" t="s">
        <v>181</v>
      </c>
      <c r="BM422" s="26" t="s">
        <v>1536</v>
      </c>
    </row>
    <row r="423" spans="2:47" s="1" customFormat="1" ht="13.5">
      <c r="B423" s="48"/>
      <c r="D423" s="227" t="s">
        <v>1236</v>
      </c>
      <c r="F423" s="285" t="s">
        <v>1525</v>
      </c>
      <c r="I423" s="281"/>
      <c r="L423" s="48"/>
      <c r="M423" s="282"/>
      <c r="N423" s="49"/>
      <c r="O423" s="49"/>
      <c r="P423" s="49"/>
      <c r="Q423" s="49"/>
      <c r="R423" s="49"/>
      <c r="S423" s="49"/>
      <c r="T423" s="87"/>
      <c r="AT423" s="26" t="s">
        <v>1236</v>
      </c>
      <c r="AU423" s="26" t="s">
        <v>85</v>
      </c>
    </row>
    <row r="424" spans="2:51" s="15" customFormat="1" ht="13.5">
      <c r="B424" s="286"/>
      <c r="D424" s="227" t="s">
        <v>183</v>
      </c>
      <c r="E424" s="287" t="s">
        <v>5</v>
      </c>
      <c r="F424" s="288" t="s">
        <v>1430</v>
      </c>
      <c r="H424" s="289" t="s">
        <v>5</v>
      </c>
      <c r="I424" s="290"/>
      <c r="L424" s="286"/>
      <c r="M424" s="291"/>
      <c r="N424" s="292"/>
      <c r="O424" s="292"/>
      <c r="P424" s="292"/>
      <c r="Q424" s="292"/>
      <c r="R424" s="292"/>
      <c r="S424" s="292"/>
      <c r="T424" s="293"/>
      <c r="AT424" s="289" t="s">
        <v>183</v>
      </c>
      <c r="AU424" s="289" t="s">
        <v>85</v>
      </c>
      <c r="AV424" s="15" t="s">
        <v>79</v>
      </c>
      <c r="AW424" s="15" t="s">
        <v>35</v>
      </c>
      <c r="AX424" s="15" t="s">
        <v>72</v>
      </c>
      <c r="AY424" s="289" t="s">
        <v>173</v>
      </c>
    </row>
    <row r="425" spans="2:51" s="12" customFormat="1" ht="13.5">
      <c r="B425" s="226"/>
      <c r="D425" s="227" t="s">
        <v>183</v>
      </c>
      <c r="E425" s="228" t="s">
        <v>5</v>
      </c>
      <c r="F425" s="229" t="s">
        <v>1537</v>
      </c>
      <c r="H425" s="230">
        <v>21.91</v>
      </c>
      <c r="I425" s="231"/>
      <c r="L425" s="226"/>
      <c r="M425" s="232"/>
      <c r="N425" s="233"/>
      <c r="O425" s="233"/>
      <c r="P425" s="233"/>
      <c r="Q425" s="233"/>
      <c r="R425" s="233"/>
      <c r="S425" s="233"/>
      <c r="T425" s="234"/>
      <c r="AT425" s="228" t="s">
        <v>183</v>
      </c>
      <c r="AU425" s="228" t="s">
        <v>85</v>
      </c>
      <c r="AV425" s="12" t="s">
        <v>81</v>
      </c>
      <c r="AW425" s="12" t="s">
        <v>35</v>
      </c>
      <c r="AX425" s="12" t="s">
        <v>72</v>
      </c>
      <c r="AY425" s="228" t="s">
        <v>173</v>
      </c>
    </row>
    <row r="426" spans="2:51" s="15" customFormat="1" ht="13.5">
      <c r="B426" s="286"/>
      <c r="D426" s="227" t="s">
        <v>183</v>
      </c>
      <c r="E426" s="287" t="s">
        <v>5</v>
      </c>
      <c r="F426" s="288" t="s">
        <v>1502</v>
      </c>
      <c r="H426" s="289" t="s">
        <v>5</v>
      </c>
      <c r="I426" s="290"/>
      <c r="L426" s="286"/>
      <c r="M426" s="291"/>
      <c r="N426" s="292"/>
      <c r="O426" s="292"/>
      <c r="P426" s="292"/>
      <c r="Q426" s="292"/>
      <c r="R426" s="292"/>
      <c r="S426" s="292"/>
      <c r="T426" s="293"/>
      <c r="AT426" s="289" t="s">
        <v>183</v>
      </c>
      <c r="AU426" s="289" t="s">
        <v>85</v>
      </c>
      <c r="AV426" s="15" t="s">
        <v>79</v>
      </c>
      <c r="AW426" s="15" t="s">
        <v>35</v>
      </c>
      <c r="AX426" s="15" t="s">
        <v>72</v>
      </c>
      <c r="AY426" s="289" t="s">
        <v>173</v>
      </c>
    </row>
    <row r="427" spans="2:51" s="12" customFormat="1" ht="13.5">
      <c r="B427" s="226"/>
      <c r="D427" s="227" t="s">
        <v>183</v>
      </c>
      <c r="E427" s="228" t="s">
        <v>5</v>
      </c>
      <c r="F427" s="229" t="s">
        <v>1538</v>
      </c>
      <c r="H427" s="230">
        <v>32</v>
      </c>
      <c r="I427" s="231"/>
      <c r="L427" s="226"/>
      <c r="M427" s="232"/>
      <c r="N427" s="233"/>
      <c r="O427" s="233"/>
      <c r="P427" s="233"/>
      <c r="Q427" s="233"/>
      <c r="R427" s="233"/>
      <c r="S427" s="233"/>
      <c r="T427" s="234"/>
      <c r="AT427" s="228" t="s">
        <v>183</v>
      </c>
      <c r="AU427" s="228" t="s">
        <v>85</v>
      </c>
      <c r="AV427" s="12" t="s">
        <v>81</v>
      </c>
      <c r="AW427" s="12" t="s">
        <v>35</v>
      </c>
      <c r="AX427" s="12" t="s">
        <v>72</v>
      </c>
      <c r="AY427" s="228" t="s">
        <v>173</v>
      </c>
    </row>
    <row r="428" spans="2:51" s="15" customFormat="1" ht="13.5">
      <c r="B428" s="286"/>
      <c r="D428" s="227" t="s">
        <v>183</v>
      </c>
      <c r="E428" s="287" t="s">
        <v>5</v>
      </c>
      <c r="F428" s="288" t="s">
        <v>1504</v>
      </c>
      <c r="H428" s="289" t="s">
        <v>5</v>
      </c>
      <c r="I428" s="290"/>
      <c r="L428" s="286"/>
      <c r="M428" s="291"/>
      <c r="N428" s="292"/>
      <c r="O428" s="292"/>
      <c r="P428" s="292"/>
      <c r="Q428" s="292"/>
      <c r="R428" s="292"/>
      <c r="S428" s="292"/>
      <c r="T428" s="293"/>
      <c r="AT428" s="289" t="s">
        <v>183</v>
      </c>
      <c r="AU428" s="289" t="s">
        <v>85</v>
      </c>
      <c r="AV428" s="15" t="s">
        <v>79</v>
      </c>
      <c r="AW428" s="15" t="s">
        <v>35</v>
      </c>
      <c r="AX428" s="15" t="s">
        <v>72</v>
      </c>
      <c r="AY428" s="289" t="s">
        <v>173</v>
      </c>
    </row>
    <row r="429" spans="2:51" s="12" customFormat="1" ht="13.5">
      <c r="B429" s="226"/>
      <c r="D429" s="227" t="s">
        <v>183</v>
      </c>
      <c r="E429" s="228" t="s">
        <v>5</v>
      </c>
      <c r="F429" s="229" t="s">
        <v>1538</v>
      </c>
      <c r="H429" s="230">
        <v>32</v>
      </c>
      <c r="I429" s="231"/>
      <c r="L429" s="226"/>
      <c r="M429" s="232"/>
      <c r="N429" s="233"/>
      <c r="O429" s="233"/>
      <c r="P429" s="233"/>
      <c r="Q429" s="233"/>
      <c r="R429" s="233"/>
      <c r="S429" s="233"/>
      <c r="T429" s="234"/>
      <c r="AT429" s="228" t="s">
        <v>183</v>
      </c>
      <c r="AU429" s="228" t="s">
        <v>85</v>
      </c>
      <c r="AV429" s="12" t="s">
        <v>81</v>
      </c>
      <c r="AW429" s="12" t="s">
        <v>35</v>
      </c>
      <c r="AX429" s="12" t="s">
        <v>72</v>
      </c>
      <c r="AY429" s="228" t="s">
        <v>173</v>
      </c>
    </row>
    <row r="430" spans="2:51" s="15" customFormat="1" ht="13.5">
      <c r="B430" s="286"/>
      <c r="D430" s="227" t="s">
        <v>183</v>
      </c>
      <c r="E430" s="287" t="s">
        <v>5</v>
      </c>
      <c r="F430" s="288" t="s">
        <v>1505</v>
      </c>
      <c r="H430" s="289" t="s">
        <v>5</v>
      </c>
      <c r="I430" s="290"/>
      <c r="L430" s="286"/>
      <c r="M430" s="291"/>
      <c r="N430" s="292"/>
      <c r="O430" s="292"/>
      <c r="P430" s="292"/>
      <c r="Q430" s="292"/>
      <c r="R430" s="292"/>
      <c r="S430" s="292"/>
      <c r="T430" s="293"/>
      <c r="AT430" s="289" t="s">
        <v>183</v>
      </c>
      <c r="AU430" s="289" t="s">
        <v>85</v>
      </c>
      <c r="AV430" s="15" t="s">
        <v>79</v>
      </c>
      <c r="AW430" s="15" t="s">
        <v>35</v>
      </c>
      <c r="AX430" s="15" t="s">
        <v>72</v>
      </c>
      <c r="AY430" s="289" t="s">
        <v>173</v>
      </c>
    </row>
    <row r="431" spans="2:51" s="12" customFormat="1" ht="13.5">
      <c r="B431" s="226"/>
      <c r="D431" s="227" t="s">
        <v>183</v>
      </c>
      <c r="E431" s="228" t="s">
        <v>5</v>
      </c>
      <c r="F431" s="229" t="s">
        <v>1539</v>
      </c>
      <c r="H431" s="230">
        <v>32.16</v>
      </c>
      <c r="I431" s="231"/>
      <c r="L431" s="226"/>
      <c r="M431" s="232"/>
      <c r="N431" s="233"/>
      <c r="O431" s="233"/>
      <c r="P431" s="233"/>
      <c r="Q431" s="233"/>
      <c r="R431" s="233"/>
      <c r="S431" s="233"/>
      <c r="T431" s="234"/>
      <c r="AT431" s="228" t="s">
        <v>183</v>
      </c>
      <c r="AU431" s="228" t="s">
        <v>85</v>
      </c>
      <c r="AV431" s="12" t="s">
        <v>81</v>
      </c>
      <c r="AW431" s="12" t="s">
        <v>35</v>
      </c>
      <c r="AX431" s="12" t="s">
        <v>72</v>
      </c>
      <c r="AY431" s="228" t="s">
        <v>173</v>
      </c>
    </row>
    <row r="432" spans="2:51" s="13" customFormat="1" ht="13.5">
      <c r="B432" s="235"/>
      <c r="D432" s="236" t="s">
        <v>183</v>
      </c>
      <c r="E432" s="237" t="s">
        <v>5</v>
      </c>
      <c r="F432" s="238" t="s">
        <v>186</v>
      </c>
      <c r="H432" s="239">
        <v>118.07</v>
      </c>
      <c r="I432" s="240"/>
      <c r="L432" s="235"/>
      <c r="M432" s="241"/>
      <c r="N432" s="242"/>
      <c r="O432" s="242"/>
      <c r="P432" s="242"/>
      <c r="Q432" s="242"/>
      <c r="R432" s="242"/>
      <c r="S432" s="242"/>
      <c r="T432" s="243"/>
      <c r="AT432" s="244" t="s">
        <v>183</v>
      </c>
      <c r="AU432" s="244" t="s">
        <v>85</v>
      </c>
      <c r="AV432" s="13" t="s">
        <v>181</v>
      </c>
      <c r="AW432" s="13" t="s">
        <v>35</v>
      </c>
      <c r="AX432" s="13" t="s">
        <v>79</v>
      </c>
      <c r="AY432" s="244" t="s">
        <v>173</v>
      </c>
    </row>
    <row r="433" spans="2:65" s="1" customFormat="1" ht="57" customHeight="1">
      <c r="B433" s="213"/>
      <c r="C433" s="214" t="s">
        <v>439</v>
      </c>
      <c r="D433" s="214" t="s">
        <v>176</v>
      </c>
      <c r="E433" s="215" t="s">
        <v>1540</v>
      </c>
      <c r="F433" s="216" t="s">
        <v>1541</v>
      </c>
      <c r="G433" s="217" t="s">
        <v>179</v>
      </c>
      <c r="H433" s="218">
        <v>20.81</v>
      </c>
      <c r="I433" s="219"/>
      <c r="J433" s="220">
        <f>ROUND(I433*H433,2)</f>
        <v>0</v>
      </c>
      <c r="K433" s="216" t="s">
        <v>180</v>
      </c>
      <c r="L433" s="48"/>
      <c r="M433" s="221" t="s">
        <v>5</v>
      </c>
      <c r="N433" s="222" t="s">
        <v>43</v>
      </c>
      <c r="O433" s="49"/>
      <c r="P433" s="223">
        <f>O433*H433</f>
        <v>0</v>
      </c>
      <c r="Q433" s="223">
        <v>0.3664</v>
      </c>
      <c r="R433" s="223">
        <f>Q433*H433</f>
        <v>0</v>
      </c>
      <c r="S433" s="223">
        <v>0</v>
      </c>
      <c r="T433" s="224">
        <f>S433*H433</f>
        <v>0</v>
      </c>
      <c r="AR433" s="26" t="s">
        <v>181</v>
      </c>
      <c r="AT433" s="26" t="s">
        <v>176</v>
      </c>
      <c r="AU433" s="26" t="s">
        <v>85</v>
      </c>
      <c r="AY433" s="26" t="s">
        <v>173</v>
      </c>
      <c r="BE433" s="225">
        <f>IF(N433="základní",J433,0)</f>
        <v>0</v>
      </c>
      <c r="BF433" s="225">
        <f>IF(N433="snížená",J433,0)</f>
        <v>0</v>
      </c>
      <c r="BG433" s="225">
        <f>IF(N433="zákl. přenesená",J433,0)</f>
        <v>0</v>
      </c>
      <c r="BH433" s="225">
        <f>IF(N433="sníž. přenesená",J433,0)</f>
        <v>0</v>
      </c>
      <c r="BI433" s="225">
        <f>IF(N433="nulová",J433,0)</f>
        <v>0</v>
      </c>
      <c r="BJ433" s="26" t="s">
        <v>79</v>
      </c>
      <c r="BK433" s="225">
        <f>ROUND(I433*H433,2)</f>
        <v>0</v>
      </c>
      <c r="BL433" s="26" t="s">
        <v>181</v>
      </c>
      <c r="BM433" s="26" t="s">
        <v>1542</v>
      </c>
    </row>
    <row r="434" spans="2:51" s="15" customFormat="1" ht="13.5">
      <c r="B434" s="286"/>
      <c r="D434" s="227" t="s">
        <v>183</v>
      </c>
      <c r="E434" s="287" t="s">
        <v>5</v>
      </c>
      <c r="F434" s="288" t="s">
        <v>1543</v>
      </c>
      <c r="H434" s="289" t="s">
        <v>5</v>
      </c>
      <c r="I434" s="290"/>
      <c r="L434" s="286"/>
      <c r="M434" s="291"/>
      <c r="N434" s="292"/>
      <c r="O434" s="292"/>
      <c r="P434" s="292"/>
      <c r="Q434" s="292"/>
      <c r="R434" s="292"/>
      <c r="S434" s="292"/>
      <c r="T434" s="293"/>
      <c r="AT434" s="289" t="s">
        <v>183</v>
      </c>
      <c r="AU434" s="289" t="s">
        <v>85</v>
      </c>
      <c r="AV434" s="15" t="s">
        <v>79</v>
      </c>
      <c r="AW434" s="15" t="s">
        <v>35</v>
      </c>
      <c r="AX434" s="15" t="s">
        <v>72</v>
      </c>
      <c r="AY434" s="289" t="s">
        <v>173</v>
      </c>
    </row>
    <row r="435" spans="2:51" s="12" customFormat="1" ht="13.5">
      <c r="B435" s="226"/>
      <c r="D435" s="227" t="s">
        <v>183</v>
      </c>
      <c r="E435" s="228" t="s">
        <v>5</v>
      </c>
      <c r="F435" s="229" t="s">
        <v>1544</v>
      </c>
      <c r="H435" s="230">
        <v>20.81</v>
      </c>
      <c r="I435" s="231"/>
      <c r="L435" s="226"/>
      <c r="M435" s="232"/>
      <c r="N435" s="233"/>
      <c r="O435" s="233"/>
      <c r="P435" s="233"/>
      <c r="Q435" s="233"/>
      <c r="R435" s="233"/>
      <c r="S435" s="233"/>
      <c r="T435" s="234"/>
      <c r="AT435" s="228" t="s">
        <v>183</v>
      </c>
      <c r="AU435" s="228" t="s">
        <v>85</v>
      </c>
      <c r="AV435" s="12" t="s">
        <v>81</v>
      </c>
      <c r="AW435" s="12" t="s">
        <v>35</v>
      </c>
      <c r="AX435" s="12" t="s">
        <v>79</v>
      </c>
      <c r="AY435" s="228" t="s">
        <v>173</v>
      </c>
    </row>
    <row r="436" spans="2:63" s="11" customFormat="1" ht="22.3" customHeight="1">
      <c r="B436" s="199"/>
      <c r="D436" s="210" t="s">
        <v>71</v>
      </c>
      <c r="E436" s="211" t="s">
        <v>181</v>
      </c>
      <c r="F436" s="211" t="s">
        <v>1545</v>
      </c>
      <c r="I436" s="202"/>
      <c r="J436" s="212">
        <f>BK436</f>
        <v>0</v>
      </c>
      <c r="L436" s="199"/>
      <c r="M436" s="204"/>
      <c r="N436" s="205"/>
      <c r="O436" s="205"/>
      <c r="P436" s="206">
        <f>SUM(P437:P469)</f>
        <v>0</v>
      </c>
      <c r="Q436" s="205"/>
      <c r="R436" s="206">
        <f>SUM(R437:R469)</f>
        <v>0</v>
      </c>
      <c r="S436" s="205"/>
      <c r="T436" s="207">
        <f>SUM(T437:T469)</f>
        <v>0</v>
      </c>
      <c r="AR436" s="200" t="s">
        <v>79</v>
      </c>
      <c r="AT436" s="208" t="s">
        <v>71</v>
      </c>
      <c r="AU436" s="208" t="s">
        <v>81</v>
      </c>
      <c r="AY436" s="200" t="s">
        <v>173</v>
      </c>
      <c r="BK436" s="209">
        <f>SUM(BK437:BK469)</f>
        <v>0</v>
      </c>
    </row>
    <row r="437" spans="2:65" s="1" customFormat="1" ht="31.5" customHeight="1">
      <c r="B437" s="213"/>
      <c r="C437" s="214" t="s">
        <v>445</v>
      </c>
      <c r="D437" s="214" t="s">
        <v>176</v>
      </c>
      <c r="E437" s="215" t="s">
        <v>1546</v>
      </c>
      <c r="F437" s="216" t="s">
        <v>1547</v>
      </c>
      <c r="G437" s="217" t="s">
        <v>339</v>
      </c>
      <c r="H437" s="218">
        <v>104.59</v>
      </c>
      <c r="I437" s="219"/>
      <c r="J437" s="220">
        <f>ROUND(I437*H437,2)</f>
        <v>0</v>
      </c>
      <c r="K437" s="216" t="s">
        <v>180</v>
      </c>
      <c r="L437" s="48"/>
      <c r="M437" s="221" t="s">
        <v>5</v>
      </c>
      <c r="N437" s="222" t="s">
        <v>43</v>
      </c>
      <c r="O437" s="49"/>
      <c r="P437" s="223">
        <f>O437*H437</f>
        <v>0</v>
      </c>
      <c r="Q437" s="223">
        <v>2.45343</v>
      </c>
      <c r="R437" s="223">
        <f>Q437*H437</f>
        <v>0</v>
      </c>
      <c r="S437" s="223">
        <v>0</v>
      </c>
      <c r="T437" s="224">
        <f>S437*H437</f>
        <v>0</v>
      </c>
      <c r="AR437" s="26" t="s">
        <v>181</v>
      </c>
      <c r="AT437" s="26" t="s">
        <v>176</v>
      </c>
      <c r="AU437" s="26" t="s">
        <v>85</v>
      </c>
      <c r="AY437" s="26" t="s">
        <v>173</v>
      </c>
      <c r="BE437" s="225">
        <f>IF(N437="základní",J437,0)</f>
        <v>0</v>
      </c>
      <c r="BF437" s="225">
        <f>IF(N437="snížená",J437,0)</f>
        <v>0</v>
      </c>
      <c r="BG437" s="225">
        <f>IF(N437="zákl. přenesená",J437,0)</f>
        <v>0</v>
      </c>
      <c r="BH437" s="225">
        <f>IF(N437="sníž. přenesená",J437,0)</f>
        <v>0</v>
      </c>
      <c r="BI437" s="225">
        <f>IF(N437="nulová",J437,0)</f>
        <v>0</v>
      </c>
      <c r="BJ437" s="26" t="s">
        <v>79</v>
      </c>
      <c r="BK437" s="225">
        <f>ROUND(I437*H437,2)</f>
        <v>0</v>
      </c>
      <c r="BL437" s="26" t="s">
        <v>181</v>
      </c>
      <c r="BM437" s="26" t="s">
        <v>1548</v>
      </c>
    </row>
    <row r="438" spans="2:51" s="15" customFormat="1" ht="13.5">
      <c r="B438" s="286"/>
      <c r="D438" s="227" t="s">
        <v>183</v>
      </c>
      <c r="E438" s="287" t="s">
        <v>5</v>
      </c>
      <c r="F438" s="288" t="s">
        <v>1549</v>
      </c>
      <c r="H438" s="289" t="s">
        <v>5</v>
      </c>
      <c r="I438" s="290"/>
      <c r="L438" s="286"/>
      <c r="M438" s="291"/>
      <c r="N438" s="292"/>
      <c r="O438" s="292"/>
      <c r="P438" s="292"/>
      <c r="Q438" s="292"/>
      <c r="R438" s="292"/>
      <c r="S438" s="292"/>
      <c r="T438" s="293"/>
      <c r="AT438" s="289" t="s">
        <v>183</v>
      </c>
      <c r="AU438" s="289" t="s">
        <v>85</v>
      </c>
      <c r="AV438" s="15" t="s">
        <v>79</v>
      </c>
      <c r="AW438" s="15" t="s">
        <v>35</v>
      </c>
      <c r="AX438" s="15" t="s">
        <v>72</v>
      </c>
      <c r="AY438" s="289" t="s">
        <v>173</v>
      </c>
    </row>
    <row r="439" spans="2:51" s="12" customFormat="1" ht="13.5">
      <c r="B439" s="226"/>
      <c r="D439" s="227" t="s">
        <v>183</v>
      </c>
      <c r="E439" s="228" t="s">
        <v>5</v>
      </c>
      <c r="F439" s="229" t="s">
        <v>1550</v>
      </c>
      <c r="H439" s="230">
        <v>103.51</v>
      </c>
      <c r="I439" s="231"/>
      <c r="L439" s="226"/>
      <c r="M439" s="232"/>
      <c r="N439" s="233"/>
      <c r="O439" s="233"/>
      <c r="P439" s="233"/>
      <c r="Q439" s="233"/>
      <c r="R439" s="233"/>
      <c r="S439" s="233"/>
      <c r="T439" s="234"/>
      <c r="AT439" s="228" t="s">
        <v>183</v>
      </c>
      <c r="AU439" s="228" t="s">
        <v>85</v>
      </c>
      <c r="AV439" s="12" t="s">
        <v>81</v>
      </c>
      <c r="AW439" s="12" t="s">
        <v>35</v>
      </c>
      <c r="AX439" s="12" t="s">
        <v>72</v>
      </c>
      <c r="AY439" s="228" t="s">
        <v>173</v>
      </c>
    </row>
    <row r="440" spans="2:51" s="15" customFormat="1" ht="13.5">
      <c r="B440" s="286"/>
      <c r="D440" s="227" t="s">
        <v>183</v>
      </c>
      <c r="E440" s="287" t="s">
        <v>5</v>
      </c>
      <c r="F440" s="288" t="s">
        <v>1551</v>
      </c>
      <c r="H440" s="289" t="s">
        <v>5</v>
      </c>
      <c r="I440" s="290"/>
      <c r="L440" s="286"/>
      <c r="M440" s="291"/>
      <c r="N440" s="292"/>
      <c r="O440" s="292"/>
      <c r="P440" s="292"/>
      <c r="Q440" s="292"/>
      <c r="R440" s="292"/>
      <c r="S440" s="292"/>
      <c r="T440" s="293"/>
      <c r="AT440" s="289" t="s">
        <v>183</v>
      </c>
      <c r="AU440" s="289" t="s">
        <v>85</v>
      </c>
      <c r="AV440" s="15" t="s">
        <v>79</v>
      </c>
      <c r="AW440" s="15" t="s">
        <v>35</v>
      </c>
      <c r="AX440" s="15" t="s">
        <v>72</v>
      </c>
      <c r="AY440" s="289" t="s">
        <v>173</v>
      </c>
    </row>
    <row r="441" spans="2:51" s="12" customFormat="1" ht="13.5">
      <c r="B441" s="226"/>
      <c r="D441" s="227" t="s">
        <v>183</v>
      </c>
      <c r="E441" s="228" t="s">
        <v>5</v>
      </c>
      <c r="F441" s="229" t="s">
        <v>1552</v>
      </c>
      <c r="H441" s="230">
        <v>1.08</v>
      </c>
      <c r="I441" s="231"/>
      <c r="L441" s="226"/>
      <c r="M441" s="232"/>
      <c r="N441" s="233"/>
      <c r="O441" s="233"/>
      <c r="P441" s="233"/>
      <c r="Q441" s="233"/>
      <c r="R441" s="233"/>
      <c r="S441" s="233"/>
      <c r="T441" s="234"/>
      <c r="AT441" s="228" t="s">
        <v>183</v>
      </c>
      <c r="AU441" s="228" t="s">
        <v>85</v>
      </c>
      <c r="AV441" s="12" t="s">
        <v>81</v>
      </c>
      <c r="AW441" s="12" t="s">
        <v>35</v>
      </c>
      <c r="AX441" s="12" t="s">
        <v>72</v>
      </c>
      <c r="AY441" s="228" t="s">
        <v>173</v>
      </c>
    </row>
    <row r="442" spans="2:51" s="13" customFormat="1" ht="13.5">
      <c r="B442" s="235"/>
      <c r="D442" s="236" t="s">
        <v>183</v>
      </c>
      <c r="E442" s="237" t="s">
        <v>5</v>
      </c>
      <c r="F442" s="238" t="s">
        <v>186</v>
      </c>
      <c r="H442" s="239">
        <v>104.59</v>
      </c>
      <c r="I442" s="240"/>
      <c r="L442" s="235"/>
      <c r="M442" s="241"/>
      <c r="N442" s="242"/>
      <c r="O442" s="242"/>
      <c r="P442" s="242"/>
      <c r="Q442" s="242"/>
      <c r="R442" s="242"/>
      <c r="S442" s="242"/>
      <c r="T442" s="243"/>
      <c r="AT442" s="244" t="s">
        <v>183</v>
      </c>
      <c r="AU442" s="244" t="s">
        <v>85</v>
      </c>
      <c r="AV442" s="13" t="s">
        <v>181</v>
      </c>
      <c r="AW442" s="13" t="s">
        <v>35</v>
      </c>
      <c r="AX442" s="13" t="s">
        <v>79</v>
      </c>
      <c r="AY442" s="244" t="s">
        <v>173</v>
      </c>
    </row>
    <row r="443" spans="2:65" s="1" customFormat="1" ht="31.5" customHeight="1">
      <c r="B443" s="213"/>
      <c r="C443" s="214" t="s">
        <v>452</v>
      </c>
      <c r="D443" s="214" t="s">
        <v>176</v>
      </c>
      <c r="E443" s="215" t="s">
        <v>1553</v>
      </c>
      <c r="F443" s="216" t="s">
        <v>1554</v>
      </c>
      <c r="G443" s="217" t="s">
        <v>179</v>
      </c>
      <c r="H443" s="218">
        <v>364.3</v>
      </c>
      <c r="I443" s="219"/>
      <c r="J443" s="220">
        <f>ROUND(I443*H443,2)</f>
        <v>0</v>
      </c>
      <c r="K443" s="216" t="s">
        <v>180</v>
      </c>
      <c r="L443" s="48"/>
      <c r="M443" s="221" t="s">
        <v>5</v>
      </c>
      <c r="N443" s="222" t="s">
        <v>43</v>
      </c>
      <c r="O443" s="49"/>
      <c r="P443" s="223">
        <f>O443*H443</f>
        <v>0</v>
      </c>
      <c r="Q443" s="223">
        <v>0.00215268</v>
      </c>
      <c r="R443" s="223">
        <f>Q443*H443</f>
        <v>0</v>
      </c>
      <c r="S443" s="223">
        <v>0</v>
      </c>
      <c r="T443" s="224">
        <f>S443*H443</f>
        <v>0</v>
      </c>
      <c r="AR443" s="26" t="s">
        <v>181</v>
      </c>
      <c r="AT443" s="26" t="s">
        <v>176</v>
      </c>
      <c r="AU443" s="26" t="s">
        <v>85</v>
      </c>
      <c r="AY443" s="26" t="s">
        <v>173</v>
      </c>
      <c r="BE443" s="225">
        <f>IF(N443="základní",J443,0)</f>
        <v>0</v>
      </c>
      <c r="BF443" s="225">
        <f>IF(N443="snížená",J443,0)</f>
        <v>0</v>
      </c>
      <c r="BG443" s="225">
        <f>IF(N443="zákl. přenesená",J443,0)</f>
        <v>0</v>
      </c>
      <c r="BH443" s="225">
        <f>IF(N443="sníž. přenesená",J443,0)</f>
        <v>0</v>
      </c>
      <c r="BI443" s="225">
        <f>IF(N443="nulová",J443,0)</f>
        <v>0</v>
      </c>
      <c r="BJ443" s="26" t="s">
        <v>79</v>
      </c>
      <c r="BK443" s="225">
        <f>ROUND(I443*H443,2)</f>
        <v>0</v>
      </c>
      <c r="BL443" s="26" t="s">
        <v>181</v>
      </c>
      <c r="BM443" s="26" t="s">
        <v>1555</v>
      </c>
    </row>
    <row r="444" spans="2:47" s="1" customFormat="1" ht="13.5">
      <c r="B444" s="48"/>
      <c r="D444" s="227" t="s">
        <v>1236</v>
      </c>
      <c r="F444" s="285" t="s">
        <v>1556</v>
      </c>
      <c r="I444" s="281"/>
      <c r="L444" s="48"/>
      <c r="M444" s="282"/>
      <c r="N444" s="49"/>
      <c r="O444" s="49"/>
      <c r="P444" s="49"/>
      <c r="Q444" s="49"/>
      <c r="R444" s="49"/>
      <c r="S444" s="49"/>
      <c r="T444" s="87"/>
      <c r="AT444" s="26" t="s">
        <v>1236</v>
      </c>
      <c r="AU444" s="26" t="s">
        <v>85</v>
      </c>
    </row>
    <row r="445" spans="2:51" s="15" customFormat="1" ht="13.5">
      <c r="B445" s="286"/>
      <c r="D445" s="227" t="s">
        <v>183</v>
      </c>
      <c r="E445" s="287" t="s">
        <v>5</v>
      </c>
      <c r="F445" s="288" t="s">
        <v>1549</v>
      </c>
      <c r="H445" s="289" t="s">
        <v>5</v>
      </c>
      <c r="I445" s="290"/>
      <c r="L445" s="286"/>
      <c r="M445" s="291"/>
      <c r="N445" s="292"/>
      <c r="O445" s="292"/>
      <c r="P445" s="292"/>
      <c r="Q445" s="292"/>
      <c r="R445" s="292"/>
      <c r="S445" s="292"/>
      <c r="T445" s="293"/>
      <c r="AT445" s="289" t="s">
        <v>183</v>
      </c>
      <c r="AU445" s="289" t="s">
        <v>85</v>
      </c>
      <c r="AV445" s="15" t="s">
        <v>79</v>
      </c>
      <c r="AW445" s="15" t="s">
        <v>35</v>
      </c>
      <c r="AX445" s="15" t="s">
        <v>72</v>
      </c>
      <c r="AY445" s="289" t="s">
        <v>173</v>
      </c>
    </row>
    <row r="446" spans="2:51" s="12" customFormat="1" ht="13.5">
      <c r="B446" s="226"/>
      <c r="D446" s="236" t="s">
        <v>183</v>
      </c>
      <c r="E446" s="256" t="s">
        <v>5</v>
      </c>
      <c r="F446" s="257" t="s">
        <v>1557</v>
      </c>
      <c r="H446" s="258">
        <v>364.3</v>
      </c>
      <c r="I446" s="231"/>
      <c r="L446" s="226"/>
      <c r="M446" s="232"/>
      <c r="N446" s="233"/>
      <c r="O446" s="233"/>
      <c r="P446" s="233"/>
      <c r="Q446" s="233"/>
      <c r="R446" s="233"/>
      <c r="S446" s="233"/>
      <c r="T446" s="234"/>
      <c r="AT446" s="228" t="s">
        <v>183</v>
      </c>
      <c r="AU446" s="228" t="s">
        <v>85</v>
      </c>
      <c r="AV446" s="12" t="s">
        <v>81</v>
      </c>
      <c r="AW446" s="12" t="s">
        <v>35</v>
      </c>
      <c r="AX446" s="12" t="s">
        <v>79</v>
      </c>
      <c r="AY446" s="228" t="s">
        <v>173</v>
      </c>
    </row>
    <row r="447" spans="2:65" s="1" customFormat="1" ht="31.5" customHeight="1">
      <c r="B447" s="213"/>
      <c r="C447" s="214" t="s">
        <v>456</v>
      </c>
      <c r="D447" s="214" t="s">
        <v>176</v>
      </c>
      <c r="E447" s="215" t="s">
        <v>1558</v>
      </c>
      <c r="F447" s="216" t="s">
        <v>1559</v>
      </c>
      <c r="G447" s="217" t="s">
        <v>179</v>
      </c>
      <c r="H447" s="218">
        <v>364.3</v>
      </c>
      <c r="I447" s="219"/>
      <c r="J447" s="220">
        <f>ROUND(I447*H447,2)</f>
        <v>0</v>
      </c>
      <c r="K447" s="216" t="s">
        <v>180</v>
      </c>
      <c r="L447" s="48"/>
      <c r="M447" s="221" t="s">
        <v>5</v>
      </c>
      <c r="N447" s="222" t="s">
        <v>43</v>
      </c>
      <c r="O447" s="49"/>
      <c r="P447" s="223">
        <f>O447*H447</f>
        <v>0</v>
      </c>
      <c r="Q447" s="223">
        <v>0</v>
      </c>
      <c r="R447" s="223">
        <f>Q447*H447</f>
        <v>0</v>
      </c>
      <c r="S447" s="223">
        <v>0</v>
      </c>
      <c r="T447" s="224">
        <f>S447*H447</f>
        <v>0</v>
      </c>
      <c r="AR447" s="26" t="s">
        <v>181</v>
      </c>
      <c r="AT447" s="26" t="s">
        <v>176</v>
      </c>
      <c r="AU447" s="26" t="s">
        <v>85</v>
      </c>
      <c r="AY447" s="26" t="s">
        <v>173</v>
      </c>
      <c r="BE447" s="225">
        <f>IF(N447="základní",J447,0)</f>
        <v>0</v>
      </c>
      <c r="BF447" s="225">
        <f>IF(N447="snížená",J447,0)</f>
        <v>0</v>
      </c>
      <c r="BG447" s="225">
        <f>IF(N447="zákl. přenesená",J447,0)</f>
        <v>0</v>
      </c>
      <c r="BH447" s="225">
        <f>IF(N447="sníž. přenesená",J447,0)</f>
        <v>0</v>
      </c>
      <c r="BI447" s="225">
        <f>IF(N447="nulová",J447,0)</f>
        <v>0</v>
      </c>
      <c r="BJ447" s="26" t="s">
        <v>79</v>
      </c>
      <c r="BK447" s="225">
        <f>ROUND(I447*H447,2)</f>
        <v>0</v>
      </c>
      <c r="BL447" s="26" t="s">
        <v>181</v>
      </c>
      <c r="BM447" s="26" t="s">
        <v>1560</v>
      </c>
    </row>
    <row r="448" spans="2:47" s="1" customFormat="1" ht="13.5">
      <c r="B448" s="48"/>
      <c r="D448" s="236" t="s">
        <v>1236</v>
      </c>
      <c r="F448" s="280" t="s">
        <v>1556</v>
      </c>
      <c r="I448" s="281"/>
      <c r="L448" s="48"/>
      <c r="M448" s="282"/>
      <c r="N448" s="49"/>
      <c r="O448" s="49"/>
      <c r="P448" s="49"/>
      <c r="Q448" s="49"/>
      <c r="R448" s="49"/>
      <c r="S448" s="49"/>
      <c r="T448" s="87"/>
      <c r="AT448" s="26" t="s">
        <v>1236</v>
      </c>
      <c r="AU448" s="26" t="s">
        <v>85</v>
      </c>
    </row>
    <row r="449" spans="2:65" s="1" customFormat="1" ht="31.5" customHeight="1">
      <c r="B449" s="213"/>
      <c r="C449" s="214" t="s">
        <v>462</v>
      </c>
      <c r="D449" s="214" t="s">
        <v>176</v>
      </c>
      <c r="E449" s="215" t="s">
        <v>1561</v>
      </c>
      <c r="F449" s="216" t="s">
        <v>1562</v>
      </c>
      <c r="G449" s="217" t="s">
        <v>179</v>
      </c>
      <c r="H449" s="218">
        <v>364.3</v>
      </c>
      <c r="I449" s="219"/>
      <c r="J449" s="220">
        <f>ROUND(I449*H449,2)</f>
        <v>0</v>
      </c>
      <c r="K449" s="216" t="s">
        <v>180</v>
      </c>
      <c r="L449" s="48"/>
      <c r="M449" s="221" t="s">
        <v>5</v>
      </c>
      <c r="N449" s="222" t="s">
        <v>43</v>
      </c>
      <c r="O449" s="49"/>
      <c r="P449" s="223">
        <f>O449*H449</f>
        <v>0</v>
      </c>
      <c r="Q449" s="223">
        <v>0.0031045</v>
      </c>
      <c r="R449" s="223">
        <f>Q449*H449</f>
        <v>0</v>
      </c>
      <c r="S449" s="223">
        <v>0</v>
      </c>
      <c r="T449" s="224">
        <f>S449*H449</f>
        <v>0</v>
      </c>
      <c r="AR449" s="26" t="s">
        <v>181</v>
      </c>
      <c r="AT449" s="26" t="s">
        <v>176</v>
      </c>
      <c r="AU449" s="26" t="s">
        <v>85</v>
      </c>
      <c r="AY449" s="26" t="s">
        <v>173</v>
      </c>
      <c r="BE449" s="225">
        <f>IF(N449="základní",J449,0)</f>
        <v>0</v>
      </c>
      <c r="BF449" s="225">
        <f>IF(N449="snížená",J449,0)</f>
        <v>0</v>
      </c>
      <c r="BG449" s="225">
        <f>IF(N449="zákl. přenesená",J449,0)</f>
        <v>0</v>
      </c>
      <c r="BH449" s="225">
        <f>IF(N449="sníž. přenesená",J449,0)</f>
        <v>0</v>
      </c>
      <c r="BI449" s="225">
        <f>IF(N449="nulová",J449,0)</f>
        <v>0</v>
      </c>
      <c r="BJ449" s="26" t="s">
        <v>79</v>
      </c>
      <c r="BK449" s="225">
        <f>ROUND(I449*H449,2)</f>
        <v>0</v>
      </c>
      <c r="BL449" s="26" t="s">
        <v>181</v>
      </c>
      <c r="BM449" s="26" t="s">
        <v>1563</v>
      </c>
    </row>
    <row r="450" spans="2:65" s="1" customFormat="1" ht="31.5" customHeight="1">
      <c r="B450" s="213"/>
      <c r="C450" s="214" t="s">
        <v>466</v>
      </c>
      <c r="D450" s="214" t="s">
        <v>176</v>
      </c>
      <c r="E450" s="215" t="s">
        <v>1564</v>
      </c>
      <c r="F450" s="216" t="s">
        <v>1565</v>
      </c>
      <c r="G450" s="217" t="s">
        <v>179</v>
      </c>
      <c r="H450" s="218">
        <v>364.3</v>
      </c>
      <c r="I450" s="219"/>
      <c r="J450" s="220">
        <f>ROUND(I450*H450,2)</f>
        <v>0</v>
      </c>
      <c r="K450" s="216" t="s">
        <v>180</v>
      </c>
      <c r="L450" s="48"/>
      <c r="M450" s="221" t="s">
        <v>5</v>
      </c>
      <c r="N450" s="222" t="s">
        <v>43</v>
      </c>
      <c r="O450" s="49"/>
      <c r="P450" s="223">
        <f>O450*H450</f>
        <v>0</v>
      </c>
      <c r="Q450" s="223">
        <v>0</v>
      </c>
      <c r="R450" s="223">
        <f>Q450*H450</f>
        <v>0</v>
      </c>
      <c r="S450" s="223">
        <v>0</v>
      </c>
      <c r="T450" s="224">
        <f>S450*H450</f>
        <v>0</v>
      </c>
      <c r="AR450" s="26" t="s">
        <v>181</v>
      </c>
      <c r="AT450" s="26" t="s">
        <v>176</v>
      </c>
      <c r="AU450" s="26" t="s">
        <v>85</v>
      </c>
      <c r="AY450" s="26" t="s">
        <v>173</v>
      </c>
      <c r="BE450" s="225">
        <f>IF(N450="základní",J450,0)</f>
        <v>0</v>
      </c>
      <c r="BF450" s="225">
        <f>IF(N450="snížená",J450,0)</f>
        <v>0</v>
      </c>
      <c r="BG450" s="225">
        <f>IF(N450="zákl. přenesená",J450,0)</f>
        <v>0</v>
      </c>
      <c r="BH450" s="225">
        <f>IF(N450="sníž. přenesená",J450,0)</f>
        <v>0</v>
      </c>
      <c r="BI450" s="225">
        <f>IF(N450="nulová",J450,0)</f>
        <v>0</v>
      </c>
      <c r="BJ450" s="26" t="s">
        <v>79</v>
      </c>
      <c r="BK450" s="225">
        <f>ROUND(I450*H450,2)</f>
        <v>0</v>
      </c>
      <c r="BL450" s="26" t="s">
        <v>181</v>
      </c>
      <c r="BM450" s="26" t="s">
        <v>1566</v>
      </c>
    </row>
    <row r="451" spans="2:65" s="1" customFormat="1" ht="69.75" customHeight="1">
      <c r="B451" s="213"/>
      <c r="C451" s="214" t="s">
        <v>473</v>
      </c>
      <c r="D451" s="214" t="s">
        <v>176</v>
      </c>
      <c r="E451" s="215" t="s">
        <v>1567</v>
      </c>
      <c r="F451" s="216" t="s">
        <v>1568</v>
      </c>
      <c r="G451" s="217" t="s">
        <v>179</v>
      </c>
      <c r="H451" s="218">
        <v>10.82</v>
      </c>
      <c r="I451" s="219"/>
      <c r="J451" s="220">
        <f>ROUND(I451*H451,2)</f>
        <v>0</v>
      </c>
      <c r="K451" s="216" t="s">
        <v>180</v>
      </c>
      <c r="L451" s="48"/>
      <c r="M451" s="221" t="s">
        <v>5</v>
      </c>
      <c r="N451" s="222" t="s">
        <v>43</v>
      </c>
      <c r="O451" s="49"/>
      <c r="P451" s="223">
        <f>O451*H451</f>
        <v>0</v>
      </c>
      <c r="Q451" s="223">
        <v>0.010833264</v>
      </c>
      <c r="R451" s="223">
        <f>Q451*H451</f>
        <v>0</v>
      </c>
      <c r="S451" s="223">
        <v>0</v>
      </c>
      <c r="T451" s="224">
        <f>S451*H451</f>
        <v>0</v>
      </c>
      <c r="AR451" s="26" t="s">
        <v>181</v>
      </c>
      <c r="AT451" s="26" t="s">
        <v>176</v>
      </c>
      <c r="AU451" s="26" t="s">
        <v>85</v>
      </c>
      <c r="AY451" s="26" t="s">
        <v>173</v>
      </c>
      <c r="BE451" s="225">
        <f>IF(N451="základní",J451,0)</f>
        <v>0</v>
      </c>
      <c r="BF451" s="225">
        <f>IF(N451="snížená",J451,0)</f>
        <v>0</v>
      </c>
      <c r="BG451" s="225">
        <f>IF(N451="zákl. přenesená",J451,0)</f>
        <v>0</v>
      </c>
      <c r="BH451" s="225">
        <f>IF(N451="sníž. přenesená",J451,0)</f>
        <v>0</v>
      </c>
      <c r="BI451" s="225">
        <f>IF(N451="nulová",J451,0)</f>
        <v>0</v>
      </c>
      <c r="BJ451" s="26" t="s">
        <v>79</v>
      </c>
      <c r="BK451" s="225">
        <f>ROUND(I451*H451,2)</f>
        <v>0</v>
      </c>
      <c r="BL451" s="26" t="s">
        <v>181</v>
      </c>
      <c r="BM451" s="26" t="s">
        <v>1569</v>
      </c>
    </row>
    <row r="452" spans="2:47" s="1" customFormat="1" ht="13.5">
      <c r="B452" s="48"/>
      <c r="D452" s="227" t="s">
        <v>1236</v>
      </c>
      <c r="F452" s="285" t="s">
        <v>1570</v>
      </c>
      <c r="I452" s="281"/>
      <c r="L452" s="48"/>
      <c r="M452" s="282"/>
      <c r="N452" s="49"/>
      <c r="O452" s="49"/>
      <c r="P452" s="49"/>
      <c r="Q452" s="49"/>
      <c r="R452" s="49"/>
      <c r="S452" s="49"/>
      <c r="T452" s="87"/>
      <c r="AT452" s="26" t="s">
        <v>1236</v>
      </c>
      <c r="AU452" s="26" t="s">
        <v>85</v>
      </c>
    </row>
    <row r="453" spans="2:51" s="15" customFormat="1" ht="13.5">
      <c r="B453" s="286"/>
      <c r="D453" s="227" t="s">
        <v>183</v>
      </c>
      <c r="E453" s="287" t="s">
        <v>5</v>
      </c>
      <c r="F453" s="288" t="s">
        <v>1551</v>
      </c>
      <c r="H453" s="289" t="s">
        <v>5</v>
      </c>
      <c r="I453" s="290"/>
      <c r="L453" s="286"/>
      <c r="M453" s="291"/>
      <c r="N453" s="292"/>
      <c r="O453" s="292"/>
      <c r="P453" s="292"/>
      <c r="Q453" s="292"/>
      <c r="R453" s="292"/>
      <c r="S453" s="292"/>
      <c r="T453" s="293"/>
      <c r="AT453" s="289" t="s">
        <v>183</v>
      </c>
      <c r="AU453" s="289" t="s">
        <v>85</v>
      </c>
      <c r="AV453" s="15" t="s">
        <v>79</v>
      </c>
      <c r="AW453" s="15" t="s">
        <v>35</v>
      </c>
      <c r="AX453" s="15" t="s">
        <v>72</v>
      </c>
      <c r="AY453" s="289" t="s">
        <v>173</v>
      </c>
    </row>
    <row r="454" spans="2:51" s="12" customFormat="1" ht="13.5">
      <c r="B454" s="226"/>
      <c r="D454" s="236" t="s">
        <v>183</v>
      </c>
      <c r="E454" s="256" t="s">
        <v>5</v>
      </c>
      <c r="F454" s="257" t="s">
        <v>1571</v>
      </c>
      <c r="H454" s="258">
        <v>10.82</v>
      </c>
      <c r="I454" s="231"/>
      <c r="L454" s="226"/>
      <c r="M454" s="232"/>
      <c r="N454" s="233"/>
      <c r="O454" s="233"/>
      <c r="P454" s="233"/>
      <c r="Q454" s="233"/>
      <c r="R454" s="233"/>
      <c r="S454" s="233"/>
      <c r="T454" s="234"/>
      <c r="AT454" s="228" t="s">
        <v>183</v>
      </c>
      <c r="AU454" s="228" t="s">
        <v>85</v>
      </c>
      <c r="AV454" s="12" t="s">
        <v>81</v>
      </c>
      <c r="AW454" s="12" t="s">
        <v>35</v>
      </c>
      <c r="AX454" s="12" t="s">
        <v>79</v>
      </c>
      <c r="AY454" s="228" t="s">
        <v>173</v>
      </c>
    </row>
    <row r="455" spans="2:65" s="1" customFormat="1" ht="57" customHeight="1">
      <c r="B455" s="213"/>
      <c r="C455" s="214" t="s">
        <v>478</v>
      </c>
      <c r="D455" s="214" t="s">
        <v>176</v>
      </c>
      <c r="E455" s="215" t="s">
        <v>1572</v>
      </c>
      <c r="F455" s="216" t="s">
        <v>1573</v>
      </c>
      <c r="G455" s="217" t="s">
        <v>276</v>
      </c>
      <c r="H455" s="218">
        <v>12.66</v>
      </c>
      <c r="I455" s="219"/>
      <c r="J455" s="220">
        <f>ROUND(I455*H455,2)</f>
        <v>0</v>
      </c>
      <c r="K455" s="216" t="s">
        <v>180</v>
      </c>
      <c r="L455" s="48"/>
      <c r="M455" s="221" t="s">
        <v>5</v>
      </c>
      <c r="N455" s="222" t="s">
        <v>43</v>
      </c>
      <c r="O455" s="49"/>
      <c r="P455" s="223">
        <f>O455*H455</f>
        <v>0</v>
      </c>
      <c r="Q455" s="223">
        <v>1.05515684</v>
      </c>
      <c r="R455" s="223">
        <f>Q455*H455</f>
        <v>0</v>
      </c>
      <c r="S455" s="223">
        <v>0</v>
      </c>
      <c r="T455" s="224">
        <f>S455*H455</f>
        <v>0</v>
      </c>
      <c r="AR455" s="26" t="s">
        <v>181</v>
      </c>
      <c r="AT455" s="26" t="s">
        <v>176</v>
      </c>
      <c r="AU455" s="26" t="s">
        <v>85</v>
      </c>
      <c r="AY455" s="26" t="s">
        <v>173</v>
      </c>
      <c r="BE455" s="225">
        <f>IF(N455="základní",J455,0)</f>
        <v>0</v>
      </c>
      <c r="BF455" s="225">
        <f>IF(N455="snížená",J455,0)</f>
        <v>0</v>
      </c>
      <c r="BG455" s="225">
        <f>IF(N455="zákl. přenesená",J455,0)</f>
        <v>0</v>
      </c>
      <c r="BH455" s="225">
        <f>IF(N455="sníž. přenesená",J455,0)</f>
        <v>0</v>
      </c>
      <c r="BI455" s="225">
        <f>IF(N455="nulová",J455,0)</f>
        <v>0</v>
      </c>
      <c r="BJ455" s="26" t="s">
        <v>79</v>
      </c>
      <c r="BK455" s="225">
        <f>ROUND(I455*H455,2)</f>
        <v>0</v>
      </c>
      <c r="BL455" s="26" t="s">
        <v>181</v>
      </c>
      <c r="BM455" s="26" t="s">
        <v>1574</v>
      </c>
    </row>
    <row r="456" spans="2:51" s="15" customFormat="1" ht="13.5">
      <c r="B456" s="286"/>
      <c r="D456" s="227" t="s">
        <v>183</v>
      </c>
      <c r="E456" s="287" t="s">
        <v>5</v>
      </c>
      <c r="F456" s="288" t="s">
        <v>1549</v>
      </c>
      <c r="H456" s="289" t="s">
        <v>5</v>
      </c>
      <c r="I456" s="290"/>
      <c r="L456" s="286"/>
      <c r="M456" s="291"/>
      <c r="N456" s="292"/>
      <c r="O456" s="292"/>
      <c r="P456" s="292"/>
      <c r="Q456" s="292"/>
      <c r="R456" s="292"/>
      <c r="S456" s="292"/>
      <c r="T456" s="293"/>
      <c r="AT456" s="289" t="s">
        <v>183</v>
      </c>
      <c r="AU456" s="289" t="s">
        <v>85</v>
      </c>
      <c r="AV456" s="15" t="s">
        <v>79</v>
      </c>
      <c r="AW456" s="15" t="s">
        <v>35</v>
      </c>
      <c r="AX456" s="15" t="s">
        <v>72</v>
      </c>
      <c r="AY456" s="289" t="s">
        <v>173</v>
      </c>
    </row>
    <row r="457" spans="2:51" s="12" customFormat="1" ht="13.5">
      <c r="B457" s="226"/>
      <c r="D457" s="227" t="s">
        <v>183</v>
      </c>
      <c r="E457" s="228" t="s">
        <v>5</v>
      </c>
      <c r="F457" s="229" t="s">
        <v>1575</v>
      </c>
      <c r="H457" s="230">
        <v>12.54</v>
      </c>
      <c r="I457" s="231"/>
      <c r="L457" s="226"/>
      <c r="M457" s="232"/>
      <c r="N457" s="233"/>
      <c r="O457" s="233"/>
      <c r="P457" s="233"/>
      <c r="Q457" s="233"/>
      <c r="R457" s="233"/>
      <c r="S457" s="233"/>
      <c r="T457" s="234"/>
      <c r="AT457" s="228" t="s">
        <v>183</v>
      </c>
      <c r="AU457" s="228" t="s">
        <v>85</v>
      </c>
      <c r="AV457" s="12" t="s">
        <v>81</v>
      </c>
      <c r="AW457" s="12" t="s">
        <v>35</v>
      </c>
      <c r="AX457" s="12" t="s">
        <v>72</v>
      </c>
      <c r="AY457" s="228" t="s">
        <v>173</v>
      </c>
    </row>
    <row r="458" spans="2:51" s="15" customFormat="1" ht="13.5">
      <c r="B458" s="286"/>
      <c r="D458" s="227" t="s">
        <v>183</v>
      </c>
      <c r="E458" s="287" t="s">
        <v>5</v>
      </c>
      <c r="F458" s="288" t="s">
        <v>1551</v>
      </c>
      <c r="H458" s="289" t="s">
        <v>5</v>
      </c>
      <c r="I458" s="290"/>
      <c r="L458" s="286"/>
      <c r="M458" s="291"/>
      <c r="N458" s="292"/>
      <c r="O458" s="292"/>
      <c r="P458" s="292"/>
      <c r="Q458" s="292"/>
      <c r="R458" s="292"/>
      <c r="S458" s="292"/>
      <c r="T458" s="293"/>
      <c r="AT458" s="289" t="s">
        <v>183</v>
      </c>
      <c r="AU458" s="289" t="s">
        <v>85</v>
      </c>
      <c r="AV458" s="15" t="s">
        <v>79</v>
      </c>
      <c r="AW458" s="15" t="s">
        <v>35</v>
      </c>
      <c r="AX458" s="15" t="s">
        <v>72</v>
      </c>
      <c r="AY458" s="289" t="s">
        <v>173</v>
      </c>
    </row>
    <row r="459" spans="2:51" s="12" customFormat="1" ht="13.5">
      <c r="B459" s="226"/>
      <c r="D459" s="227" t="s">
        <v>183</v>
      </c>
      <c r="E459" s="228" t="s">
        <v>5</v>
      </c>
      <c r="F459" s="229" t="s">
        <v>1576</v>
      </c>
      <c r="H459" s="230">
        <v>0.12</v>
      </c>
      <c r="I459" s="231"/>
      <c r="L459" s="226"/>
      <c r="M459" s="232"/>
      <c r="N459" s="233"/>
      <c r="O459" s="233"/>
      <c r="P459" s="233"/>
      <c r="Q459" s="233"/>
      <c r="R459" s="233"/>
      <c r="S459" s="233"/>
      <c r="T459" s="234"/>
      <c r="AT459" s="228" t="s">
        <v>183</v>
      </c>
      <c r="AU459" s="228" t="s">
        <v>85</v>
      </c>
      <c r="AV459" s="12" t="s">
        <v>81</v>
      </c>
      <c r="AW459" s="12" t="s">
        <v>35</v>
      </c>
      <c r="AX459" s="12" t="s">
        <v>72</v>
      </c>
      <c r="AY459" s="228" t="s">
        <v>173</v>
      </c>
    </row>
    <row r="460" spans="2:51" s="13" customFormat="1" ht="13.5">
      <c r="B460" s="235"/>
      <c r="D460" s="236" t="s">
        <v>183</v>
      </c>
      <c r="E460" s="237" t="s">
        <v>5</v>
      </c>
      <c r="F460" s="238" t="s">
        <v>186</v>
      </c>
      <c r="H460" s="239">
        <v>12.66</v>
      </c>
      <c r="I460" s="240"/>
      <c r="L460" s="235"/>
      <c r="M460" s="241"/>
      <c r="N460" s="242"/>
      <c r="O460" s="242"/>
      <c r="P460" s="242"/>
      <c r="Q460" s="242"/>
      <c r="R460" s="242"/>
      <c r="S460" s="242"/>
      <c r="T460" s="243"/>
      <c r="AT460" s="244" t="s">
        <v>183</v>
      </c>
      <c r="AU460" s="244" t="s">
        <v>85</v>
      </c>
      <c r="AV460" s="13" t="s">
        <v>181</v>
      </c>
      <c r="AW460" s="13" t="s">
        <v>35</v>
      </c>
      <c r="AX460" s="13" t="s">
        <v>79</v>
      </c>
      <c r="AY460" s="244" t="s">
        <v>173</v>
      </c>
    </row>
    <row r="461" spans="2:65" s="1" customFormat="1" ht="31.5" customHeight="1">
      <c r="B461" s="213"/>
      <c r="C461" s="214" t="s">
        <v>482</v>
      </c>
      <c r="D461" s="214" t="s">
        <v>176</v>
      </c>
      <c r="E461" s="215" t="s">
        <v>1577</v>
      </c>
      <c r="F461" s="216" t="s">
        <v>1578</v>
      </c>
      <c r="G461" s="217" t="s">
        <v>245</v>
      </c>
      <c r="H461" s="218">
        <v>8</v>
      </c>
      <c r="I461" s="219"/>
      <c r="J461" s="220">
        <f>ROUND(I461*H461,2)</f>
        <v>0</v>
      </c>
      <c r="K461" s="216" t="s">
        <v>180</v>
      </c>
      <c r="L461" s="48"/>
      <c r="M461" s="221" t="s">
        <v>5</v>
      </c>
      <c r="N461" s="222" t="s">
        <v>43</v>
      </c>
      <c r="O461" s="49"/>
      <c r="P461" s="223">
        <f>O461*H461</f>
        <v>0</v>
      </c>
      <c r="Q461" s="223">
        <v>0.059</v>
      </c>
      <c r="R461" s="223">
        <f>Q461*H461</f>
        <v>0</v>
      </c>
      <c r="S461" s="223">
        <v>0</v>
      </c>
      <c r="T461" s="224">
        <f>S461*H461</f>
        <v>0</v>
      </c>
      <c r="AR461" s="26" t="s">
        <v>181</v>
      </c>
      <c r="AT461" s="26" t="s">
        <v>176</v>
      </c>
      <c r="AU461" s="26" t="s">
        <v>85</v>
      </c>
      <c r="AY461" s="26" t="s">
        <v>173</v>
      </c>
      <c r="BE461" s="225">
        <f>IF(N461="základní",J461,0)</f>
        <v>0</v>
      </c>
      <c r="BF461" s="225">
        <f>IF(N461="snížená",J461,0)</f>
        <v>0</v>
      </c>
      <c r="BG461" s="225">
        <f>IF(N461="zákl. přenesená",J461,0)</f>
        <v>0</v>
      </c>
      <c r="BH461" s="225">
        <f>IF(N461="sníž. přenesená",J461,0)</f>
        <v>0</v>
      </c>
      <c r="BI461" s="225">
        <f>IF(N461="nulová",J461,0)</f>
        <v>0</v>
      </c>
      <c r="BJ461" s="26" t="s">
        <v>79</v>
      </c>
      <c r="BK461" s="225">
        <f>ROUND(I461*H461,2)</f>
        <v>0</v>
      </c>
      <c r="BL461" s="26" t="s">
        <v>181</v>
      </c>
      <c r="BM461" s="26" t="s">
        <v>1579</v>
      </c>
    </row>
    <row r="462" spans="2:51" s="15" customFormat="1" ht="13.5">
      <c r="B462" s="286"/>
      <c r="D462" s="227" t="s">
        <v>183</v>
      </c>
      <c r="E462" s="287" t="s">
        <v>5</v>
      </c>
      <c r="F462" s="288" t="s">
        <v>1551</v>
      </c>
      <c r="H462" s="289" t="s">
        <v>5</v>
      </c>
      <c r="I462" s="290"/>
      <c r="L462" s="286"/>
      <c r="M462" s="291"/>
      <c r="N462" s="292"/>
      <c r="O462" s="292"/>
      <c r="P462" s="292"/>
      <c r="Q462" s="292"/>
      <c r="R462" s="292"/>
      <c r="S462" s="292"/>
      <c r="T462" s="293"/>
      <c r="AT462" s="289" t="s">
        <v>183</v>
      </c>
      <c r="AU462" s="289" t="s">
        <v>85</v>
      </c>
      <c r="AV462" s="15" t="s">
        <v>79</v>
      </c>
      <c r="AW462" s="15" t="s">
        <v>35</v>
      </c>
      <c r="AX462" s="15" t="s">
        <v>72</v>
      </c>
      <c r="AY462" s="289" t="s">
        <v>173</v>
      </c>
    </row>
    <row r="463" spans="2:51" s="12" customFormat="1" ht="13.5">
      <c r="B463" s="226"/>
      <c r="D463" s="236" t="s">
        <v>183</v>
      </c>
      <c r="E463" s="256" t="s">
        <v>5</v>
      </c>
      <c r="F463" s="257" t="s">
        <v>1316</v>
      </c>
      <c r="H463" s="258">
        <v>8</v>
      </c>
      <c r="I463" s="231"/>
      <c r="L463" s="226"/>
      <c r="M463" s="232"/>
      <c r="N463" s="233"/>
      <c r="O463" s="233"/>
      <c r="P463" s="233"/>
      <c r="Q463" s="233"/>
      <c r="R463" s="233"/>
      <c r="S463" s="233"/>
      <c r="T463" s="234"/>
      <c r="AT463" s="228" t="s">
        <v>183</v>
      </c>
      <c r="AU463" s="228" t="s">
        <v>85</v>
      </c>
      <c r="AV463" s="12" t="s">
        <v>81</v>
      </c>
      <c r="AW463" s="12" t="s">
        <v>35</v>
      </c>
      <c r="AX463" s="12" t="s">
        <v>79</v>
      </c>
      <c r="AY463" s="228" t="s">
        <v>173</v>
      </c>
    </row>
    <row r="464" spans="2:65" s="1" customFormat="1" ht="31.5" customHeight="1">
      <c r="B464" s="213"/>
      <c r="C464" s="214" t="s">
        <v>488</v>
      </c>
      <c r="D464" s="214" t="s">
        <v>176</v>
      </c>
      <c r="E464" s="215" t="s">
        <v>1580</v>
      </c>
      <c r="F464" s="216" t="s">
        <v>1581</v>
      </c>
      <c r="G464" s="217" t="s">
        <v>276</v>
      </c>
      <c r="H464" s="218">
        <v>0.6</v>
      </c>
      <c r="I464" s="219"/>
      <c r="J464" s="220">
        <f>ROUND(I464*H464,2)</f>
        <v>0</v>
      </c>
      <c r="K464" s="216" t="s">
        <v>180</v>
      </c>
      <c r="L464" s="48"/>
      <c r="M464" s="221" t="s">
        <v>5</v>
      </c>
      <c r="N464" s="222" t="s">
        <v>43</v>
      </c>
      <c r="O464" s="49"/>
      <c r="P464" s="223">
        <f>O464*H464</f>
        <v>0</v>
      </c>
      <c r="Q464" s="223">
        <v>0.017094</v>
      </c>
      <c r="R464" s="223">
        <f>Q464*H464</f>
        <v>0</v>
      </c>
      <c r="S464" s="223">
        <v>0</v>
      </c>
      <c r="T464" s="224">
        <f>S464*H464</f>
        <v>0</v>
      </c>
      <c r="AR464" s="26" t="s">
        <v>181</v>
      </c>
      <c r="AT464" s="26" t="s">
        <v>176</v>
      </c>
      <c r="AU464" s="26" t="s">
        <v>85</v>
      </c>
      <c r="AY464" s="26" t="s">
        <v>173</v>
      </c>
      <c r="BE464" s="225">
        <f>IF(N464="základní",J464,0)</f>
        <v>0</v>
      </c>
      <c r="BF464" s="225">
        <f>IF(N464="snížená",J464,0)</f>
        <v>0</v>
      </c>
      <c r="BG464" s="225">
        <f>IF(N464="zákl. přenesená",J464,0)</f>
        <v>0</v>
      </c>
      <c r="BH464" s="225">
        <f>IF(N464="sníž. přenesená",J464,0)</f>
        <v>0</v>
      </c>
      <c r="BI464" s="225">
        <f>IF(N464="nulová",J464,0)</f>
        <v>0</v>
      </c>
      <c r="BJ464" s="26" t="s">
        <v>79</v>
      </c>
      <c r="BK464" s="225">
        <f>ROUND(I464*H464,2)</f>
        <v>0</v>
      </c>
      <c r="BL464" s="26" t="s">
        <v>181</v>
      </c>
      <c r="BM464" s="26" t="s">
        <v>1582</v>
      </c>
    </row>
    <row r="465" spans="2:47" s="1" customFormat="1" ht="13.5">
      <c r="B465" s="48"/>
      <c r="D465" s="236" t="s">
        <v>1236</v>
      </c>
      <c r="F465" s="280" t="s">
        <v>1583</v>
      </c>
      <c r="I465" s="281"/>
      <c r="L465" s="48"/>
      <c r="M465" s="282"/>
      <c r="N465" s="49"/>
      <c r="O465" s="49"/>
      <c r="P465" s="49"/>
      <c r="Q465" s="49"/>
      <c r="R465" s="49"/>
      <c r="S465" s="49"/>
      <c r="T465" s="87"/>
      <c r="AT465" s="26" t="s">
        <v>1236</v>
      </c>
      <c r="AU465" s="26" t="s">
        <v>85</v>
      </c>
    </row>
    <row r="466" spans="2:65" s="1" customFormat="1" ht="22.5" customHeight="1">
      <c r="B466" s="213"/>
      <c r="C466" s="259" t="s">
        <v>493</v>
      </c>
      <c r="D466" s="259" t="s">
        <v>336</v>
      </c>
      <c r="E466" s="260" t="s">
        <v>1584</v>
      </c>
      <c r="F466" s="261" t="s">
        <v>1585</v>
      </c>
      <c r="G466" s="262" t="s">
        <v>276</v>
      </c>
      <c r="H466" s="263">
        <v>0.64</v>
      </c>
      <c r="I466" s="264"/>
      <c r="J466" s="265">
        <f>ROUND(I466*H466,2)</f>
        <v>0</v>
      </c>
      <c r="K466" s="261" t="s">
        <v>1288</v>
      </c>
      <c r="L466" s="266"/>
      <c r="M466" s="267" t="s">
        <v>5</v>
      </c>
      <c r="N466" s="268" t="s">
        <v>43</v>
      </c>
      <c r="O466" s="49"/>
      <c r="P466" s="223">
        <f>O466*H466</f>
        <v>0</v>
      </c>
      <c r="Q466" s="223">
        <v>1</v>
      </c>
      <c r="R466" s="223">
        <f>Q466*H466</f>
        <v>0</v>
      </c>
      <c r="S466" s="223">
        <v>0</v>
      </c>
      <c r="T466" s="224">
        <f>S466*H466</f>
        <v>0</v>
      </c>
      <c r="AR466" s="26" t="s">
        <v>222</v>
      </c>
      <c r="AT466" s="26" t="s">
        <v>336</v>
      </c>
      <c r="AU466" s="26" t="s">
        <v>85</v>
      </c>
      <c r="AY466" s="26" t="s">
        <v>173</v>
      </c>
      <c r="BE466" s="225">
        <f>IF(N466="základní",J466,0)</f>
        <v>0</v>
      </c>
      <c r="BF466" s="225">
        <f>IF(N466="snížená",J466,0)</f>
        <v>0</v>
      </c>
      <c r="BG466" s="225">
        <f>IF(N466="zákl. přenesená",J466,0)</f>
        <v>0</v>
      </c>
      <c r="BH466" s="225">
        <f>IF(N466="sníž. přenesená",J466,0)</f>
        <v>0</v>
      </c>
      <c r="BI466" s="225">
        <f>IF(N466="nulová",J466,0)</f>
        <v>0</v>
      </c>
      <c r="BJ466" s="26" t="s">
        <v>79</v>
      </c>
      <c r="BK466" s="225">
        <f>ROUND(I466*H466,2)</f>
        <v>0</v>
      </c>
      <c r="BL466" s="26" t="s">
        <v>181</v>
      </c>
      <c r="BM466" s="26" t="s">
        <v>1586</v>
      </c>
    </row>
    <row r="467" spans="2:47" s="1" customFormat="1" ht="13.5">
      <c r="B467" s="48"/>
      <c r="D467" s="227" t="s">
        <v>1179</v>
      </c>
      <c r="F467" s="285" t="s">
        <v>1587</v>
      </c>
      <c r="I467" s="281"/>
      <c r="L467" s="48"/>
      <c r="M467" s="282"/>
      <c r="N467" s="49"/>
      <c r="O467" s="49"/>
      <c r="P467" s="49"/>
      <c r="Q467" s="49"/>
      <c r="R467" s="49"/>
      <c r="S467" s="49"/>
      <c r="T467" s="87"/>
      <c r="AT467" s="26" t="s">
        <v>1179</v>
      </c>
      <c r="AU467" s="26" t="s">
        <v>85</v>
      </c>
    </row>
    <row r="468" spans="2:51" s="15" customFormat="1" ht="13.5">
      <c r="B468" s="286"/>
      <c r="D468" s="227" t="s">
        <v>183</v>
      </c>
      <c r="E468" s="287" t="s">
        <v>5</v>
      </c>
      <c r="F468" s="288" t="s">
        <v>1551</v>
      </c>
      <c r="H468" s="289" t="s">
        <v>5</v>
      </c>
      <c r="I468" s="290"/>
      <c r="L468" s="286"/>
      <c r="M468" s="291"/>
      <c r="N468" s="292"/>
      <c r="O468" s="292"/>
      <c r="P468" s="292"/>
      <c r="Q468" s="292"/>
      <c r="R468" s="292"/>
      <c r="S468" s="292"/>
      <c r="T468" s="293"/>
      <c r="AT468" s="289" t="s">
        <v>183</v>
      </c>
      <c r="AU468" s="289" t="s">
        <v>85</v>
      </c>
      <c r="AV468" s="15" t="s">
        <v>79</v>
      </c>
      <c r="AW468" s="15" t="s">
        <v>35</v>
      </c>
      <c r="AX468" s="15" t="s">
        <v>72</v>
      </c>
      <c r="AY468" s="289" t="s">
        <v>173</v>
      </c>
    </row>
    <row r="469" spans="2:51" s="12" customFormat="1" ht="13.5">
      <c r="B469" s="226"/>
      <c r="D469" s="227" t="s">
        <v>183</v>
      </c>
      <c r="E469" s="228" t="s">
        <v>5</v>
      </c>
      <c r="F469" s="229" t="s">
        <v>1588</v>
      </c>
      <c r="H469" s="230">
        <v>0.64</v>
      </c>
      <c r="I469" s="231"/>
      <c r="L469" s="226"/>
      <c r="M469" s="232"/>
      <c r="N469" s="233"/>
      <c r="O469" s="233"/>
      <c r="P469" s="233"/>
      <c r="Q469" s="233"/>
      <c r="R469" s="233"/>
      <c r="S469" s="233"/>
      <c r="T469" s="234"/>
      <c r="AT469" s="228" t="s">
        <v>183</v>
      </c>
      <c r="AU469" s="228" t="s">
        <v>85</v>
      </c>
      <c r="AV469" s="12" t="s">
        <v>81</v>
      </c>
      <c r="AW469" s="12" t="s">
        <v>35</v>
      </c>
      <c r="AX469" s="12" t="s">
        <v>79</v>
      </c>
      <c r="AY469" s="228" t="s">
        <v>173</v>
      </c>
    </row>
    <row r="470" spans="2:63" s="11" customFormat="1" ht="22.3" customHeight="1">
      <c r="B470" s="199"/>
      <c r="D470" s="210" t="s">
        <v>71</v>
      </c>
      <c r="E470" s="211" t="s">
        <v>230</v>
      </c>
      <c r="F470" s="211" t="s">
        <v>1589</v>
      </c>
      <c r="I470" s="202"/>
      <c r="J470" s="212">
        <f>BK470</f>
        <v>0</v>
      </c>
      <c r="L470" s="199"/>
      <c r="M470" s="204"/>
      <c r="N470" s="205"/>
      <c r="O470" s="205"/>
      <c r="P470" s="206">
        <f>SUM(P471:P484)</f>
        <v>0</v>
      </c>
      <c r="Q470" s="205"/>
      <c r="R470" s="206">
        <f>SUM(R471:R484)</f>
        <v>0</v>
      </c>
      <c r="S470" s="205"/>
      <c r="T470" s="207">
        <f>SUM(T471:T484)</f>
        <v>0</v>
      </c>
      <c r="AR470" s="200" t="s">
        <v>79</v>
      </c>
      <c r="AT470" s="208" t="s">
        <v>71</v>
      </c>
      <c r="AU470" s="208" t="s">
        <v>81</v>
      </c>
      <c r="AY470" s="200" t="s">
        <v>173</v>
      </c>
      <c r="BK470" s="209">
        <f>SUM(BK471:BK484)</f>
        <v>0</v>
      </c>
    </row>
    <row r="471" spans="2:65" s="1" customFormat="1" ht="31.5" customHeight="1">
      <c r="B471" s="213"/>
      <c r="C471" s="214" t="s">
        <v>499</v>
      </c>
      <c r="D471" s="214" t="s">
        <v>176</v>
      </c>
      <c r="E471" s="215" t="s">
        <v>1590</v>
      </c>
      <c r="F471" s="216" t="s">
        <v>1591</v>
      </c>
      <c r="G471" s="217" t="s">
        <v>179</v>
      </c>
      <c r="H471" s="218">
        <v>69.5</v>
      </c>
      <c r="I471" s="219"/>
      <c r="J471" s="220">
        <f>ROUND(I471*H471,2)</f>
        <v>0</v>
      </c>
      <c r="K471" s="216" t="s">
        <v>180</v>
      </c>
      <c r="L471" s="48"/>
      <c r="M471" s="221" t="s">
        <v>5</v>
      </c>
      <c r="N471" s="222" t="s">
        <v>43</v>
      </c>
      <c r="O471" s="49"/>
      <c r="P471" s="223">
        <f>O471*H471</f>
        <v>0</v>
      </c>
      <c r="Q471" s="223">
        <v>0.00063</v>
      </c>
      <c r="R471" s="223">
        <f>Q471*H471</f>
        <v>0</v>
      </c>
      <c r="S471" s="223">
        <v>0</v>
      </c>
      <c r="T471" s="224">
        <f>S471*H471</f>
        <v>0</v>
      </c>
      <c r="AR471" s="26" t="s">
        <v>181</v>
      </c>
      <c r="AT471" s="26" t="s">
        <v>176</v>
      </c>
      <c r="AU471" s="26" t="s">
        <v>85</v>
      </c>
      <c r="AY471" s="26" t="s">
        <v>173</v>
      </c>
      <c r="BE471" s="225">
        <f>IF(N471="základní",J471,0)</f>
        <v>0</v>
      </c>
      <c r="BF471" s="225">
        <f>IF(N471="snížená",J471,0)</f>
        <v>0</v>
      </c>
      <c r="BG471" s="225">
        <f>IF(N471="zákl. přenesená",J471,0)</f>
        <v>0</v>
      </c>
      <c r="BH471" s="225">
        <f>IF(N471="sníž. přenesená",J471,0)</f>
        <v>0</v>
      </c>
      <c r="BI471" s="225">
        <f>IF(N471="nulová",J471,0)</f>
        <v>0</v>
      </c>
      <c r="BJ471" s="26" t="s">
        <v>79</v>
      </c>
      <c r="BK471" s="225">
        <f>ROUND(I471*H471,2)</f>
        <v>0</v>
      </c>
      <c r="BL471" s="26" t="s">
        <v>181</v>
      </c>
      <c r="BM471" s="26" t="s">
        <v>1592</v>
      </c>
    </row>
    <row r="472" spans="2:51" s="15" customFormat="1" ht="13.5">
      <c r="B472" s="286"/>
      <c r="D472" s="227" t="s">
        <v>183</v>
      </c>
      <c r="E472" s="287" t="s">
        <v>5</v>
      </c>
      <c r="F472" s="288" t="s">
        <v>1593</v>
      </c>
      <c r="H472" s="289" t="s">
        <v>5</v>
      </c>
      <c r="I472" s="290"/>
      <c r="L472" s="286"/>
      <c r="M472" s="291"/>
      <c r="N472" s="292"/>
      <c r="O472" s="292"/>
      <c r="P472" s="292"/>
      <c r="Q472" s="292"/>
      <c r="R472" s="292"/>
      <c r="S472" s="292"/>
      <c r="T472" s="293"/>
      <c r="AT472" s="289" t="s">
        <v>183</v>
      </c>
      <c r="AU472" s="289" t="s">
        <v>85</v>
      </c>
      <c r="AV472" s="15" t="s">
        <v>79</v>
      </c>
      <c r="AW472" s="15" t="s">
        <v>35</v>
      </c>
      <c r="AX472" s="15" t="s">
        <v>72</v>
      </c>
      <c r="AY472" s="289" t="s">
        <v>173</v>
      </c>
    </row>
    <row r="473" spans="2:51" s="12" customFormat="1" ht="13.5">
      <c r="B473" s="226"/>
      <c r="D473" s="227" t="s">
        <v>183</v>
      </c>
      <c r="E473" s="228" t="s">
        <v>5</v>
      </c>
      <c r="F473" s="229" t="s">
        <v>1594</v>
      </c>
      <c r="H473" s="230">
        <v>4.41</v>
      </c>
      <c r="I473" s="231"/>
      <c r="L473" s="226"/>
      <c r="M473" s="232"/>
      <c r="N473" s="233"/>
      <c r="O473" s="233"/>
      <c r="P473" s="233"/>
      <c r="Q473" s="233"/>
      <c r="R473" s="233"/>
      <c r="S473" s="233"/>
      <c r="T473" s="234"/>
      <c r="AT473" s="228" t="s">
        <v>183</v>
      </c>
      <c r="AU473" s="228" t="s">
        <v>85</v>
      </c>
      <c r="AV473" s="12" t="s">
        <v>81</v>
      </c>
      <c r="AW473" s="12" t="s">
        <v>35</v>
      </c>
      <c r="AX473" s="12" t="s">
        <v>72</v>
      </c>
      <c r="AY473" s="228" t="s">
        <v>173</v>
      </c>
    </row>
    <row r="474" spans="2:51" s="15" customFormat="1" ht="13.5">
      <c r="B474" s="286"/>
      <c r="D474" s="227" t="s">
        <v>183</v>
      </c>
      <c r="E474" s="287" t="s">
        <v>5</v>
      </c>
      <c r="F474" s="288" t="s">
        <v>1430</v>
      </c>
      <c r="H474" s="289" t="s">
        <v>5</v>
      </c>
      <c r="I474" s="290"/>
      <c r="L474" s="286"/>
      <c r="M474" s="291"/>
      <c r="N474" s="292"/>
      <c r="O474" s="292"/>
      <c r="P474" s="292"/>
      <c r="Q474" s="292"/>
      <c r="R474" s="292"/>
      <c r="S474" s="292"/>
      <c r="T474" s="293"/>
      <c r="AT474" s="289" t="s">
        <v>183</v>
      </c>
      <c r="AU474" s="289" t="s">
        <v>85</v>
      </c>
      <c r="AV474" s="15" t="s">
        <v>79</v>
      </c>
      <c r="AW474" s="15" t="s">
        <v>35</v>
      </c>
      <c r="AX474" s="15" t="s">
        <v>72</v>
      </c>
      <c r="AY474" s="289" t="s">
        <v>173</v>
      </c>
    </row>
    <row r="475" spans="2:51" s="12" customFormat="1" ht="13.5">
      <c r="B475" s="226"/>
      <c r="D475" s="227" t="s">
        <v>183</v>
      </c>
      <c r="E475" s="228" t="s">
        <v>5</v>
      </c>
      <c r="F475" s="229" t="s">
        <v>1595</v>
      </c>
      <c r="H475" s="230">
        <v>15.04</v>
      </c>
      <c r="I475" s="231"/>
      <c r="L475" s="226"/>
      <c r="M475" s="232"/>
      <c r="N475" s="233"/>
      <c r="O475" s="233"/>
      <c r="P475" s="233"/>
      <c r="Q475" s="233"/>
      <c r="R475" s="233"/>
      <c r="S475" s="233"/>
      <c r="T475" s="234"/>
      <c r="AT475" s="228" t="s">
        <v>183</v>
      </c>
      <c r="AU475" s="228" t="s">
        <v>85</v>
      </c>
      <c r="AV475" s="12" t="s">
        <v>81</v>
      </c>
      <c r="AW475" s="12" t="s">
        <v>35</v>
      </c>
      <c r="AX475" s="12" t="s">
        <v>72</v>
      </c>
      <c r="AY475" s="228" t="s">
        <v>173</v>
      </c>
    </row>
    <row r="476" spans="2:51" s="15" customFormat="1" ht="13.5">
      <c r="B476" s="286"/>
      <c r="D476" s="227" t="s">
        <v>183</v>
      </c>
      <c r="E476" s="287" t="s">
        <v>5</v>
      </c>
      <c r="F476" s="288" t="s">
        <v>1502</v>
      </c>
      <c r="H476" s="289" t="s">
        <v>5</v>
      </c>
      <c r="I476" s="290"/>
      <c r="L476" s="286"/>
      <c r="M476" s="291"/>
      <c r="N476" s="292"/>
      <c r="O476" s="292"/>
      <c r="P476" s="292"/>
      <c r="Q476" s="292"/>
      <c r="R476" s="292"/>
      <c r="S476" s="292"/>
      <c r="T476" s="293"/>
      <c r="AT476" s="289" t="s">
        <v>183</v>
      </c>
      <c r="AU476" s="289" t="s">
        <v>85</v>
      </c>
      <c r="AV476" s="15" t="s">
        <v>79</v>
      </c>
      <c r="AW476" s="15" t="s">
        <v>35</v>
      </c>
      <c r="AX476" s="15" t="s">
        <v>72</v>
      </c>
      <c r="AY476" s="289" t="s">
        <v>173</v>
      </c>
    </row>
    <row r="477" spans="2:51" s="12" customFormat="1" ht="13.5">
      <c r="B477" s="226"/>
      <c r="D477" s="227" t="s">
        <v>183</v>
      </c>
      <c r="E477" s="228" t="s">
        <v>5</v>
      </c>
      <c r="F477" s="229" t="s">
        <v>1596</v>
      </c>
      <c r="H477" s="230">
        <v>13.46</v>
      </c>
      <c r="I477" s="231"/>
      <c r="L477" s="226"/>
      <c r="M477" s="232"/>
      <c r="N477" s="233"/>
      <c r="O477" s="233"/>
      <c r="P477" s="233"/>
      <c r="Q477" s="233"/>
      <c r="R477" s="233"/>
      <c r="S477" s="233"/>
      <c r="T477" s="234"/>
      <c r="AT477" s="228" t="s">
        <v>183</v>
      </c>
      <c r="AU477" s="228" t="s">
        <v>85</v>
      </c>
      <c r="AV477" s="12" t="s">
        <v>81</v>
      </c>
      <c r="AW477" s="12" t="s">
        <v>35</v>
      </c>
      <c r="AX477" s="12" t="s">
        <v>72</v>
      </c>
      <c r="AY477" s="228" t="s">
        <v>173</v>
      </c>
    </row>
    <row r="478" spans="2:51" s="15" customFormat="1" ht="13.5">
      <c r="B478" s="286"/>
      <c r="D478" s="227" t="s">
        <v>183</v>
      </c>
      <c r="E478" s="287" t="s">
        <v>5</v>
      </c>
      <c r="F478" s="288" t="s">
        <v>1504</v>
      </c>
      <c r="H478" s="289" t="s">
        <v>5</v>
      </c>
      <c r="I478" s="290"/>
      <c r="L478" s="286"/>
      <c r="M478" s="291"/>
      <c r="N478" s="292"/>
      <c r="O478" s="292"/>
      <c r="P478" s="292"/>
      <c r="Q478" s="292"/>
      <c r="R478" s="292"/>
      <c r="S478" s="292"/>
      <c r="T478" s="293"/>
      <c r="AT478" s="289" t="s">
        <v>183</v>
      </c>
      <c r="AU478" s="289" t="s">
        <v>85</v>
      </c>
      <c r="AV478" s="15" t="s">
        <v>79</v>
      </c>
      <c r="AW478" s="15" t="s">
        <v>35</v>
      </c>
      <c r="AX478" s="15" t="s">
        <v>72</v>
      </c>
      <c r="AY478" s="289" t="s">
        <v>173</v>
      </c>
    </row>
    <row r="479" spans="2:51" s="12" customFormat="1" ht="13.5">
      <c r="B479" s="226"/>
      <c r="D479" s="227" t="s">
        <v>183</v>
      </c>
      <c r="E479" s="228" t="s">
        <v>5</v>
      </c>
      <c r="F479" s="229" t="s">
        <v>1596</v>
      </c>
      <c r="H479" s="230">
        <v>13.46</v>
      </c>
      <c r="I479" s="231"/>
      <c r="L479" s="226"/>
      <c r="M479" s="232"/>
      <c r="N479" s="233"/>
      <c r="O479" s="233"/>
      <c r="P479" s="233"/>
      <c r="Q479" s="233"/>
      <c r="R479" s="233"/>
      <c r="S479" s="233"/>
      <c r="T479" s="234"/>
      <c r="AT479" s="228" t="s">
        <v>183</v>
      </c>
      <c r="AU479" s="228" t="s">
        <v>85</v>
      </c>
      <c r="AV479" s="12" t="s">
        <v>81</v>
      </c>
      <c r="AW479" s="12" t="s">
        <v>35</v>
      </c>
      <c r="AX479" s="12" t="s">
        <v>72</v>
      </c>
      <c r="AY479" s="228" t="s">
        <v>173</v>
      </c>
    </row>
    <row r="480" spans="2:51" s="15" customFormat="1" ht="13.5">
      <c r="B480" s="286"/>
      <c r="D480" s="227" t="s">
        <v>183</v>
      </c>
      <c r="E480" s="287" t="s">
        <v>5</v>
      </c>
      <c r="F480" s="288" t="s">
        <v>1505</v>
      </c>
      <c r="H480" s="289" t="s">
        <v>5</v>
      </c>
      <c r="I480" s="290"/>
      <c r="L480" s="286"/>
      <c r="M480" s="291"/>
      <c r="N480" s="292"/>
      <c r="O480" s="292"/>
      <c r="P480" s="292"/>
      <c r="Q480" s="292"/>
      <c r="R480" s="292"/>
      <c r="S480" s="292"/>
      <c r="T480" s="293"/>
      <c r="AT480" s="289" t="s">
        <v>183</v>
      </c>
      <c r="AU480" s="289" t="s">
        <v>85</v>
      </c>
      <c r="AV480" s="15" t="s">
        <v>79</v>
      </c>
      <c r="AW480" s="15" t="s">
        <v>35</v>
      </c>
      <c r="AX480" s="15" t="s">
        <v>72</v>
      </c>
      <c r="AY480" s="289" t="s">
        <v>173</v>
      </c>
    </row>
    <row r="481" spans="2:51" s="12" customFormat="1" ht="13.5">
      <c r="B481" s="226"/>
      <c r="D481" s="227" t="s">
        <v>183</v>
      </c>
      <c r="E481" s="228" t="s">
        <v>5</v>
      </c>
      <c r="F481" s="229" t="s">
        <v>1597</v>
      </c>
      <c r="H481" s="230">
        <v>13.35</v>
      </c>
      <c r="I481" s="231"/>
      <c r="L481" s="226"/>
      <c r="M481" s="232"/>
      <c r="N481" s="233"/>
      <c r="O481" s="233"/>
      <c r="P481" s="233"/>
      <c r="Q481" s="233"/>
      <c r="R481" s="233"/>
      <c r="S481" s="233"/>
      <c r="T481" s="234"/>
      <c r="AT481" s="228" t="s">
        <v>183</v>
      </c>
      <c r="AU481" s="228" t="s">
        <v>85</v>
      </c>
      <c r="AV481" s="12" t="s">
        <v>81</v>
      </c>
      <c r="AW481" s="12" t="s">
        <v>35</v>
      </c>
      <c r="AX481" s="12" t="s">
        <v>72</v>
      </c>
      <c r="AY481" s="228" t="s">
        <v>173</v>
      </c>
    </row>
    <row r="482" spans="2:51" s="15" customFormat="1" ht="13.5">
      <c r="B482" s="286"/>
      <c r="D482" s="227" t="s">
        <v>183</v>
      </c>
      <c r="E482" s="287" t="s">
        <v>5</v>
      </c>
      <c r="F482" s="288" t="s">
        <v>1506</v>
      </c>
      <c r="H482" s="289" t="s">
        <v>5</v>
      </c>
      <c r="I482" s="290"/>
      <c r="L482" s="286"/>
      <c r="M482" s="291"/>
      <c r="N482" s="292"/>
      <c r="O482" s="292"/>
      <c r="P482" s="292"/>
      <c r="Q482" s="292"/>
      <c r="R482" s="292"/>
      <c r="S482" s="292"/>
      <c r="T482" s="293"/>
      <c r="AT482" s="289" t="s">
        <v>183</v>
      </c>
      <c r="AU482" s="289" t="s">
        <v>85</v>
      </c>
      <c r="AV482" s="15" t="s">
        <v>79</v>
      </c>
      <c r="AW482" s="15" t="s">
        <v>35</v>
      </c>
      <c r="AX482" s="15" t="s">
        <v>72</v>
      </c>
      <c r="AY482" s="289" t="s">
        <v>173</v>
      </c>
    </row>
    <row r="483" spans="2:51" s="12" customFormat="1" ht="13.5">
      <c r="B483" s="226"/>
      <c r="D483" s="227" t="s">
        <v>183</v>
      </c>
      <c r="E483" s="228" t="s">
        <v>5</v>
      </c>
      <c r="F483" s="229" t="s">
        <v>1598</v>
      </c>
      <c r="H483" s="230">
        <v>9.78</v>
      </c>
      <c r="I483" s="231"/>
      <c r="L483" s="226"/>
      <c r="M483" s="232"/>
      <c r="N483" s="233"/>
      <c r="O483" s="233"/>
      <c r="P483" s="233"/>
      <c r="Q483" s="233"/>
      <c r="R483" s="233"/>
      <c r="S483" s="233"/>
      <c r="T483" s="234"/>
      <c r="AT483" s="228" t="s">
        <v>183</v>
      </c>
      <c r="AU483" s="228" t="s">
        <v>85</v>
      </c>
      <c r="AV483" s="12" t="s">
        <v>81</v>
      </c>
      <c r="AW483" s="12" t="s">
        <v>35</v>
      </c>
      <c r="AX483" s="12" t="s">
        <v>72</v>
      </c>
      <c r="AY483" s="228" t="s">
        <v>173</v>
      </c>
    </row>
    <row r="484" spans="2:51" s="13" customFormat="1" ht="13.5">
      <c r="B484" s="235"/>
      <c r="D484" s="227" t="s">
        <v>183</v>
      </c>
      <c r="E484" s="253" t="s">
        <v>5</v>
      </c>
      <c r="F484" s="254" t="s">
        <v>186</v>
      </c>
      <c r="H484" s="255">
        <v>69.5</v>
      </c>
      <c r="I484" s="240"/>
      <c r="L484" s="235"/>
      <c r="M484" s="241"/>
      <c r="N484" s="242"/>
      <c r="O484" s="242"/>
      <c r="P484" s="242"/>
      <c r="Q484" s="242"/>
      <c r="R484" s="242"/>
      <c r="S484" s="242"/>
      <c r="T484" s="243"/>
      <c r="AT484" s="244" t="s">
        <v>183</v>
      </c>
      <c r="AU484" s="244" t="s">
        <v>85</v>
      </c>
      <c r="AV484" s="13" t="s">
        <v>181</v>
      </c>
      <c r="AW484" s="13" t="s">
        <v>35</v>
      </c>
      <c r="AX484" s="13" t="s">
        <v>79</v>
      </c>
      <c r="AY484" s="244" t="s">
        <v>173</v>
      </c>
    </row>
    <row r="485" spans="2:63" s="11" customFormat="1" ht="22.3" customHeight="1">
      <c r="B485" s="199"/>
      <c r="D485" s="210" t="s">
        <v>71</v>
      </c>
      <c r="E485" s="211" t="s">
        <v>1599</v>
      </c>
      <c r="F485" s="211" t="s">
        <v>1600</v>
      </c>
      <c r="I485" s="202"/>
      <c r="J485" s="212">
        <f>BK485</f>
        <v>0</v>
      </c>
      <c r="L485" s="199"/>
      <c r="M485" s="204"/>
      <c r="N485" s="205"/>
      <c r="O485" s="205"/>
      <c r="P485" s="206">
        <f>SUM(P486:P724)</f>
        <v>0</v>
      </c>
      <c r="Q485" s="205"/>
      <c r="R485" s="206">
        <f>SUM(R486:R724)</f>
        <v>0</v>
      </c>
      <c r="S485" s="205"/>
      <c r="T485" s="207">
        <f>SUM(T486:T724)</f>
        <v>0</v>
      </c>
      <c r="AR485" s="200" t="s">
        <v>79</v>
      </c>
      <c r="AT485" s="208" t="s">
        <v>71</v>
      </c>
      <c r="AU485" s="208" t="s">
        <v>81</v>
      </c>
      <c r="AY485" s="200" t="s">
        <v>173</v>
      </c>
      <c r="BK485" s="209">
        <f>SUM(BK486:BK724)</f>
        <v>0</v>
      </c>
    </row>
    <row r="486" spans="2:65" s="1" customFormat="1" ht="22.5" customHeight="1">
      <c r="B486" s="213"/>
      <c r="C486" s="214" t="s">
        <v>503</v>
      </c>
      <c r="D486" s="214" t="s">
        <v>176</v>
      </c>
      <c r="E486" s="215" t="s">
        <v>1601</v>
      </c>
      <c r="F486" s="216" t="s">
        <v>1602</v>
      </c>
      <c r="G486" s="217" t="s">
        <v>179</v>
      </c>
      <c r="H486" s="218">
        <v>62.04</v>
      </c>
      <c r="I486" s="219"/>
      <c r="J486" s="220">
        <f>ROUND(I486*H486,2)</f>
        <v>0</v>
      </c>
      <c r="K486" s="216" t="s">
        <v>180</v>
      </c>
      <c r="L486" s="48"/>
      <c r="M486" s="221" t="s">
        <v>5</v>
      </c>
      <c r="N486" s="222" t="s">
        <v>43</v>
      </c>
      <c r="O486" s="49"/>
      <c r="P486" s="223">
        <f>O486*H486</f>
        <v>0</v>
      </c>
      <c r="Q486" s="223">
        <v>0</v>
      </c>
      <c r="R486" s="223">
        <f>Q486*H486</f>
        <v>0</v>
      </c>
      <c r="S486" s="223">
        <v>0.006</v>
      </c>
      <c r="T486" s="224">
        <f>S486*H486</f>
        <v>0</v>
      </c>
      <c r="AR486" s="26" t="s">
        <v>181</v>
      </c>
      <c r="AT486" s="26" t="s">
        <v>176</v>
      </c>
      <c r="AU486" s="26" t="s">
        <v>85</v>
      </c>
      <c r="AY486" s="26" t="s">
        <v>173</v>
      </c>
      <c r="BE486" s="225">
        <f>IF(N486="základní",J486,0)</f>
        <v>0</v>
      </c>
      <c r="BF486" s="225">
        <f>IF(N486="snížená",J486,0)</f>
        <v>0</v>
      </c>
      <c r="BG486" s="225">
        <f>IF(N486="zákl. přenesená",J486,0)</f>
        <v>0</v>
      </c>
      <c r="BH486" s="225">
        <f>IF(N486="sníž. přenesená",J486,0)</f>
        <v>0</v>
      </c>
      <c r="BI486" s="225">
        <f>IF(N486="nulová",J486,0)</f>
        <v>0</v>
      </c>
      <c r="BJ486" s="26" t="s">
        <v>79</v>
      </c>
      <c r="BK486" s="225">
        <f>ROUND(I486*H486,2)</f>
        <v>0</v>
      </c>
      <c r="BL486" s="26" t="s">
        <v>181</v>
      </c>
      <c r="BM486" s="26" t="s">
        <v>1603</v>
      </c>
    </row>
    <row r="487" spans="2:65" s="1" customFormat="1" ht="22.5" customHeight="1">
      <c r="B487" s="213"/>
      <c r="C487" s="214" t="s">
        <v>508</v>
      </c>
      <c r="D487" s="214" t="s">
        <v>176</v>
      </c>
      <c r="E487" s="215" t="s">
        <v>1604</v>
      </c>
      <c r="F487" s="216" t="s">
        <v>1605</v>
      </c>
      <c r="G487" s="217" t="s">
        <v>179</v>
      </c>
      <c r="H487" s="218">
        <v>62.04</v>
      </c>
      <c r="I487" s="219"/>
      <c r="J487" s="220">
        <f>ROUND(I487*H487,2)</f>
        <v>0</v>
      </c>
      <c r="K487" s="216" t="s">
        <v>180</v>
      </c>
      <c r="L487" s="48"/>
      <c r="M487" s="221" t="s">
        <v>5</v>
      </c>
      <c r="N487" s="222" t="s">
        <v>43</v>
      </c>
      <c r="O487" s="49"/>
      <c r="P487" s="223">
        <f>O487*H487</f>
        <v>0</v>
      </c>
      <c r="Q487" s="223">
        <v>0</v>
      </c>
      <c r="R487" s="223">
        <f>Q487*H487</f>
        <v>0</v>
      </c>
      <c r="S487" s="223">
        <v>0.014</v>
      </c>
      <c r="T487" s="224">
        <f>S487*H487</f>
        <v>0</v>
      </c>
      <c r="AR487" s="26" t="s">
        <v>181</v>
      </c>
      <c r="AT487" s="26" t="s">
        <v>176</v>
      </c>
      <c r="AU487" s="26" t="s">
        <v>85</v>
      </c>
      <c r="AY487" s="26" t="s">
        <v>173</v>
      </c>
      <c r="BE487" s="225">
        <f>IF(N487="základní",J487,0)</f>
        <v>0</v>
      </c>
      <c r="BF487" s="225">
        <f>IF(N487="snížená",J487,0)</f>
        <v>0</v>
      </c>
      <c r="BG487" s="225">
        <f>IF(N487="zákl. přenesená",J487,0)</f>
        <v>0</v>
      </c>
      <c r="BH487" s="225">
        <f>IF(N487="sníž. přenesená",J487,0)</f>
        <v>0</v>
      </c>
      <c r="BI487" s="225">
        <f>IF(N487="nulová",J487,0)</f>
        <v>0</v>
      </c>
      <c r="BJ487" s="26" t="s">
        <v>79</v>
      </c>
      <c r="BK487" s="225">
        <f>ROUND(I487*H487,2)</f>
        <v>0</v>
      </c>
      <c r="BL487" s="26" t="s">
        <v>181</v>
      </c>
      <c r="BM487" s="26" t="s">
        <v>1606</v>
      </c>
    </row>
    <row r="488" spans="2:51" s="15" customFormat="1" ht="13.5">
      <c r="B488" s="286"/>
      <c r="D488" s="227" t="s">
        <v>183</v>
      </c>
      <c r="E488" s="287" t="s">
        <v>5</v>
      </c>
      <c r="F488" s="288" t="s">
        <v>1607</v>
      </c>
      <c r="H488" s="289" t="s">
        <v>5</v>
      </c>
      <c r="I488" s="290"/>
      <c r="L488" s="286"/>
      <c r="M488" s="291"/>
      <c r="N488" s="292"/>
      <c r="O488" s="292"/>
      <c r="P488" s="292"/>
      <c r="Q488" s="292"/>
      <c r="R488" s="292"/>
      <c r="S488" s="292"/>
      <c r="T488" s="293"/>
      <c r="AT488" s="289" t="s">
        <v>183</v>
      </c>
      <c r="AU488" s="289" t="s">
        <v>85</v>
      </c>
      <c r="AV488" s="15" t="s">
        <v>79</v>
      </c>
      <c r="AW488" s="15" t="s">
        <v>35</v>
      </c>
      <c r="AX488" s="15" t="s">
        <v>72</v>
      </c>
      <c r="AY488" s="289" t="s">
        <v>173</v>
      </c>
    </row>
    <row r="489" spans="2:51" s="12" customFormat="1" ht="13.5">
      <c r="B489" s="226"/>
      <c r="D489" s="236" t="s">
        <v>183</v>
      </c>
      <c r="E489" s="256" t="s">
        <v>5</v>
      </c>
      <c r="F489" s="257" t="s">
        <v>1608</v>
      </c>
      <c r="H489" s="258">
        <v>62.04</v>
      </c>
      <c r="I489" s="231"/>
      <c r="L489" s="226"/>
      <c r="M489" s="232"/>
      <c r="N489" s="233"/>
      <c r="O489" s="233"/>
      <c r="P489" s="233"/>
      <c r="Q489" s="233"/>
      <c r="R489" s="233"/>
      <c r="S489" s="233"/>
      <c r="T489" s="234"/>
      <c r="AT489" s="228" t="s">
        <v>183</v>
      </c>
      <c r="AU489" s="228" t="s">
        <v>85</v>
      </c>
      <c r="AV489" s="12" t="s">
        <v>81</v>
      </c>
      <c r="AW489" s="12" t="s">
        <v>35</v>
      </c>
      <c r="AX489" s="12" t="s">
        <v>79</v>
      </c>
      <c r="AY489" s="228" t="s">
        <v>173</v>
      </c>
    </row>
    <row r="490" spans="2:65" s="1" customFormat="1" ht="44.25" customHeight="1">
      <c r="B490" s="213"/>
      <c r="C490" s="214" t="s">
        <v>514</v>
      </c>
      <c r="D490" s="214" t="s">
        <v>176</v>
      </c>
      <c r="E490" s="215" t="s">
        <v>1609</v>
      </c>
      <c r="F490" s="216" t="s">
        <v>1610</v>
      </c>
      <c r="G490" s="217" t="s">
        <v>179</v>
      </c>
      <c r="H490" s="218">
        <v>62.04</v>
      </c>
      <c r="I490" s="219"/>
      <c r="J490" s="220">
        <f>ROUND(I490*H490,2)</f>
        <v>0</v>
      </c>
      <c r="K490" s="216" t="s">
        <v>180</v>
      </c>
      <c r="L490" s="48"/>
      <c r="M490" s="221" t="s">
        <v>5</v>
      </c>
      <c r="N490" s="222" t="s">
        <v>43</v>
      </c>
      <c r="O490" s="49"/>
      <c r="P490" s="223">
        <f>O490*H490</f>
        <v>0</v>
      </c>
      <c r="Q490" s="223">
        <v>0</v>
      </c>
      <c r="R490" s="223">
        <f>Q490*H490</f>
        <v>0</v>
      </c>
      <c r="S490" s="223">
        <v>0.0053</v>
      </c>
      <c r="T490" s="224">
        <f>S490*H490</f>
        <v>0</v>
      </c>
      <c r="AR490" s="26" t="s">
        <v>181</v>
      </c>
      <c r="AT490" s="26" t="s">
        <v>176</v>
      </c>
      <c r="AU490" s="26" t="s">
        <v>85</v>
      </c>
      <c r="AY490" s="26" t="s">
        <v>173</v>
      </c>
      <c r="BE490" s="225">
        <f>IF(N490="základní",J490,0)</f>
        <v>0</v>
      </c>
      <c r="BF490" s="225">
        <f>IF(N490="snížená",J490,0)</f>
        <v>0</v>
      </c>
      <c r="BG490" s="225">
        <f>IF(N490="zákl. přenesená",J490,0)</f>
        <v>0</v>
      </c>
      <c r="BH490" s="225">
        <f>IF(N490="sníž. přenesená",J490,0)</f>
        <v>0</v>
      </c>
      <c r="BI490" s="225">
        <f>IF(N490="nulová",J490,0)</f>
        <v>0</v>
      </c>
      <c r="BJ490" s="26" t="s">
        <v>79</v>
      </c>
      <c r="BK490" s="225">
        <f>ROUND(I490*H490,2)</f>
        <v>0</v>
      </c>
      <c r="BL490" s="26" t="s">
        <v>181</v>
      </c>
      <c r="BM490" s="26" t="s">
        <v>1611</v>
      </c>
    </row>
    <row r="491" spans="2:47" s="1" customFormat="1" ht="13.5">
      <c r="B491" s="48"/>
      <c r="D491" s="227" t="s">
        <v>1236</v>
      </c>
      <c r="F491" s="285" t="s">
        <v>1612</v>
      </c>
      <c r="I491" s="281"/>
      <c r="L491" s="48"/>
      <c r="M491" s="282"/>
      <c r="N491" s="49"/>
      <c r="O491" s="49"/>
      <c r="P491" s="49"/>
      <c r="Q491" s="49"/>
      <c r="R491" s="49"/>
      <c r="S491" s="49"/>
      <c r="T491" s="87"/>
      <c r="AT491" s="26" t="s">
        <v>1236</v>
      </c>
      <c r="AU491" s="26" t="s">
        <v>85</v>
      </c>
    </row>
    <row r="492" spans="2:51" s="15" customFormat="1" ht="13.5">
      <c r="B492" s="286"/>
      <c r="D492" s="227" t="s">
        <v>183</v>
      </c>
      <c r="E492" s="287" t="s">
        <v>5</v>
      </c>
      <c r="F492" s="288" t="s">
        <v>1607</v>
      </c>
      <c r="H492" s="289" t="s">
        <v>5</v>
      </c>
      <c r="I492" s="290"/>
      <c r="L492" s="286"/>
      <c r="M492" s="291"/>
      <c r="N492" s="292"/>
      <c r="O492" s="292"/>
      <c r="P492" s="292"/>
      <c r="Q492" s="292"/>
      <c r="R492" s="292"/>
      <c r="S492" s="292"/>
      <c r="T492" s="293"/>
      <c r="AT492" s="289" t="s">
        <v>183</v>
      </c>
      <c r="AU492" s="289" t="s">
        <v>85</v>
      </c>
      <c r="AV492" s="15" t="s">
        <v>79</v>
      </c>
      <c r="AW492" s="15" t="s">
        <v>35</v>
      </c>
      <c r="AX492" s="15" t="s">
        <v>72</v>
      </c>
      <c r="AY492" s="289" t="s">
        <v>173</v>
      </c>
    </row>
    <row r="493" spans="2:51" s="12" customFormat="1" ht="13.5">
      <c r="B493" s="226"/>
      <c r="D493" s="236" t="s">
        <v>183</v>
      </c>
      <c r="E493" s="256" t="s">
        <v>5</v>
      </c>
      <c r="F493" s="257" t="s">
        <v>1608</v>
      </c>
      <c r="H493" s="258">
        <v>62.04</v>
      </c>
      <c r="I493" s="231"/>
      <c r="L493" s="226"/>
      <c r="M493" s="232"/>
      <c r="N493" s="233"/>
      <c r="O493" s="233"/>
      <c r="P493" s="233"/>
      <c r="Q493" s="233"/>
      <c r="R493" s="233"/>
      <c r="S493" s="233"/>
      <c r="T493" s="234"/>
      <c r="AT493" s="228" t="s">
        <v>183</v>
      </c>
      <c r="AU493" s="228" t="s">
        <v>85</v>
      </c>
      <c r="AV493" s="12" t="s">
        <v>81</v>
      </c>
      <c r="AW493" s="12" t="s">
        <v>35</v>
      </c>
      <c r="AX493" s="12" t="s">
        <v>79</v>
      </c>
      <c r="AY493" s="228" t="s">
        <v>173</v>
      </c>
    </row>
    <row r="494" spans="2:65" s="1" customFormat="1" ht="31.5" customHeight="1">
      <c r="B494" s="213"/>
      <c r="C494" s="214" t="s">
        <v>519</v>
      </c>
      <c r="D494" s="214" t="s">
        <v>176</v>
      </c>
      <c r="E494" s="215" t="s">
        <v>1613</v>
      </c>
      <c r="F494" s="216" t="s">
        <v>1614</v>
      </c>
      <c r="G494" s="217" t="s">
        <v>179</v>
      </c>
      <c r="H494" s="218">
        <v>55.97</v>
      </c>
      <c r="I494" s="219"/>
      <c r="J494" s="220">
        <f>ROUND(I494*H494,2)</f>
        <v>0</v>
      </c>
      <c r="K494" s="216" t="s">
        <v>180</v>
      </c>
      <c r="L494" s="48"/>
      <c r="M494" s="221" t="s">
        <v>5</v>
      </c>
      <c r="N494" s="222" t="s">
        <v>43</v>
      </c>
      <c r="O494" s="49"/>
      <c r="P494" s="223">
        <f>O494*H494</f>
        <v>0</v>
      </c>
      <c r="Q494" s="223">
        <v>0</v>
      </c>
      <c r="R494" s="223">
        <f>Q494*H494</f>
        <v>0</v>
      </c>
      <c r="S494" s="223">
        <v>0.014</v>
      </c>
      <c r="T494" s="224">
        <f>S494*H494</f>
        <v>0</v>
      </c>
      <c r="AR494" s="26" t="s">
        <v>181</v>
      </c>
      <c r="AT494" s="26" t="s">
        <v>176</v>
      </c>
      <c r="AU494" s="26" t="s">
        <v>85</v>
      </c>
      <c r="AY494" s="26" t="s">
        <v>173</v>
      </c>
      <c r="BE494" s="225">
        <f>IF(N494="základní",J494,0)</f>
        <v>0</v>
      </c>
      <c r="BF494" s="225">
        <f>IF(N494="snížená",J494,0)</f>
        <v>0</v>
      </c>
      <c r="BG494" s="225">
        <f>IF(N494="zákl. přenesená",J494,0)</f>
        <v>0</v>
      </c>
      <c r="BH494" s="225">
        <f>IF(N494="sníž. přenesená",J494,0)</f>
        <v>0</v>
      </c>
      <c r="BI494" s="225">
        <f>IF(N494="nulová",J494,0)</f>
        <v>0</v>
      </c>
      <c r="BJ494" s="26" t="s">
        <v>79</v>
      </c>
      <c r="BK494" s="225">
        <f>ROUND(I494*H494,2)</f>
        <v>0</v>
      </c>
      <c r="BL494" s="26" t="s">
        <v>181</v>
      </c>
      <c r="BM494" s="26" t="s">
        <v>1615</v>
      </c>
    </row>
    <row r="495" spans="2:51" s="15" customFormat="1" ht="13.5">
      <c r="B495" s="286"/>
      <c r="D495" s="227" t="s">
        <v>183</v>
      </c>
      <c r="E495" s="287" t="s">
        <v>5</v>
      </c>
      <c r="F495" s="288" t="s">
        <v>1430</v>
      </c>
      <c r="H495" s="289" t="s">
        <v>5</v>
      </c>
      <c r="I495" s="290"/>
      <c r="L495" s="286"/>
      <c r="M495" s="291"/>
      <c r="N495" s="292"/>
      <c r="O495" s="292"/>
      <c r="P495" s="292"/>
      <c r="Q495" s="292"/>
      <c r="R495" s="292"/>
      <c r="S495" s="292"/>
      <c r="T495" s="293"/>
      <c r="AT495" s="289" t="s">
        <v>183</v>
      </c>
      <c r="AU495" s="289" t="s">
        <v>85</v>
      </c>
      <c r="AV495" s="15" t="s">
        <v>79</v>
      </c>
      <c r="AW495" s="15" t="s">
        <v>35</v>
      </c>
      <c r="AX495" s="15" t="s">
        <v>72</v>
      </c>
      <c r="AY495" s="289" t="s">
        <v>173</v>
      </c>
    </row>
    <row r="496" spans="2:51" s="12" customFormat="1" ht="13.5">
      <c r="B496" s="226"/>
      <c r="D496" s="236" t="s">
        <v>183</v>
      </c>
      <c r="E496" s="256" t="s">
        <v>5</v>
      </c>
      <c r="F496" s="257" t="s">
        <v>1616</v>
      </c>
      <c r="H496" s="258">
        <v>55.97</v>
      </c>
      <c r="I496" s="231"/>
      <c r="L496" s="226"/>
      <c r="M496" s="232"/>
      <c r="N496" s="233"/>
      <c r="O496" s="233"/>
      <c r="P496" s="233"/>
      <c r="Q496" s="233"/>
      <c r="R496" s="233"/>
      <c r="S496" s="233"/>
      <c r="T496" s="234"/>
      <c r="AT496" s="228" t="s">
        <v>183</v>
      </c>
      <c r="AU496" s="228" t="s">
        <v>85</v>
      </c>
      <c r="AV496" s="12" t="s">
        <v>81</v>
      </c>
      <c r="AW496" s="12" t="s">
        <v>35</v>
      </c>
      <c r="AX496" s="12" t="s">
        <v>79</v>
      </c>
      <c r="AY496" s="228" t="s">
        <v>173</v>
      </c>
    </row>
    <row r="497" spans="2:65" s="1" customFormat="1" ht="22.5" customHeight="1">
      <c r="B497" s="213"/>
      <c r="C497" s="214" t="s">
        <v>524</v>
      </c>
      <c r="D497" s="214" t="s">
        <v>176</v>
      </c>
      <c r="E497" s="215" t="s">
        <v>1617</v>
      </c>
      <c r="F497" s="216" t="s">
        <v>1618</v>
      </c>
      <c r="G497" s="217" t="s">
        <v>179</v>
      </c>
      <c r="H497" s="218">
        <v>142.38</v>
      </c>
      <c r="I497" s="219"/>
      <c r="J497" s="220">
        <f>ROUND(I497*H497,2)</f>
        <v>0</v>
      </c>
      <c r="K497" s="216" t="s">
        <v>180</v>
      </c>
      <c r="L497" s="48"/>
      <c r="M497" s="221" t="s">
        <v>5</v>
      </c>
      <c r="N497" s="222" t="s">
        <v>43</v>
      </c>
      <c r="O497" s="49"/>
      <c r="P497" s="223">
        <f>O497*H497</f>
        <v>0</v>
      </c>
      <c r="Q497" s="223">
        <v>0</v>
      </c>
      <c r="R497" s="223">
        <f>Q497*H497</f>
        <v>0</v>
      </c>
      <c r="S497" s="223">
        <v>0.0275</v>
      </c>
      <c r="T497" s="224">
        <f>S497*H497</f>
        <v>0</v>
      </c>
      <c r="AR497" s="26" t="s">
        <v>181</v>
      </c>
      <c r="AT497" s="26" t="s">
        <v>176</v>
      </c>
      <c r="AU497" s="26" t="s">
        <v>85</v>
      </c>
      <c r="AY497" s="26" t="s">
        <v>173</v>
      </c>
      <c r="BE497" s="225">
        <f>IF(N497="základní",J497,0)</f>
        <v>0</v>
      </c>
      <c r="BF497" s="225">
        <f>IF(N497="snížená",J497,0)</f>
        <v>0</v>
      </c>
      <c r="BG497" s="225">
        <f>IF(N497="zákl. přenesená",J497,0)</f>
        <v>0</v>
      </c>
      <c r="BH497" s="225">
        <f>IF(N497="sníž. přenesená",J497,0)</f>
        <v>0</v>
      </c>
      <c r="BI497" s="225">
        <f>IF(N497="nulová",J497,0)</f>
        <v>0</v>
      </c>
      <c r="BJ497" s="26" t="s">
        <v>79</v>
      </c>
      <c r="BK497" s="225">
        <f>ROUND(I497*H497,2)</f>
        <v>0</v>
      </c>
      <c r="BL497" s="26" t="s">
        <v>181</v>
      </c>
      <c r="BM497" s="26" t="s">
        <v>1619</v>
      </c>
    </row>
    <row r="498" spans="2:47" s="1" customFormat="1" ht="13.5">
      <c r="B498" s="48"/>
      <c r="D498" s="227" t="s">
        <v>1236</v>
      </c>
      <c r="F498" s="285" t="s">
        <v>1620</v>
      </c>
      <c r="I498" s="281"/>
      <c r="L498" s="48"/>
      <c r="M498" s="282"/>
      <c r="N498" s="49"/>
      <c r="O498" s="49"/>
      <c r="P498" s="49"/>
      <c r="Q498" s="49"/>
      <c r="R498" s="49"/>
      <c r="S498" s="49"/>
      <c r="T498" s="87"/>
      <c r="AT498" s="26" t="s">
        <v>1236</v>
      </c>
      <c r="AU498" s="26" t="s">
        <v>85</v>
      </c>
    </row>
    <row r="499" spans="2:51" s="15" customFormat="1" ht="13.5">
      <c r="B499" s="286"/>
      <c r="D499" s="227" t="s">
        <v>183</v>
      </c>
      <c r="E499" s="287" t="s">
        <v>5</v>
      </c>
      <c r="F499" s="288" t="s">
        <v>1502</v>
      </c>
      <c r="H499" s="289" t="s">
        <v>5</v>
      </c>
      <c r="I499" s="290"/>
      <c r="L499" s="286"/>
      <c r="M499" s="291"/>
      <c r="N499" s="292"/>
      <c r="O499" s="292"/>
      <c r="P499" s="292"/>
      <c r="Q499" s="292"/>
      <c r="R499" s="292"/>
      <c r="S499" s="292"/>
      <c r="T499" s="293"/>
      <c r="AT499" s="289" t="s">
        <v>183</v>
      </c>
      <c r="AU499" s="289" t="s">
        <v>85</v>
      </c>
      <c r="AV499" s="15" t="s">
        <v>79</v>
      </c>
      <c r="AW499" s="15" t="s">
        <v>35</v>
      </c>
      <c r="AX499" s="15" t="s">
        <v>72</v>
      </c>
      <c r="AY499" s="289" t="s">
        <v>173</v>
      </c>
    </row>
    <row r="500" spans="2:51" s="12" customFormat="1" ht="13.5">
      <c r="B500" s="226"/>
      <c r="D500" s="227" t="s">
        <v>183</v>
      </c>
      <c r="E500" s="228" t="s">
        <v>5</v>
      </c>
      <c r="F500" s="229" t="s">
        <v>1621</v>
      </c>
      <c r="H500" s="230">
        <v>52.71</v>
      </c>
      <c r="I500" s="231"/>
      <c r="L500" s="226"/>
      <c r="M500" s="232"/>
      <c r="N500" s="233"/>
      <c r="O500" s="233"/>
      <c r="P500" s="233"/>
      <c r="Q500" s="233"/>
      <c r="R500" s="233"/>
      <c r="S500" s="233"/>
      <c r="T500" s="234"/>
      <c r="AT500" s="228" t="s">
        <v>183</v>
      </c>
      <c r="AU500" s="228" t="s">
        <v>85</v>
      </c>
      <c r="AV500" s="12" t="s">
        <v>81</v>
      </c>
      <c r="AW500" s="12" t="s">
        <v>35</v>
      </c>
      <c r="AX500" s="12" t="s">
        <v>72</v>
      </c>
      <c r="AY500" s="228" t="s">
        <v>173</v>
      </c>
    </row>
    <row r="501" spans="2:51" s="15" customFormat="1" ht="13.5">
      <c r="B501" s="286"/>
      <c r="D501" s="227" t="s">
        <v>183</v>
      </c>
      <c r="E501" s="287" t="s">
        <v>5</v>
      </c>
      <c r="F501" s="288" t="s">
        <v>1504</v>
      </c>
      <c r="H501" s="289" t="s">
        <v>5</v>
      </c>
      <c r="I501" s="290"/>
      <c r="L501" s="286"/>
      <c r="M501" s="291"/>
      <c r="N501" s="292"/>
      <c r="O501" s="292"/>
      <c r="P501" s="292"/>
      <c r="Q501" s="292"/>
      <c r="R501" s="292"/>
      <c r="S501" s="292"/>
      <c r="T501" s="293"/>
      <c r="AT501" s="289" t="s">
        <v>183</v>
      </c>
      <c r="AU501" s="289" t="s">
        <v>85</v>
      </c>
      <c r="AV501" s="15" t="s">
        <v>79</v>
      </c>
      <c r="AW501" s="15" t="s">
        <v>35</v>
      </c>
      <c r="AX501" s="15" t="s">
        <v>72</v>
      </c>
      <c r="AY501" s="289" t="s">
        <v>173</v>
      </c>
    </row>
    <row r="502" spans="2:51" s="12" customFormat="1" ht="13.5">
      <c r="B502" s="226"/>
      <c r="D502" s="227" t="s">
        <v>183</v>
      </c>
      <c r="E502" s="228" t="s">
        <v>5</v>
      </c>
      <c r="F502" s="229" t="s">
        <v>1622</v>
      </c>
      <c r="H502" s="230">
        <v>36.96</v>
      </c>
      <c r="I502" s="231"/>
      <c r="L502" s="226"/>
      <c r="M502" s="232"/>
      <c r="N502" s="233"/>
      <c r="O502" s="233"/>
      <c r="P502" s="233"/>
      <c r="Q502" s="233"/>
      <c r="R502" s="233"/>
      <c r="S502" s="233"/>
      <c r="T502" s="234"/>
      <c r="AT502" s="228" t="s">
        <v>183</v>
      </c>
      <c r="AU502" s="228" t="s">
        <v>85</v>
      </c>
      <c r="AV502" s="12" t="s">
        <v>81</v>
      </c>
      <c r="AW502" s="12" t="s">
        <v>35</v>
      </c>
      <c r="AX502" s="12" t="s">
        <v>72</v>
      </c>
      <c r="AY502" s="228" t="s">
        <v>173</v>
      </c>
    </row>
    <row r="503" spans="2:51" s="15" customFormat="1" ht="13.5">
      <c r="B503" s="286"/>
      <c r="D503" s="227" t="s">
        <v>183</v>
      </c>
      <c r="E503" s="287" t="s">
        <v>5</v>
      </c>
      <c r="F503" s="288" t="s">
        <v>1505</v>
      </c>
      <c r="H503" s="289" t="s">
        <v>5</v>
      </c>
      <c r="I503" s="290"/>
      <c r="L503" s="286"/>
      <c r="M503" s="291"/>
      <c r="N503" s="292"/>
      <c r="O503" s="292"/>
      <c r="P503" s="292"/>
      <c r="Q503" s="292"/>
      <c r="R503" s="292"/>
      <c r="S503" s="292"/>
      <c r="T503" s="293"/>
      <c r="AT503" s="289" t="s">
        <v>183</v>
      </c>
      <c r="AU503" s="289" t="s">
        <v>85</v>
      </c>
      <c r="AV503" s="15" t="s">
        <v>79</v>
      </c>
      <c r="AW503" s="15" t="s">
        <v>35</v>
      </c>
      <c r="AX503" s="15" t="s">
        <v>72</v>
      </c>
      <c r="AY503" s="289" t="s">
        <v>173</v>
      </c>
    </row>
    <row r="504" spans="2:51" s="12" customFormat="1" ht="13.5">
      <c r="B504" s="226"/>
      <c r="D504" s="227" t="s">
        <v>183</v>
      </c>
      <c r="E504" s="228" t="s">
        <v>5</v>
      </c>
      <c r="F504" s="229" t="s">
        <v>1621</v>
      </c>
      <c r="H504" s="230">
        <v>52.71</v>
      </c>
      <c r="I504" s="231"/>
      <c r="L504" s="226"/>
      <c r="M504" s="232"/>
      <c r="N504" s="233"/>
      <c r="O504" s="233"/>
      <c r="P504" s="233"/>
      <c r="Q504" s="233"/>
      <c r="R504" s="233"/>
      <c r="S504" s="233"/>
      <c r="T504" s="234"/>
      <c r="AT504" s="228" t="s">
        <v>183</v>
      </c>
      <c r="AU504" s="228" t="s">
        <v>85</v>
      </c>
      <c r="AV504" s="12" t="s">
        <v>81</v>
      </c>
      <c r="AW504" s="12" t="s">
        <v>35</v>
      </c>
      <c r="AX504" s="12" t="s">
        <v>72</v>
      </c>
      <c r="AY504" s="228" t="s">
        <v>173</v>
      </c>
    </row>
    <row r="505" spans="2:51" s="13" customFormat="1" ht="13.5">
      <c r="B505" s="235"/>
      <c r="D505" s="236" t="s">
        <v>183</v>
      </c>
      <c r="E505" s="237" t="s">
        <v>5</v>
      </c>
      <c r="F505" s="238" t="s">
        <v>186</v>
      </c>
      <c r="H505" s="239">
        <v>142.38</v>
      </c>
      <c r="I505" s="240"/>
      <c r="L505" s="235"/>
      <c r="M505" s="241"/>
      <c r="N505" s="242"/>
      <c r="O505" s="242"/>
      <c r="P505" s="242"/>
      <c r="Q505" s="242"/>
      <c r="R505" s="242"/>
      <c r="S505" s="242"/>
      <c r="T505" s="243"/>
      <c r="AT505" s="244" t="s">
        <v>183</v>
      </c>
      <c r="AU505" s="244" t="s">
        <v>85</v>
      </c>
      <c r="AV505" s="13" t="s">
        <v>181</v>
      </c>
      <c r="AW505" s="13" t="s">
        <v>35</v>
      </c>
      <c r="AX505" s="13" t="s">
        <v>79</v>
      </c>
      <c r="AY505" s="244" t="s">
        <v>173</v>
      </c>
    </row>
    <row r="506" spans="2:65" s="1" customFormat="1" ht="22.5" customHeight="1">
      <c r="B506" s="213"/>
      <c r="C506" s="214" t="s">
        <v>528</v>
      </c>
      <c r="D506" s="214" t="s">
        <v>176</v>
      </c>
      <c r="E506" s="215" t="s">
        <v>1623</v>
      </c>
      <c r="F506" s="216" t="s">
        <v>1624</v>
      </c>
      <c r="G506" s="217" t="s">
        <v>245</v>
      </c>
      <c r="H506" s="218">
        <v>32</v>
      </c>
      <c r="I506" s="219"/>
      <c r="J506" s="220">
        <f>ROUND(I506*H506,2)</f>
        <v>0</v>
      </c>
      <c r="K506" s="216" t="s">
        <v>180</v>
      </c>
      <c r="L506" s="48"/>
      <c r="M506" s="221" t="s">
        <v>5</v>
      </c>
      <c r="N506" s="222" t="s">
        <v>43</v>
      </c>
      <c r="O506" s="49"/>
      <c r="P506" s="223">
        <f>O506*H506</f>
        <v>0</v>
      </c>
      <c r="Q506" s="223">
        <v>0</v>
      </c>
      <c r="R506" s="223">
        <f>Q506*H506</f>
        <v>0</v>
      </c>
      <c r="S506" s="223">
        <v>0.0421</v>
      </c>
      <c r="T506" s="224">
        <f>S506*H506</f>
        <v>0</v>
      </c>
      <c r="AR506" s="26" t="s">
        <v>181</v>
      </c>
      <c r="AT506" s="26" t="s">
        <v>176</v>
      </c>
      <c r="AU506" s="26" t="s">
        <v>85</v>
      </c>
      <c r="AY506" s="26" t="s">
        <v>173</v>
      </c>
      <c r="BE506" s="225">
        <f>IF(N506="základní",J506,0)</f>
        <v>0</v>
      </c>
      <c r="BF506" s="225">
        <f>IF(N506="snížená",J506,0)</f>
        <v>0</v>
      </c>
      <c r="BG506" s="225">
        <f>IF(N506="zákl. přenesená",J506,0)</f>
        <v>0</v>
      </c>
      <c r="BH506" s="225">
        <f>IF(N506="sníž. přenesená",J506,0)</f>
        <v>0</v>
      </c>
      <c r="BI506" s="225">
        <f>IF(N506="nulová",J506,0)</f>
        <v>0</v>
      </c>
      <c r="BJ506" s="26" t="s">
        <v>79</v>
      </c>
      <c r="BK506" s="225">
        <f>ROUND(I506*H506,2)</f>
        <v>0</v>
      </c>
      <c r="BL506" s="26" t="s">
        <v>181</v>
      </c>
      <c r="BM506" s="26" t="s">
        <v>1625</v>
      </c>
    </row>
    <row r="507" spans="2:47" s="1" customFormat="1" ht="13.5">
      <c r="B507" s="48"/>
      <c r="D507" s="227" t="s">
        <v>1236</v>
      </c>
      <c r="F507" s="285" t="s">
        <v>1620</v>
      </c>
      <c r="I507" s="281"/>
      <c r="L507" s="48"/>
      <c r="M507" s="282"/>
      <c r="N507" s="49"/>
      <c r="O507" s="49"/>
      <c r="P507" s="49"/>
      <c r="Q507" s="49"/>
      <c r="R507" s="49"/>
      <c r="S507" s="49"/>
      <c r="T507" s="87"/>
      <c r="AT507" s="26" t="s">
        <v>1236</v>
      </c>
      <c r="AU507" s="26" t="s">
        <v>85</v>
      </c>
    </row>
    <row r="508" spans="2:51" s="15" customFormat="1" ht="13.5">
      <c r="B508" s="286"/>
      <c r="D508" s="227" t="s">
        <v>183</v>
      </c>
      <c r="E508" s="287" t="s">
        <v>5</v>
      </c>
      <c r="F508" s="288" t="s">
        <v>1502</v>
      </c>
      <c r="H508" s="289" t="s">
        <v>5</v>
      </c>
      <c r="I508" s="290"/>
      <c r="L508" s="286"/>
      <c r="M508" s="291"/>
      <c r="N508" s="292"/>
      <c r="O508" s="292"/>
      <c r="P508" s="292"/>
      <c r="Q508" s="292"/>
      <c r="R508" s="292"/>
      <c r="S508" s="292"/>
      <c r="T508" s="293"/>
      <c r="AT508" s="289" t="s">
        <v>183</v>
      </c>
      <c r="AU508" s="289" t="s">
        <v>85</v>
      </c>
      <c r="AV508" s="15" t="s">
        <v>79</v>
      </c>
      <c r="AW508" s="15" t="s">
        <v>35</v>
      </c>
      <c r="AX508" s="15" t="s">
        <v>72</v>
      </c>
      <c r="AY508" s="289" t="s">
        <v>173</v>
      </c>
    </row>
    <row r="509" spans="2:51" s="12" customFormat="1" ht="13.5">
      <c r="B509" s="226"/>
      <c r="D509" s="227" t="s">
        <v>183</v>
      </c>
      <c r="E509" s="228" t="s">
        <v>5</v>
      </c>
      <c r="F509" s="229" t="s">
        <v>247</v>
      </c>
      <c r="H509" s="230">
        <v>12</v>
      </c>
      <c r="I509" s="231"/>
      <c r="L509" s="226"/>
      <c r="M509" s="232"/>
      <c r="N509" s="233"/>
      <c r="O509" s="233"/>
      <c r="P509" s="233"/>
      <c r="Q509" s="233"/>
      <c r="R509" s="233"/>
      <c r="S509" s="233"/>
      <c r="T509" s="234"/>
      <c r="AT509" s="228" t="s">
        <v>183</v>
      </c>
      <c r="AU509" s="228" t="s">
        <v>85</v>
      </c>
      <c r="AV509" s="12" t="s">
        <v>81</v>
      </c>
      <c r="AW509" s="12" t="s">
        <v>35</v>
      </c>
      <c r="AX509" s="12" t="s">
        <v>72</v>
      </c>
      <c r="AY509" s="228" t="s">
        <v>173</v>
      </c>
    </row>
    <row r="510" spans="2:51" s="15" customFormat="1" ht="13.5">
      <c r="B510" s="286"/>
      <c r="D510" s="227" t="s">
        <v>183</v>
      </c>
      <c r="E510" s="287" t="s">
        <v>5</v>
      </c>
      <c r="F510" s="288" t="s">
        <v>1504</v>
      </c>
      <c r="H510" s="289" t="s">
        <v>5</v>
      </c>
      <c r="I510" s="290"/>
      <c r="L510" s="286"/>
      <c r="M510" s="291"/>
      <c r="N510" s="292"/>
      <c r="O510" s="292"/>
      <c r="P510" s="292"/>
      <c r="Q510" s="292"/>
      <c r="R510" s="292"/>
      <c r="S510" s="292"/>
      <c r="T510" s="293"/>
      <c r="AT510" s="289" t="s">
        <v>183</v>
      </c>
      <c r="AU510" s="289" t="s">
        <v>85</v>
      </c>
      <c r="AV510" s="15" t="s">
        <v>79</v>
      </c>
      <c r="AW510" s="15" t="s">
        <v>35</v>
      </c>
      <c r="AX510" s="15" t="s">
        <v>72</v>
      </c>
      <c r="AY510" s="289" t="s">
        <v>173</v>
      </c>
    </row>
    <row r="511" spans="2:51" s="12" customFormat="1" ht="13.5">
      <c r="B511" s="226"/>
      <c r="D511" s="227" t="s">
        <v>183</v>
      </c>
      <c r="E511" s="228" t="s">
        <v>5</v>
      </c>
      <c r="F511" s="229" t="s">
        <v>222</v>
      </c>
      <c r="H511" s="230">
        <v>8</v>
      </c>
      <c r="I511" s="231"/>
      <c r="L511" s="226"/>
      <c r="M511" s="232"/>
      <c r="N511" s="233"/>
      <c r="O511" s="233"/>
      <c r="P511" s="233"/>
      <c r="Q511" s="233"/>
      <c r="R511" s="233"/>
      <c r="S511" s="233"/>
      <c r="T511" s="234"/>
      <c r="AT511" s="228" t="s">
        <v>183</v>
      </c>
      <c r="AU511" s="228" t="s">
        <v>85</v>
      </c>
      <c r="AV511" s="12" t="s">
        <v>81</v>
      </c>
      <c r="AW511" s="12" t="s">
        <v>35</v>
      </c>
      <c r="AX511" s="12" t="s">
        <v>72</v>
      </c>
      <c r="AY511" s="228" t="s">
        <v>173</v>
      </c>
    </row>
    <row r="512" spans="2:51" s="15" customFormat="1" ht="13.5">
      <c r="B512" s="286"/>
      <c r="D512" s="227" t="s">
        <v>183</v>
      </c>
      <c r="E512" s="287" t="s">
        <v>5</v>
      </c>
      <c r="F512" s="288" t="s">
        <v>1505</v>
      </c>
      <c r="H512" s="289" t="s">
        <v>5</v>
      </c>
      <c r="I512" s="290"/>
      <c r="L512" s="286"/>
      <c r="M512" s="291"/>
      <c r="N512" s="292"/>
      <c r="O512" s="292"/>
      <c r="P512" s="292"/>
      <c r="Q512" s="292"/>
      <c r="R512" s="292"/>
      <c r="S512" s="292"/>
      <c r="T512" s="293"/>
      <c r="AT512" s="289" t="s">
        <v>183</v>
      </c>
      <c r="AU512" s="289" t="s">
        <v>85</v>
      </c>
      <c r="AV512" s="15" t="s">
        <v>79</v>
      </c>
      <c r="AW512" s="15" t="s">
        <v>35</v>
      </c>
      <c r="AX512" s="15" t="s">
        <v>72</v>
      </c>
      <c r="AY512" s="289" t="s">
        <v>173</v>
      </c>
    </row>
    <row r="513" spans="2:51" s="12" customFormat="1" ht="13.5">
      <c r="B513" s="226"/>
      <c r="D513" s="227" t="s">
        <v>183</v>
      </c>
      <c r="E513" s="228" t="s">
        <v>5</v>
      </c>
      <c r="F513" s="229" t="s">
        <v>247</v>
      </c>
      <c r="H513" s="230">
        <v>12</v>
      </c>
      <c r="I513" s="231"/>
      <c r="L513" s="226"/>
      <c r="M513" s="232"/>
      <c r="N513" s="233"/>
      <c r="O513" s="233"/>
      <c r="P513" s="233"/>
      <c r="Q513" s="233"/>
      <c r="R513" s="233"/>
      <c r="S513" s="233"/>
      <c r="T513" s="234"/>
      <c r="AT513" s="228" t="s">
        <v>183</v>
      </c>
      <c r="AU513" s="228" t="s">
        <v>85</v>
      </c>
      <c r="AV513" s="12" t="s">
        <v>81</v>
      </c>
      <c r="AW513" s="12" t="s">
        <v>35</v>
      </c>
      <c r="AX513" s="12" t="s">
        <v>72</v>
      </c>
      <c r="AY513" s="228" t="s">
        <v>173</v>
      </c>
    </row>
    <row r="514" spans="2:51" s="13" customFormat="1" ht="13.5">
      <c r="B514" s="235"/>
      <c r="D514" s="236" t="s">
        <v>183</v>
      </c>
      <c r="E514" s="237" t="s">
        <v>5</v>
      </c>
      <c r="F514" s="238" t="s">
        <v>186</v>
      </c>
      <c r="H514" s="239">
        <v>32</v>
      </c>
      <c r="I514" s="240"/>
      <c r="L514" s="235"/>
      <c r="M514" s="241"/>
      <c r="N514" s="242"/>
      <c r="O514" s="242"/>
      <c r="P514" s="242"/>
      <c r="Q514" s="242"/>
      <c r="R514" s="242"/>
      <c r="S514" s="242"/>
      <c r="T514" s="243"/>
      <c r="AT514" s="244" t="s">
        <v>183</v>
      </c>
      <c r="AU514" s="244" t="s">
        <v>85</v>
      </c>
      <c r="AV514" s="13" t="s">
        <v>181</v>
      </c>
      <c r="AW514" s="13" t="s">
        <v>35</v>
      </c>
      <c r="AX514" s="13" t="s">
        <v>79</v>
      </c>
      <c r="AY514" s="244" t="s">
        <v>173</v>
      </c>
    </row>
    <row r="515" spans="2:65" s="1" customFormat="1" ht="22.5" customHeight="1">
      <c r="B515" s="213"/>
      <c r="C515" s="214" t="s">
        <v>532</v>
      </c>
      <c r="D515" s="214" t="s">
        <v>176</v>
      </c>
      <c r="E515" s="215" t="s">
        <v>1626</v>
      </c>
      <c r="F515" s="216" t="s">
        <v>1627</v>
      </c>
      <c r="G515" s="217" t="s">
        <v>245</v>
      </c>
      <c r="H515" s="218">
        <v>11</v>
      </c>
      <c r="I515" s="219"/>
      <c r="J515" s="220">
        <f>ROUND(I515*H515,2)</f>
        <v>0</v>
      </c>
      <c r="K515" s="216" t="s">
        <v>180</v>
      </c>
      <c r="L515" s="48"/>
      <c r="M515" s="221" t="s">
        <v>5</v>
      </c>
      <c r="N515" s="222" t="s">
        <v>43</v>
      </c>
      <c r="O515" s="49"/>
      <c r="P515" s="223">
        <f>O515*H515</f>
        <v>0</v>
      </c>
      <c r="Q515" s="223">
        <v>0</v>
      </c>
      <c r="R515" s="223">
        <f>Q515*H515</f>
        <v>0</v>
      </c>
      <c r="S515" s="223">
        <v>0.005</v>
      </c>
      <c r="T515" s="224">
        <f>S515*H515</f>
        <v>0</v>
      </c>
      <c r="AR515" s="26" t="s">
        <v>181</v>
      </c>
      <c r="AT515" s="26" t="s">
        <v>176</v>
      </c>
      <c r="AU515" s="26" t="s">
        <v>85</v>
      </c>
      <c r="AY515" s="26" t="s">
        <v>173</v>
      </c>
      <c r="BE515" s="225">
        <f>IF(N515="základní",J515,0)</f>
        <v>0</v>
      </c>
      <c r="BF515" s="225">
        <f>IF(N515="snížená",J515,0)</f>
        <v>0</v>
      </c>
      <c r="BG515" s="225">
        <f>IF(N515="zákl. přenesená",J515,0)</f>
        <v>0</v>
      </c>
      <c r="BH515" s="225">
        <f>IF(N515="sníž. přenesená",J515,0)</f>
        <v>0</v>
      </c>
      <c r="BI515" s="225">
        <f>IF(N515="nulová",J515,0)</f>
        <v>0</v>
      </c>
      <c r="BJ515" s="26" t="s">
        <v>79</v>
      </c>
      <c r="BK515" s="225">
        <f>ROUND(I515*H515,2)</f>
        <v>0</v>
      </c>
      <c r="BL515" s="26" t="s">
        <v>181</v>
      </c>
      <c r="BM515" s="26" t="s">
        <v>1628</v>
      </c>
    </row>
    <row r="516" spans="2:51" s="12" customFormat="1" ht="13.5">
      <c r="B516" s="226"/>
      <c r="D516" s="236" t="s">
        <v>183</v>
      </c>
      <c r="E516" s="256" t="s">
        <v>5</v>
      </c>
      <c r="F516" s="257" t="s">
        <v>1629</v>
      </c>
      <c r="H516" s="258">
        <v>11</v>
      </c>
      <c r="I516" s="231"/>
      <c r="L516" s="226"/>
      <c r="M516" s="232"/>
      <c r="N516" s="233"/>
      <c r="O516" s="233"/>
      <c r="P516" s="233"/>
      <c r="Q516" s="233"/>
      <c r="R516" s="233"/>
      <c r="S516" s="233"/>
      <c r="T516" s="234"/>
      <c r="AT516" s="228" t="s">
        <v>183</v>
      </c>
      <c r="AU516" s="228" t="s">
        <v>85</v>
      </c>
      <c r="AV516" s="12" t="s">
        <v>81</v>
      </c>
      <c r="AW516" s="12" t="s">
        <v>35</v>
      </c>
      <c r="AX516" s="12" t="s">
        <v>79</v>
      </c>
      <c r="AY516" s="228" t="s">
        <v>173</v>
      </c>
    </row>
    <row r="517" spans="2:65" s="1" customFormat="1" ht="31.5" customHeight="1">
      <c r="B517" s="213"/>
      <c r="C517" s="214" t="s">
        <v>537</v>
      </c>
      <c r="D517" s="214" t="s">
        <v>176</v>
      </c>
      <c r="E517" s="215" t="s">
        <v>1630</v>
      </c>
      <c r="F517" s="216" t="s">
        <v>1631</v>
      </c>
      <c r="G517" s="217" t="s">
        <v>819</v>
      </c>
      <c r="H517" s="218">
        <v>1000</v>
      </c>
      <c r="I517" s="219"/>
      <c r="J517" s="220">
        <f>ROUND(I517*H517,2)</f>
        <v>0</v>
      </c>
      <c r="K517" s="216" t="s">
        <v>180</v>
      </c>
      <c r="L517" s="48"/>
      <c r="M517" s="221" t="s">
        <v>5</v>
      </c>
      <c r="N517" s="222" t="s">
        <v>43</v>
      </c>
      <c r="O517" s="49"/>
      <c r="P517" s="223">
        <f>O517*H517</f>
        <v>0</v>
      </c>
      <c r="Q517" s="223">
        <v>0</v>
      </c>
      <c r="R517" s="223">
        <f>Q517*H517</f>
        <v>0</v>
      </c>
      <c r="S517" s="223">
        <v>0.001</v>
      </c>
      <c r="T517" s="224">
        <f>S517*H517</f>
        <v>0</v>
      </c>
      <c r="AR517" s="26" t="s">
        <v>181</v>
      </c>
      <c r="AT517" s="26" t="s">
        <v>176</v>
      </c>
      <c r="AU517" s="26" t="s">
        <v>85</v>
      </c>
      <c r="AY517" s="26" t="s">
        <v>173</v>
      </c>
      <c r="BE517" s="225">
        <f>IF(N517="základní",J517,0)</f>
        <v>0</v>
      </c>
      <c r="BF517" s="225">
        <f>IF(N517="snížená",J517,0)</f>
        <v>0</v>
      </c>
      <c r="BG517" s="225">
        <f>IF(N517="zákl. přenesená",J517,0)</f>
        <v>0</v>
      </c>
      <c r="BH517" s="225">
        <f>IF(N517="sníž. přenesená",J517,0)</f>
        <v>0</v>
      </c>
      <c r="BI517" s="225">
        <f>IF(N517="nulová",J517,0)</f>
        <v>0</v>
      </c>
      <c r="BJ517" s="26" t="s">
        <v>79</v>
      </c>
      <c r="BK517" s="225">
        <f>ROUND(I517*H517,2)</f>
        <v>0</v>
      </c>
      <c r="BL517" s="26" t="s">
        <v>181</v>
      </c>
      <c r="BM517" s="26" t="s">
        <v>1632</v>
      </c>
    </row>
    <row r="518" spans="2:47" s="1" customFormat="1" ht="13.5">
      <c r="B518" s="48"/>
      <c r="D518" s="227" t="s">
        <v>1236</v>
      </c>
      <c r="F518" s="285" t="s">
        <v>1633</v>
      </c>
      <c r="I518" s="281"/>
      <c r="L518" s="48"/>
      <c r="M518" s="282"/>
      <c r="N518" s="49"/>
      <c r="O518" s="49"/>
      <c r="P518" s="49"/>
      <c r="Q518" s="49"/>
      <c r="R518" s="49"/>
      <c r="S518" s="49"/>
      <c r="T518" s="87"/>
      <c r="AT518" s="26" t="s">
        <v>1236</v>
      </c>
      <c r="AU518" s="26" t="s">
        <v>85</v>
      </c>
    </row>
    <row r="519" spans="2:51" s="15" customFormat="1" ht="13.5">
      <c r="B519" s="286"/>
      <c r="D519" s="227" t="s">
        <v>183</v>
      </c>
      <c r="E519" s="287" t="s">
        <v>5</v>
      </c>
      <c r="F519" s="288" t="s">
        <v>1634</v>
      </c>
      <c r="H519" s="289" t="s">
        <v>5</v>
      </c>
      <c r="I519" s="290"/>
      <c r="L519" s="286"/>
      <c r="M519" s="291"/>
      <c r="N519" s="292"/>
      <c r="O519" s="292"/>
      <c r="P519" s="292"/>
      <c r="Q519" s="292"/>
      <c r="R519" s="292"/>
      <c r="S519" s="292"/>
      <c r="T519" s="293"/>
      <c r="AT519" s="289" t="s">
        <v>183</v>
      </c>
      <c r="AU519" s="289" t="s">
        <v>85</v>
      </c>
      <c r="AV519" s="15" t="s">
        <v>79</v>
      </c>
      <c r="AW519" s="15" t="s">
        <v>35</v>
      </c>
      <c r="AX519" s="15" t="s">
        <v>72</v>
      </c>
      <c r="AY519" s="289" t="s">
        <v>173</v>
      </c>
    </row>
    <row r="520" spans="2:51" s="12" customFormat="1" ht="13.5">
      <c r="B520" s="226"/>
      <c r="D520" s="236" t="s">
        <v>183</v>
      </c>
      <c r="E520" s="256" t="s">
        <v>5</v>
      </c>
      <c r="F520" s="257" t="s">
        <v>1635</v>
      </c>
      <c r="H520" s="258">
        <v>1000</v>
      </c>
      <c r="I520" s="231"/>
      <c r="L520" s="226"/>
      <c r="M520" s="232"/>
      <c r="N520" s="233"/>
      <c r="O520" s="233"/>
      <c r="P520" s="233"/>
      <c r="Q520" s="233"/>
      <c r="R520" s="233"/>
      <c r="S520" s="233"/>
      <c r="T520" s="234"/>
      <c r="AT520" s="228" t="s">
        <v>183</v>
      </c>
      <c r="AU520" s="228" t="s">
        <v>85</v>
      </c>
      <c r="AV520" s="12" t="s">
        <v>81</v>
      </c>
      <c r="AW520" s="12" t="s">
        <v>35</v>
      </c>
      <c r="AX520" s="12" t="s">
        <v>79</v>
      </c>
      <c r="AY520" s="228" t="s">
        <v>173</v>
      </c>
    </row>
    <row r="521" spans="2:65" s="1" customFormat="1" ht="22.5" customHeight="1">
      <c r="B521" s="213"/>
      <c r="C521" s="214" t="s">
        <v>543</v>
      </c>
      <c r="D521" s="214" t="s">
        <v>176</v>
      </c>
      <c r="E521" s="215" t="s">
        <v>1636</v>
      </c>
      <c r="F521" s="216" t="s">
        <v>1637</v>
      </c>
      <c r="G521" s="217" t="s">
        <v>814</v>
      </c>
      <c r="H521" s="218">
        <v>35</v>
      </c>
      <c r="I521" s="219"/>
      <c r="J521" s="220">
        <f>ROUND(I521*H521,2)</f>
        <v>0</v>
      </c>
      <c r="K521" s="216" t="s">
        <v>5</v>
      </c>
      <c r="L521" s="48"/>
      <c r="M521" s="221" t="s">
        <v>5</v>
      </c>
      <c r="N521" s="222" t="s">
        <v>43</v>
      </c>
      <c r="O521" s="49"/>
      <c r="P521" s="223">
        <f>O521*H521</f>
        <v>0</v>
      </c>
      <c r="Q521" s="223">
        <v>0</v>
      </c>
      <c r="R521" s="223">
        <f>Q521*H521</f>
        <v>0</v>
      </c>
      <c r="S521" s="223">
        <v>0</v>
      </c>
      <c r="T521" s="224">
        <f>S521*H521</f>
        <v>0</v>
      </c>
      <c r="AR521" s="26" t="s">
        <v>181</v>
      </c>
      <c r="AT521" s="26" t="s">
        <v>176</v>
      </c>
      <c r="AU521" s="26" t="s">
        <v>85</v>
      </c>
      <c r="AY521" s="26" t="s">
        <v>173</v>
      </c>
      <c r="BE521" s="225">
        <f>IF(N521="základní",J521,0)</f>
        <v>0</v>
      </c>
      <c r="BF521" s="225">
        <f>IF(N521="snížená",J521,0)</f>
        <v>0</v>
      </c>
      <c r="BG521" s="225">
        <f>IF(N521="zákl. přenesená",J521,0)</f>
        <v>0</v>
      </c>
      <c r="BH521" s="225">
        <f>IF(N521="sníž. přenesená",J521,0)</f>
        <v>0</v>
      </c>
      <c r="BI521" s="225">
        <f>IF(N521="nulová",J521,0)</f>
        <v>0</v>
      </c>
      <c r="BJ521" s="26" t="s">
        <v>79</v>
      </c>
      <c r="BK521" s="225">
        <f>ROUND(I521*H521,2)</f>
        <v>0</v>
      </c>
      <c r="BL521" s="26" t="s">
        <v>181</v>
      </c>
      <c r="BM521" s="26" t="s">
        <v>1638</v>
      </c>
    </row>
    <row r="522" spans="2:65" s="1" customFormat="1" ht="22.5" customHeight="1">
      <c r="B522" s="213"/>
      <c r="C522" s="214" t="s">
        <v>549</v>
      </c>
      <c r="D522" s="214" t="s">
        <v>176</v>
      </c>
      <c r="E522" s="215" t="s">
        <v>1639</v>
      </c>
      <c r="F522" s="216" t="s">
        <v>1640</v>
      </c>
      <c r="G522" s="217" t="s">
        <v>814</v>
      </c>
      <c r="H522" s="218">
        <v>15</v>
      </c>
      <c r="I522" s="219"/>
      <c r="J522" s="220">
        <f>ROUND(I522*H522,2)</f>
        <v>0</v>
      </c>
      <c r="K522" s="216" t="s">
        <v>5</v>
      </c>
      <c r="L522" s="48"/>
      <c r="M522" s="221" t="s">
        <v>5</v>
      </c>
      <c r="N522" s="222" t="s">
        <v>43</v>
      </c>
      <c r="O522" s="49"/>
      <c r="P522" s="223">
        <f>O522*H522</f>
        <v>0</v>
      </c>
      <c r="Q522" s="223">
        <v>0</v>
      </c>
      <c r="R522" s="223">
        <f>Q522*H522</f>
        <v>0</v>
      </c>
      <c r="S522" s="223">
        <v>0</v>
      </c>
      <c r="T522" s="224">
        <f>S522*H522</f>
        <v>0</v>
      </c>
      <c r="AR522" s="26" t="s">
        <v>181</v>
      </c>
      <c r="AT522" s="26" t="s">
        <v>176</v>
      </c>
      <c r="AU522" s="26" t="s">
        <v>85</v>
      </c>
      <c r="AY522" s="26" t="s">
        <v>173</v>
      </c>
      <c r="BE522" s="225">
        <f>IF(N522="základní",J522,0)</f>
        <v>0</v>
      </c>
      <c r="BF522" s="225">
        <f>IF(N522="snížená",J522,0)</f>
        <v>0</v>
      </c>
      <c r="BG522" s="225">
        <f>IF(N522="zákl. přenesená",J522,0)</f>
        <v>0</v>
      </c>
      <c r="BH522" s="225">
        <f>IF(N522="sníž. přenesená",J522,0)</f>
        <v>0</v>
      </c>
      <c r="BI522" s="225">
        <f>IF(N522="nulová",J522,0)</f>
        <v>0</v>
      </c>
      <c r="BJ522" s="26" t="s">
        <v>79</v>
      </c>
      <c r="BK522" s="225">
        <f>ROUND(I522*H522,2)</f>
        <v>0</v>
      </c>
      <c r="BL522" s="26" t="s">
        <v>181</v>
      </c>
      <c r="BM522" s="26" t="s">
        <v>1641</v>
      </c>
    </row>
    <row r="523" spans="2:65" s="1" customFormat="1" ht="22.5" customHeight="1">
      <c r="B523" s="213"/>
      <c r="C523" s="214" t="s">
        <v>555</v>
      </c>
      <c r="D523" s="214" t="s">
        <v>176</v>
      </c>
      <c r="E523" s="215" t="s">
        <v>1642</v>
      </c>
      <c r="F523" s="216" t="s">
        <v>1643</v>
      </c>
      <c r="G523" s="217" t="s">
        <v>339</v>
      </c>
      <c r="H523" s="218">
        <v>1.25</v>
      </c>
      <c r="I523" s="219"/>
      <c r="J523" s="220">
        <f>ROUND(I523*H523,2)</f>
        <v>0</v>
      </c>
      <c r="K523" s="216" t="s">
        <v>180</v>
      </c>
      <c r="L523" s="48"/>
      <c r="M523" s="221" t="s">
        <v>5</v>
      </c>
      <c r="N523" s="222" t="s">
        <v>43</v>
      </c>
      <c r="O523" s="49"/>
      <c r="P523" s="223">
        <f>O523*H523</f>
        <v>0</v>
      </c>
      <c r="Q523" s="223">
        <v>0</v>
      </c>
      <c r="R523" s="223">
        <f>Q523*H523</f>
        <v>0</v>
      </c>
      <c r="S523" s="223">
        <v>2.4</v>
      </c>
      <c r="T523" s="224">
        <f>S523*H523</f>
        <v>0</v>
      </c>
      <c r="AR523" s="26" t="s">
        <v>181</v>
      </c>
      <c r="AT523" s="26" t="s">
        <v>176</v>
      </c>
      <c r="AU523" s="26" t="s">
        <v>85</v>
      </c>
      <c r="AY523" s="26" t="s">
        <v>173</v>
      </c>
      <c r="BE523" s="225">
        <f>IF(N523="základní",J523,0)</f>
        <v>0</v>
      </c>
      <c r="BF523" s="225">
        <f>IF(N523="snížená",J523,0)</f>
        <v>0</v>
      </c>
      <c r="BG523" s="225">
        <f>IF(N523="zákl. přenesená",J523,0)</f>
        <v>0</v>
      </c>
      <c r="BH523" s="225">
        <f>IF(N523="sníž. přenesená",J523,0)</f>
        <v>0</v>
      </c>
      <c r="BI523" s="225">
        <f>IF(N523="nulová",J523,0)</f>
        <v>0</v>
      </c>
      <c r="BJ523" s="26" t="s">
        <v>79</v>
      </c>
      <c r="BK523" s="225">
        <f>ROUND(I523*H523,2)</f>
        <v>0</v>
      </c>
      <c r="BL523" s="26" t="s">
        <v>181</v>
      </c>
      <c r="BM523" s="26" t="s">
        <v>1644</v>
      </c>
    </row>
    <row r="524" spans="2:51" s="15" customFormat="1" ht="13.5">
      <c r="B524" s="286"/>
      <c r="D524" s="227" t="s">
        <v>183</v>
      </c>
      <c r="E524" s="287" t="s">
        <v>5</v>
      </c>
      <c r="F524" s="288" t="s">
        <v>1262</v>
      </c>
      <c r="H524" s="289" t="s">
        <v>5</v>
      </c>
      <c r="I524" s="290"/>
      <c r="L524" s="286"/>
      <c r="M524" s="291"/>
      <c r="N524" s="292"/>
      <c r="O524" s="292"/>
      <c r="P524" s="292"/>
      <c r="Q524" s="292"/>
      <c r="R524" s="292"/>
      <c r="S524" s="292"/>
      <c r="T524" s="293"/>
      <c r="AT524" s="289" t="s">
        <v>183</v>
      </c>
      <c r="AU524" s="289" t="s">
        <v>85</v>
      </c>
      <c r="AV524" s="15" t="s">
        <v>79</v>
      </c>
      <c r="AW524" s="15" t="s">
        <v>35</v>
      </c>
      <c r="AX524" s="15" t="s">
        <v>72</v>
      </c>
      <c r="AY524" s="289" t="s">
        <v>173</v>
      </c>
    </row>
    <row r="525" spans="2:51" s="12" customFormat="1" ht="13.5">
      <c r="B525" s="226"/>
      <c r="D525" s="236" t="s">
        <v>183</v>
      </c>
      <c r="E525" s="256" t="s">
        <v>5</v>
      </c>
      <c r="F525" s="257" t="s">
        <v>1645</v>
      </c>
      <c r="H525" s="258">
        <v>1.25</v>
      </c>
      <c r="I525" s="231"/>
      <c r="L525" s="226"/>
      <c r="M525" s="232"/>
      <c r="N525" s="233"/>
      <c r="O525" s="233"/>
      <c r="P525" s="233"/>
      <c r="Q525" s="233"/>
      <c r="R525" s="233"/>
      <c r="S525" s="233"/>
      <c r="T525" s="234"/>
      <c r="AT525" s="228" t="s">
        <v>183</v>
      </c>
      <c r="AU525" s="228" t="s">
        <v>85</v>
      </c>
      <c r="AV525" s="12" t="s">
        <v>81</v>
      </c>
      <c r="AW525" s="12" t="s">
        <v>35</v>
      </c>
      <c r="AX525" s="12" t="s">
        <v>79</v>
      </c>
      <c r="AY525" s="228" t="s">
        <v>173</v>
      </c>
    </row>
    <row r="526" spans="2:65" s="1" customFormat="1" ht="31.5" customHeight="1">
      <c r="B526" s="213"/>
      <c r="C526" s="214" t="s">
        <v>560</v>
      </c>
      <c r="D526" s="214" t="s">
        <v>176</v>
      </c>
      <c r="E526" s="215" t="s">
        <v>1646</v>
      </c>
      <c r="F526" s="216" t="s">
        <v>1647</v>
      </c>
      <c r="G526" s="217" t="s">
        <v>179</v>
      </c>
      <c r="H526" s="218">
        <v>252.57</v>
      </c>
      <c r="I526" s="219"/>
      <c r="J526" s="220">
        <f>ROUND(I526*H526,2)</f>
        <v>0</v>
      </c>
      <c r="K526" s="216" t="s">
        <v>180</v>
      </c>
      <c r="L526" s="48"/>
      <c r="M526" s="221" t="s">
        <v>5</v>
      </c>
      <c r="N526" s="222" t="s">
        <v>43</v>
      </c>
      <c r="O526" s="49"/>
      <c r="P526" s="223">
        <f>O526*H526</f>
        <v>0</v>
      </c>
      <c r="Q526" s="223">
        <v>0</v>
      </c>
      <c r="R526" s="223">
        <f>Q526*H526</f>
        <v>0</v>
      </c>
      <c r="S526" s="223">
        <v>0.261</v>
      </c>
      <c r="T526" s="224">
        <f>S526*H526</f>
        <v>0</v>
      </c>
      <c r="AR526" s="26" t="s">
        <v>181</v>
      </c>
      <c r="AT526" s="26" t="s">
        <v>176</v>
      </c>
      <c r="AU526" s="26" t="s">
        <v>85</v>
      </c>
      <c r="AY526" s="26" t="s">
        <v>173</v>
      </c>
      <c r="BE526" s="225">
        <f>IF(N526="základní",J526,0)</f>
        <v>0</v>
      </c>
      <c r="BF526" s="225">
        <f>IF(N526="snížená",J526,0)</f>
        <v>0</v>
      </c>
      <c r="BG526" s="225">
        <f>IF(N526="zákl. přenesená",J526,0)</f>
        <v>0</v>
      </c>
      <c r="BH526" s="225">
        <f>IF(N526="sníž. přenesená",J526,0)</f>
        <v>0</v>
      </c>
      <c r="BI526" s="225">
        <f>IF(N526="nulová",J526,0)</f>
        <v>0</v>
      </c>
      <c r="BJ526" s="26" t="s">
        <v>79</v>
      </c>
      <c r="BK526" s="225">
        <f>ROUND(I526*H526,2)</f>
        <v>0</v>
      </c>
      <c r="BL526" s="26" t="s">
        <v>181</v>
      </c>
      <c r="BM526" s="26" t="s">
        <v>1648</v>
      </c>
    </row>
    <row r="527" spans="2:51" s="15" customFormat="1" ht="13.5">
      <c r="B527" s="286"/>
      <c r="D527" s="227" t="s">
        <v>183</v>
      </c>
      <c r="E527" s="287" t="s">
        <v>5</v>
      </c>
      <c r="F527" s="288" t="s">
        <v>1430</v>
      </c>
      <c r="H527" s="289" t="s">
        <v>5</v>
      </c>
      <c r="I527" s="290"/>
      <c r="L527" s="286"/>
      <c r="M527" s="291"/>
      <c r="N527" s="292"/>
      <c r="O527" s="292"/>
      <c r="P527" s="292"/>
      <c r="Q527" s="292"/>
      <c r="R527" s="292"/>
      <c r="S527" s="292"/>
      <c r="T527" s="293"/>
      <c r="AT527" s="289" t="s">
        <v>183</v>
      </c>
      <c r="AU527" s="289" t="s">
        <v>85</v>
      </c>
      <c r="AV527" s="15" t="s">
        <v>79</v>
      </c>
      <c r="AW527" s="15" t="s">
        <v>35</v>
      </c>
      <c r="AX527" s="15" t="s">
        <v>72</v>
      </c>
      <c r="AY527" s="289" t="s">
        <v>173</v>
      </c>
    </row>
    <row r="528" spans="2:51" s="12" customFormat="1" ht="13.5">
      <c r="B528" s="226"/>
      <c r="D528" s="227" t="s">
        <v>183</v>
      </c>
      <c r="E528" s="228" t="s">
        <v>5</v>
      </c>
      <c r="F528" s="229" t="s">
        <v>1649</v>
      </c>
      <c r="H528" s="230">
        <v>20.33</v>
      </c>
      <c r="I528" s="231"/>
      <c r="L528" s="226"/>
      <c r="M528" s="232"/>
      <c r="N528" s="233"/>
      <c r="O528" s="233"/>
      <c r="P528" s="233"/>
      <c r="Q528" s="233"/>
      <c r="R528" s="233"/>
      <c r="S528" s="233"/>
      <c r="T528" s="234"/>
      <c r="AT528" s="228" t="s">
        <v>183</v>
      </c>
      <c r="AU528" s="228" t="s">
        <v>85</v>
      </c>
      <c r="AV528" s="12" t="s">
        <v>81</v>
      </c>
      <c r="AW528" s="12" t="s">
        <v>35</v>
      </c>
      <c r="AX528" s="12" t="s">
        <v>72</v>
      </c>
      <c r="AY528" s="228" t="s">
        <v>173</v>
      </c>
    </row>
    <row r="529" spans="2:51" s="12" customFormat="1" ht="13.5">
      <c r="B529" s="226"/>
      <c r="D529" s="227" t="s">
        <v>183</v>
      </c>
      <c r="E529" s="228" t="s">
        <v>5</v>
      </c>
      <c r="F529" s="229" t="s">
        <v>1650</v>
      </c>
      <c r="H529" s="230">
        <v>-1.6</v>
      </c>
      <c r="I529" s="231"/>
      <c r="L529" s="226"/>
      <c r="M529" s="232"/>
      <c r="N529" s="233"/>
      <c r="O529" s="233"/>
      <c r="P529" s="233"/>
      <c r="Q529" s="233"/>
      <c r="R529" s="233"/>
      <c r="S529" s="233"/>
      <c r="T529" s="234"/>
      <c r="AT529" s="228" t="s">
        <v>183</v>
      </c>
      <c r="AU529" s="228" t="s">
        <v>85</v>
      </c>
      <c r="AV529" s="12" t="s">
        <v>81</v>
      </c>
      <c r="AW529" s="12" t="s">
        <v>35</v>
      </c>
      <c r="AX529" s="12" t="s">
        <v>72</v>
      </c>
      <c r="AY529" s="228" t="s">
        <v>173</v>
      </c>
    </row>
    <row r="530" spans="2:51" s="15" customFormat="1" ht="13.5">
      <c r="B530" s="286"/>
      <c r="D530" s="227" t="s">
        <v>183</v>
      </c>
      <c r="E530" s="287" t="s">
        <v>5</v>
      </c>
      <c r="F530" s="288" t="s">
        <v>1502</v>
      </c>
      <c r="H530" s="289" t="s">
        <v>5</v>
      </c>
      <c r="I530" s="290"/>
      <c r="L530" s="286"/>
      <c r="M530" s="291"/>
      <c r="N530" s="292"/>
      <c r="O530" s="292"/>
      <c r="P530" s="292"/>
      <c r="Q530" s="292"/>
      <c r="R530" s="292"/>
      <c r="S530" s="292"/>
      <c r="T530" s="293"/>
      <c r="AT530" s="289" t="s">
        <v>183</v>
      </c>
      <c r="AU530" s="289" t="s">
        <v>85</v>
      </c>
      <c r="AV530" s="15" t="s">
        <v>79</v>
      </c>
      <c r="AW530" s="15" t="s">
        <v>35</v>
      </c>
      <c r="AX530" s="15" t="s">
        <v>72</v>
      </c>
      <c r="AY530" s="289" t="s">
        <v>173</v>
      </c>
    </row>
    <row r="531" spans="2:51" s="12" customFormat="1" ht="13.5">
      <c r="B531" s="226"/>
      <c r="D531" s="227" t="s">
        <v>183</v>
      </c>
      <c r="E531" s="228" t="s">
        <v>5</v>
      </c>
      <c r="F531" s="229" t="s">
        <v>1651</v>
      </c>
      <c r="H531" s="230">
        <v>85.28</v>
      </c>
      <c r="I531" s="231"/>
      <c r="L531" s="226"/>
      <c r="M531" s="232"/>
      <c r="N531" s="233"/>
      <c r="O531" s="233"/>
      <c r="P531" s="233"/>
      <c r="Q531" s="233"/>
      <c r="R531" s="233"/>
      <c r="S531" s="233"/>
      <c r="T531" s="234"/>
      <c r="AT531" s="228" t="s">
        <v>183</v>
      </c>
      <c r="AU531" s="228" t="s">
        <v>85</v>
      </c>
      <c r="AV531" s="12" t="s">
        <v>81</v>
      </c>
      <c r="AW531" s="12" t="s">
        <v>35</v>
      </c>
      <c r="AX531" s="12" t="s">
        <v>72</v>
      </c>
      <c r="AY531" s="228" t="s">
        <v>173</v>
      </c>
    </row>
    <row r="532" spans="2:51" s="12" customFormat="1" ht="13.5">
      <c r="B532" s="226"/>
      <c r="D532" s="227" t="s">
        <v>183</v>
      </c>
      <c r="E532" s="228" t="s">
        <v>5</v>
      </c>
      <c r="F532" s="229" t="s">
        <v>1652</v>
      </c>
      <c r="H532" s="230">
        <v>-9.6</v>
      </c>
      <c r="I532" s="231"/>
      <c r="L532" s="226"/>
      <c r="M532" s="232"/>
      <c r="N532" s="233"/>
      <c r="O532" s="233"/>
      <c r="P532" s="233"/>
      <c r="Q532" s="233"/>
      <c r="R532" s="233"/>
      <c r="S532" s="233"/>
      <c r="T532" s="234"/>
      <c r="AT532" s="228" t="s">
        <v>183</v>
      </c>
      <c r="AU532" s="228" t="s">
        <v>85</v>
      </c>
      <c r="AV532" s="12" t="s">
        <v>81</v>
      </c>
      <c r="AW532" s="12" t="s">
        <v>35</v>
      </c>
      <c r="AX532" s="12" t="s">
        <v>72</v>
      </c>
      <c r="AY532" s="228" t="s">
        <v>173</v>
      </c>
    </row>
    <row r="533" spans="2:51" s="15" customFormat="1" ht="13.5">
      <c r="B533" s="286"/>
      <c r="D533" s="227" t="s">
        <v>183</v>
      </c>
      <c r="E533" s="287" t="s">
        <v>5</v>
      </c>
      <c r="F533" s="288" t="s">
        <v>1504</v>
      </c>
      <c r="H533" s="289" t="s">
        <v>5</v>
      </c>
      <c r="I533" s="290"/>
      <c r="L533" s="286"/>
      <c r="M533" s="291"/>
      <c r="N533" s="292"/>
      <c r="O533" s="292"/>
      <c r="P533" s="292"/>
      <c r="Q533" s="292"/>
      <c r="R533" s="292"/>
      <c r="S533" s="292"/>
      <c r="T533" s="293"/>
      <c r="AT533" s="289" t="s">
        <v>183</v>
      </c>
      <c r="AU533" s="289" t="s">
        <v>85</v>
      </c>
      <c r="AV533" s="15" t="s">
        <v>79</v>
      </c>
      <c r="AW533" s="15" t="s">
        <v>35</v>
      </c>
      <c r="AX533" s="15" t="s">
        <v>72</v>
      </c>
      <c r="AY533" s="289" t="s">
        <v>173</v>
      </c>
    </row>
    <row r="534" spans="2:51" s="12" customFormat="1" ht="13.5">
      <c r="B534" s="226"/>
      <c r="D534" s="227" t="s">
        <v>183</v>
      </c>
      <c r="E534" s="228" t="s">
        <v>5</v>
      </c>
      <c r="F534" s="229" t="s">
        <v>1651</v>
      </c>
      <c r="H534" s="230">
        <v>85.28</v>
      </c>
      <c r="I534" s="231"/>
      <c r="L534" s="226"/>
      <c r="M534" s="232"/>
      <c r="N534" s="233"/>
      <c r="O534" s="233"/>
      <c r="P534" s="233"/>
      <c r="Q534" s="233"/>
      <c r="R534" s="233"/>
      <c r="S534" s="233"/>
      <c r="T534" s="234"/>
      <c r="AT534" s="228" t="s">
        <v>183</v>
      </c>
      <c r="AU534" s="228" t="s">
        <v>85</v>
      </c>
      <c r="AV534" s="12" t="s">
        <v>81</v>
      </c>
      <c r="AW534" s="12" t="s">
        <v>35</v>
      </c>
      <c r="AX534" s="12" t="s">
        <v>72</v>
      </c>
      <c r="AY534" s="228" t="s">
        <v>173</v>
      </c>
    </row>
    <row r="535" spans="2:51" s="12" customFormat="1" ht="13.5">
      <c r="B535" s="226"/>
      <c r="D535" s="227" t="s">
        <v>183</v>
      </c>
      <c r="E535" s="228" t="s">
        <v>5</v>
      </c>
      <c r="F535" s="229" t="s">
        <v>1652</v>
      </c>
      <c r="H535" s="230">
        <v>-9.6</v>
      </c>
      <c r="I535" s="231"/>
      <c r="L535" s="226"/>
      <c r="M535" s="232"/>
      <c r="N535" s="233"/>
      <c r="O535" s="233"/>
      <c r="P535" s="233"/>
      <c r="Q535" s="233"/>
      <c r="R535" s="233"/>
      <c r="S535" s="233"/>
      <c r="T535" s="234"/>
      <c r="AT535" s="228" t="s">
        <v>183</v>
      </c>
      <c r="AU535" s="228" t="s">
        <v>85</v>
      </c>
      <c r="AV535" s="12" t="s">
        <v>81</v>
      </c>
      <c r="AW535" s="12" t="s">
        <v>35</v>
      </c>
      <c r="AX535" s="12" t="s">
        <v>72</v>
      </c>
      <c r="AY535" s="228" t="s">
        <v>173</v>
      </c>
    </row>
    <row r="536" spans="2:51" s="15" customFormat="1" ht="13.5">
      <c r="B536" s="286"/>
      <c r="D536" s="227" t="s">
        <v>183</v>
      </c>
      <c r="E536" s="287" t="s">
        <v>5</v>
      </c>
      <c r="F536" s="288" t="s">
        <v>1505</v>
      </c>
      <c r="H536" s="289" t="s">
        <v>5</v>
      </c>
      <c r="I536" s="290"/>
      <c r="L536" s="286"/>
      <c r="M536" s="291"/>
      <c r="N536" s="292"/>
      <c r="O536" s="292"/>
      <c r="P536" s="292"/>
      <c r="Q536" s="292"/>
      <c r="R536" s="292"/>
      <c r="S536" s="292"/>
      <c r="T536" s="293"/>
      <c r="AT536" s="289" t="s">
        <v>183</v>
      </c>
      <c r="AU536" s="289" t="s">
        <v>85</v>
      </c>
      <c r="AV536" s="15" t="s">
        <v>79</v>
      </c>
      <c r="AW536" s="15" t="s">
        <v>35</v>
      </c>
      <c r="AX536" s="15" t="s">
        <v>72</v>
      </c>
      <c r="AY536" s="289" t="s">
        <v>173</v>
      </c>
    </row>
    <row r="537" spans="2:51" s="12" customFormat="1" ht="13.5">
      <c r="B537" s="226"/>
      <c r="D537" s="227" t="s">
        <v>183</v>
      </c>
      <c r="E537" s="228" t="s">
        <v>5</v>
      </c>
      <c r="F537" s="229" t="s">
        <v>1651</v>
      </c>
      <c r="H537" s="230">
        <v>85.28</v>
      </c>
      <c r="I537" s="231"/>
      <c r="L537" s="226"/>
      <c r="M537" s="232"/>
      <c r="N537" s="233"/>
      <c r="O537" s="233"/>
      <c r="P537" s="233"/>
      <c r="Q537" s="233"/>
      <c r="R537" s="233"/>
      <c r="S537" s="233"/>
      <c r="T537" s="234"/>
      <c r="AT537" s="228" t="s">
        <v>183</v>
      </c>
      <c r="AU537" s="228" t="s">
        <v>85</v>
      </c>
      <c r="AV537" s="12" t="s">
        <v>81</v>
      </c>
      <c r="AW537" s="12" t="s">
        <v>35</v>
      </c>
      <c r="AX537" s="12" t="s">
        <v>72</v>
      </c>
      <c r="AY537" s="228" t="s">
        <v>173</v>
      </c>
    </row>
    <row r="538" spans="2:51" s="12" customFormat="1" ht="13.5">
      <c r="B538" s="226"/>
      <c r="D538" s="227" t="s">
        <v>183</v>
      </c>
      <c r="E538" s="228" t="s">
        <v>5</v>
      </c>
      <c r="F538" s="229" t="s">
        <v>1652</v>
      </c>
      <c r="H538" s="230">
        <v>-9.6</v>
      </c>
      <c r="I538" s="231"/>
      <c r="L538" s="226"/>
      <c r="M538" s="232"/>
      <c r="N538" s="233"/>
      <c r="O538" s="233"/>
      <c r="P538" s="233"/>
      <c r="Q538" s="233"/>
      <c r="R538" s="233"/>
      <c r="S538" s="233"/>
      <c r="T538" s="234"/>
      <c r="AT538" s="228" t="s">
        <v>183</v>
      </c>
      <c r="AU538" s="228" t="s">
        <v>85</v>
      </c>
      <c r="AV538" s="12" t="s">
        <v>81</v>
      </c>
      <c r="AW538" s="12" t="s">
        <v>35</v>
      </c>
      <c r="AX538" s="12" t="s">
        <v>72</v>
      </c>
      <c r="AY538" s="228" t="s">
        <v>173</v>
      </c>
    </row>
    <row r="539" spans="2:51" s="15" customFormat="1" ht="13.5">
      <c r="B539" s="286"/>
      <c r="D539" s="227" t="s">
        <v>183</v>
      </c>
      <c r="E539" s="287" t="s">
        <v>5</v>
      </c>
      <c r="F539" s="288" t="s">
        <v>1506</v>
      </c>
      <c r="H539" s="289" t="s">
        <v>5</v>
      </c>
      <c r="I539" s="290"/>
      <c r="L539" s="286"/>
      <c r="M539" s="291"/>
      <c r="N539" s="292"/>
      <c r="O539" s="292"/>
      <c r="P539" s="292"/>
      <c r="Q539" s="292"/>
      <c r="R539" s="292"/>
      <c r="S539" s="292"/>
      <c r="T539" s="293"/>
      <c r="AT539" s="289" t="s">
        <v>183</v>
      </c>
      <c r="AU539" s="289" t="s">
        <v>85</v>
      </c>
      <c r="AV539" s="15" t="s">
        <v>79</v>
      </c>
      <c r="AW539" s="15" t="s">
        <v>35</v>
      </c>
      <c r="AX539" s="15" t="s">
        <v>72</v>
      </c>
      <c r="AY539" s="289" t="s">
        <v>173</v>
      </c>
    </row>
    <row r="540" spans="2:51" s="12" customFormat="1" ht="13.5">
      <c r="B540" s="226"/>
      <c r="D540" s="227" t="s">
        <v>183</v>
      </c>
      <c r="E540" s="228" t="s">
        <v>5</v>
      </c>
      <c r="F540" s="229" t="s">
        <v>1653</v>
      </c>
      <c r="H540" s="230">
        <v>8.2</v>
      </c>
      <c r="I540" s="231"/>
      <c r="L540" s="226"/>
      <c r="M540" s="232"/>
      <c r="N540" s="233"/>
      <c r="O540" s="233"/>
      <c r="P540" s="233"/>
      <c r="Q540" s="233"/>
      <c r="R540" s="233"/>
      <c r="S540" s="233"/>
      <c r="T540" s="234"/>
      <c r="AT540" s="228" t="s">
        <v>183</v>
      </c>
      <c r="AU540" s="228" t="s">
        <v>85</v>
      </c>
      <c r="AV540" s="12" t="s">
        <v>81</v>
      </c>
      <c r="AW540" s="12" t="s">
        <v>35</v>
      </c>
      <c r="AX540" s="12" t="s">
        <v>72</v>
      </c>
      <c r="AY540" s="228" t="s">
        <v>173</v>
      </c>
    </row>
    <row r="541" spans="2:51" s="12" customFormat="1" ht="13.5">
      <c r="B541" s="226"/>
      <c r="D541" s="227" t="s">
        <v>183</v>
      </c>
      <c r="E541" s="228" t="s">
        <v>5</v>
      </c>
      <c r="F541" s="229" t="s">
        <v>1654</v>
      </c>
      <c r="H541" s="230">
        <v>-1.4</v>
      </c>
      <c r="I541" s="231"/>
      <c r="L541" s="226"/>
      <c r="M541" s="232"/>
      <c r="N541" s="233"/>
      <c r="O541" s="233"/>
      <c r="P541" s="233"/>
      <c r="Q541" s="233"/>
      <c r="R541" s="233"/>
      <c r="S541" s="233"/>
      <c r="T541" s="234"/>
      <c r="AT541" s="228" t="s">
        <v>183</v>
      </c>
      <c r="AU541" s="228" t="s">
        <v>85</v>
      </c>
      <c r="AV541" s="12" t="s">
        <v>81</v>
      </c>
      <c r="AW541" s="12" t="s">
        <v>35</v>
      </c>
      <c r="AX541" s="12" t="s">
        <v>72</v>
      </c>
      <c r="AY541" s="228" t="s">
        <v>173</v>
      </c>
    </row>
    <row r="542" spans="2:51" s="13" customFormat="1" ht="13.5">
      <c r="B542" s="235"/>
      <c r="D542" s="236" t="s">
        <v>183</v>
      </c>
      <c r="E542" s="237" t="s">
        <v>5</v>
      </c>
      <c r="F542" s="238" t="s">
        <v>186</v>
      </c>
      <c r="H542" s="239">
        <v>252.57</v>
      </c>
      <c r="I542" s="240"/>
      <c r="L542" s="235"/>
      <c r="M542" s="241"/>
      <c r="N542" s="242"/>
      <c r="O542" s="242"/>
      <c r="P542" s="242"/>
      <c r="Q542" s="242"/>
      <c r="R542" s="242"/>
      <c r="S542" s="242"/>
      <c r="T542" s="243"/>
      <c r="AT542" s="244" t="s">
        <v>183</v>
      </c>
      <c r="AU542" s="244" t="s">
        <v>85</v>
      </c>
      <c r="AV542" s="13" t="s">
        <v>181</v>
      </c>
      <c r="AW542" s="13" t="s">
        <v>35</v>
      </c>
      <c r="AX542" s="13" t="s">
        <v>79</v>
      </c>
      <c r="AY542" s="244" t="s">
        <v>173</v>
      </c>
    </row>
    <row r="543" spans="2:65" s="1" customFormat="1" ht="31.5" customHeight="1">
      <c r="B543" s="213"/>
      <c r="C543" s="214" t="s">
        <v>565</v>
      </c>
      <c r="D543" s="214" t="s">
        <v>176</v>
      </c>
      <c r="E543" s="215" t="s">
        <v>1655</v>
      </c>
      <c r="F543" s="216" t="s">
        <v>1656</v>
      </c>
      <c r="G543" s="217" t="s">
        <v>339</v>
      </c>
      <c r="H543" s="218">
        <v>12.95</v>
      </c>
      <c r="I543" s="219"/>
      <c r="J543" s="220">
        <f>ROUND(I543*H543,2)</f>
        <v>0</v>
      </c>
      <c r="K543" s="216" t="s">
        <v>180</v>
      </c>
      <c r="L543" s="48"/>
      <c r="M543" s="221" t="s">
        <v>5</v>
      </c>
      <c r="N543" s="222" t="s">
        <v>43</v>
      </c>
      <c r="O543" s="49"/>
      <c r="P543" s="223">
        <f>O543*H543</f>
        <v>0</v>
      </c>
      <c r="Q543" s="223">
        <v>0</v>
      </c>
      <c r="R543" s="223">
        <f>Q543*H543</f>
        <v>0</v>
      </c>
      <c r="S543" s="223">
        <v>1.8</v>
      </c>
      <c r="T543" s="224">
        <f>S543*H543</f>
        <v>0</v>
      </c>
      <c r="AR543" s="26" t="s">
        <v>181</v>
      </c>
      <c r="AT543" s="26" t="s">
        <v>176</v>
      </c>
      <c r="AU543" s="26" t="s">
        <v>85</v>
      </c>
      <c r="AY543" s="26" t="s">
        <v>173</v>
      </c>
      <c r="BE543" s="225">
        <f>IF(N543="základní",J543,0)</f>
        <v>0</v>
      </c>
      <c r="BF543" s="225">
        <f>IF(N543="snížená",J543,0)</f>
        <v>0</v>
      </c>
      <c r="BG543" s="225">
        <f>IF(N543="zákl. přenesená",J543,0)</f>
        <v>0</v>
      </c>
      <c r="BH543" s="225">
        <f>IF(N543="sníž. přenesená",J543,0)</f>
        <v>0</v>
      </c>
      <c r="BI543" s="225">
        <f>IF(N543="nulová",J543,0)</f>
        <v>0</v>
      </c>
      <c r="BJ543" s="26" t="s">
        <v>79</v>
      </c>
      <c r="BK543" s="225">
        <f>ROUND(I543*H543,2)</f>
        <v>0</v>
      </c>
      <c r="BL543" s="26" t="s">
        <v>181</v>
      </c>
      <c r="BM543" s="26" t="s">
        <v>1657</v>
      </c>
    </row>
    <row r="544" spans="2:47" s="1" customFormat="1" ht="13.5">
      <c r="B544" s="48"/>
      <c r="D544" s="227" t="s">
        <v>1236</v>
      </c>
      <c r="F544" s="285" t="s">
        <v>1658</v>
      </c>
      <c r="I544" s="281"/>
      <c r="L544" s="48"/>
      <c r="M544" s="282"/>
      <c r="N544" s="49"/>
      <c r="O544" s="49"/>
      <c r="P544" s="49"/>
      <c r="Q544" s="49"/>
      <c r="R544" s="49"/>
      <c r="S544" s="49"/>
      <c r="T544" s="87"/>
      <c r="AT544" s="26" t="s">
        <v>1236</v>
      </c>
      <c r="AU544" s="26" t="s">
        <v>85</v>
      </c>
    </row>
    <row r="545" spans="2:51" s="15" customFormat="1" ht="13.5">
      <c r="B545" s="286"/>
      <c r="D545" s="227" t="s">
        <v>183</v>
      </c>
      <c r="E545" s="287" t="s">
        <v>5</v>
      </c>
      <c r="F545" s="288" t="s">
        <v>1430</v>
      </c>
      <c r="H545" s="289" t="s">
        <v>5</v>
      </c>
      <c r="I545" s="290"/>
      <c r="L545" s="286"/>
      <c r="M545" s="291"/>
      <c r="N545" s="292"/>
      <c r="O545" s="292"/>
      <c r="P545" s="292"/>
      <c r="Q545" s="292"/>
      <c r="R545" s="292"/>
      <c r="S545" s="292"/>
      <c r="T545" s="293"/>
      <c r="AT545" s="289" t="s">
        <v>183</v>
      </c>
      <c r="AU545" s="289" t="s">
        <v>85</v>
      </c>
      <c r="AV545" s="15" t="s">
        <v>79</v>
      </c>
      <c r="AW545" s="15" t="s">
        <v>35</v>
      </c>
      <c r="AX545" s="15" t="s">
        <v>72</v>
      </c>
      <c r="AY545" s="289" t="s">
        <v>173</v>
      </c>
    </row>
    <row r="546" spans="2:51" s="12" customFormat="1" ht="13.5">
      <c r="B546" s="226"/>
      <c r="D546" s="227" t="s">
        <v>183</v>
      </c>
      <c r="E546" s="228" t="s">
        <v>5</v>
      </c>
      <c r="F546" s="229" t="s">
        <v>1659</v>
      </c>
      <c r="H546" s="230">
        <v>6.1</v>
      </c>
      <c r="I546" s="231"/>
      <c r="L546" s="226"/>
      <c r="M546" s="232"/>
      <c r="N546" s="233"/>
      <c r="O546" s="233"/>
      <c r="P546" s="233"/>
      <c r="Q546" s="233"/>
      <c r="R546" s="233"/>
      <c r="S546" s="233"/>
      <c r="T546" s="234"/>
      <c r="AT546" s="228" t="s">
        <v>183</v>
      </c>
      <c r="AU546" s="228" t="s">
        <v>85</v>
      </c>
      <c r="AV546" s="12" t="s">
        <v>81</v>
      </c>
      <c r="AW546" s="12" t="s">
        <v>35</v>
      </c>
      <c r="AX546" s="12" t="s">
        <v>72</v>
      </c>
      <c r="AY546" s="228" t="s">
        <v>173</v>
      </c>
    </row>
    <row r="547" spans="2:51" s="12" customFormat="1" ht="13.5">
      <c r="B547" s="226"/>
      <c r="D547" s="227" t="s">
        <v>183</v>
      </c>
      <c r="E547" s="228" t="s">
        <v>5</v>
      </c>
      <c r="F547" s="229" t="s">
        <v>1660</v>
      </c>
      <c r="H547" s="230">
        <v>13.03</v>
      </c>
      <c r="I547" s="231"/>
      <c r="L547" s="226"/>
      <c r="M547" s="232"/>
      <c r="N547" s="233"/>
      <c r="O547" s="233"/>
      <c r="P547" s="233"/>
      <c r="Q547" s="233"/>
      <c r="R547" s="233"/>
      <c r="S547" s="233"/>
      <c r="T547" s="234"/>
      <c r="AT547" s="228" t="s">
        <v>183</v>
      </c>
      <c r="AU547" s="228" t="s">
        <v>85</v>
      </c>
      <c r="AV547" s="12" t="s">
        <v>81</v>
      </c>
      <c r="AW547" s="12" t="s">
        <v>35</v>
      </c>
      <c r="AX547" s="12" t="s">
        <v>72</v>
      </c>
      <c r="AY547" s="228" t="s">
        <v>173</v>
      </c>
    </row>
    <row r="548" spans="2:51" s="12" customFormat="1" ht="13.5">
      <c r="B548" s="226"/>
      <c r="D548" s="227" t="s">
        <v>183</v>
      </c>
      <c r="E548" s="228" t="s">
        <v>5</v>
      </c>
      <c r="F548" s="229" t="s">
        <v>1661</v>
      </c>
      <c r="H548" s="230">
        <v>-0.48</v>
      </c>
      <c r="I548" s="231"/>
      <c r="L548" s="226"/>
      <c r="M548" s="232"/>
      <c r="N548" s="233"/>
      <c r="O548" s="233"/>
      <c r="P548" s="233"/>
      <c r="Q548" s="233"/>
      <c r="R548" s="233"/>
      <c r="S548" s="233"/>
      <c r="T548" s="234"/>
      <c r="AT548" s="228" t="s">
        <v>183</v>
      </c>
      <c r="AU548" s="228" t="s">
        <v>85</v>
      </c>
      <c r="AV548" s="12" t="s">
        <v>81</v>
      </c>
      <c r="AW548" s="12" t="s">
        <v>35</v>
      </c>
      <c r="AX548" s="12" t="s">
        <v>72</v>
      </c>
      <c r="AY548" s="228" t="s">
        <v>173</v>
      </c>
    </row>
    <row r="549" spans="2:51" s="12" customFormat="1" ht="13.5">
      <c r="B549" s="226"/>
      <c r="D549" s="227" t="s">
        <v>183</v>
      </c>
      <c r="E549" s="228" t="s">
        <v>5</v>
      </c>
      <c r="F549" s="229" t="s">
        <v>1662</v>
      </c>
      <c r="H549" s="230">
        <v>-5.7</v>
      </c>
      <c r="I549" s="231"/>
      <c r="L549" s="226"/>
      <c r="M549" s="232"/>
      <c r="N549" s="233"/>
      <c r="O549" s="233"/>
      <c r="P549" s="233"/>
      <c r="Q549" s="233"/>
      <c r="R549" s="233"/>
      <c r="S549" s="233"/>
      <c r="T549" s="234"/>
      <c r="AT549" s="228" t="s">
        <v>183</v>
      </c>
      <c r="AU549" s="228" t="s">
        <v>85</v>
      </c>
      <c r="AV549" s="12" t="s">
        <v>81</v>
      </c>
      <c r="AW549" s="12" t="s">
        <v>35</v>
      </c>
      <c r="AX549" s="12" t="s">
        <v>72</v>
      </c>
      <c r="AY549" s="228" t="s">
        <v>173</v>
      </c>
    </row>
    <row r="550" spans="2:51" s="13" customFormat="1" ht="13.5">
      <c r="B550" s="235"/>
      <c r="D550" s="236" t="s">
        <v>183</v>
      </c>
      <c r="E550" s="237" t="s">
        <v>5</v>
      </c>
      <c r="F550" s="238" t="s">
        <v>186</v>
      </c>
      <c r="H550" s="239">
        <v>12.95</v>
      </c>
      <c r="I550" s="240"/>
      <c r="L550" s="235"/>
      <c r="M550" s="241"/>
      <c r="N550" s="242"/>
      <c r="O550" s="242"/>
      <c r="P550" s="242"/>
      <c r="Q550" s="242"/>
      <c r="R550" s="242"/>
      <c r="S550" s="242"/>
      <c r="T550" s="243"/>
      <c r="AT550" s="244" t="s">
        <v>183</v>
      </c>
      <c r="AU550" s="244" t="s">
        <v>85</v>
      </c>
      <c r="AV550" s="13" t="s">
        <v>181</v>
      </c>
      <c r="AW550" s="13" t="s">
        <v>35</v>
      </c>
      <c r="AX550" s="13" t="s">
        <v>79</v>
      </c>
      <c r="AY550" s="244" t="s">
        <v>173</v>
      </c>
    </row>
    <row r="551" spans="2:65" s="1" customFormat="1" ht="44.25" customHeight="1">
      <c r="B551" s="213"/>
      <c r="C551" s="214" t="s">
        <v>575</v>
      </c>
      <c r="D551" s="214" t="s">
        <v>176</v>
      </c>
      <c r="E551" s="215" t="s">
        <v>1663</v>
      </c>
      <c r="F551" s="216" t="s">
        <v>1664</v>
      </c>
      <c r="G551" s="217" t="s">
        <v>339</v>
      </c>
      <c r="H551" s="218">
        <v>7.87</v>
      </c>
      <c r="I551" s="219"/>
      <c r="J551" s="220">
        <f>ROUND(I551*H551,2)</f>
        <v>0</v>
      </c>
      <c r="K551" s="216" t="s">
        <v>180</v>
      </c>
      <c r="L551" s="48"/>
      <c r="M551" s="221" t="s">
        <v>5</v>
      </c>
      <c r="N551" s="222" t="s">
        <v>43</v>
      </c>
      <c r="O551" s="49"/>
      <c r="P551" s="223">
        <f>O551*H551</f>
        <v>0</v>
      </c>
      <c r="Q551" s="223">
        <v>0</v>
      </c>
      <c r="R551" s="223">
        <f>Q551*H551</f>
        <v>0</v>
      </c>
      <c r="S551" s="223">
        <v>1.594</v>
      </c>
      <c r="T551" s="224">
        <f>S551*H551</f>
        <v>0</v>
      </c>
      <c r="AR551" s="26" t="s">
        <v>181</v>
      </c>
      <c r="AT551" s="26" t="s">
        <v>176</v>
      </c>
      <c r="AU551" s="26" t="s">
        <v>85</v>
      </c>
      <c r="AY551" s="26" t="s">
        <v>173</v>
      </c>
      <c r="BE551" s="225">
        <f>IF(N551="základní",J551,0)</f>
        <v>0</v>
      </c>
      <c r="BF551" s="225">
        <f>IF(N551="snížená",J551,0)</f>
        <v>0</v>
      </c>
      <c r="BG551" s="225">
        <f>IF(N551="zákl. přenesená",J551,0)</f>
        <v>0</v>
      </c>
      <c r="BH551" s="225">
        <f>IF(N551="sníž. přenesená",J551,0)</f>
        <v>0</v>
      </c>
      <c r="BI551" s="225">
        <f>IF(N551="nulová",J551,0)</f>
        <v>0</v>
      </c>
      <c r="BJ551" s="26" t="s">
        <v>79</v>
      </c>
      <c r="BK551" s="225">
        <f>ROUND(I551*H551,2)</f>
        <v>0</v>
      </c>
      <c r="BL551" s="26" t="s">
        <v>181</v>
      </c>
      <c r="BM551" s="26" t="s">
        <v>1665</v>
      </c>
    </row>
    <row r="552" spans="2:47" s="1" customFormat="1" ht="13.5">
      <c r="B552" s="48"/>
      <c r="D552" s="227" t="s">
        <v>1236</v>
      </c>
      <c r="F552" s="285" t="s">
        <v>1658</v>
      </c>
      <c r="I552" s="281"/>
      <c r="L552" s="48"/>
      <c r="M552" s="282"/>
      <c r="N552" s="49"/>
      <c r="O552" s="49"/>
      <c r="P552" s="49"/>
      <c r="Q552" s="49"/>
      <c r="R552" s="49"/>
      <c r="S552" s="49"/>
      <c r="T552" s="87"/>
      <c r="AT552" s="26" t="s">
        <v>1236</v>
      </c>
      <c r="AU552" s="26" t="s">
        <v>85</v>
      </c>
    </row>
    <row r="553" spans="2:51" s="15" customFormat="1" ht="13.5">
      <c r="B553" s="286"/>
      <c r="D553" s="227" t="s">
        <v>183</v>
      </c>
      <c r="E553" s="287" t="s">
        <v>5</v>
      </c>
      <c r="F553" s="288" t="s">
        <v>1502</v>
      </c>
      <c r="H553" s="289" t="s">
        <v>5</v>
      </c>
      <c r="I553" s="290"/>
      <c r="L553" s="286"/>
      <c r="M553" s="291"/>
      <c r="N553" s="292"/>
      <c r="O553" s="292"/>
      <c r="P553" s="292"/>
      <c r="Q553" s="292"/>
      <c r="R553" s="292"/>
      <c r="S553" s="292"/>
      <c r="T553" s="293"/>
      <c r="AT553" s="289" t="s">
        <v>183</v>
      </c>
      <c r="AU553" s="289" t="s">
        <v>85</v>
      </c>
      <c r="AV553" s="15" t="s">
        <v>79</v>
      </c>
      <c r="AW553" s="15" t="s">
        <v>35</v>
      </c>
      <c r="AX553" s="15" t="s">
        <v>72</v>
      </c>
      <c r="AY553" s="289" t="s">
        <v>173</v>
      </c>
    </row>
    <row r="554" spans="2:51" s="12" customFormat="1" ht="13.5">
      <c r="B554" s="226"/>
      <c r="D554" s="227" t="s">
        <v>183</v>
      </c>
      <c r="E554" s="228" t="s">
        <v>5</v>
      </c>
      <c r="F554" s="229" t="s">
        <v>1666</v>
      </c>
      <c r="H554" s="230">
        <v>2.46</v>
      </c>
      <c r="I554" s="231"/>
      <c r="L554" s="226"/>
      <c r="M554" s="232"/>
      <c r="N554" s="233"/>
      <c r="O554" s="233"/>
      <c r="P554" s="233"/>
      <c r="Q554" s="233"/>
      <c r="R554" s="233"/>
      <c r="S554" s="233"/>
      <c r="T554" s="234"/>
      <c r="AT554" s="228" t="s">
        <v>183</v>
      </c>
      <c r="AU554" s="228" t="s">
        <v>85</v>
      </c>
      <c r="AV554" s="12" t="s">
        <v>81</v>
      </c>
      <c r="AW554" s="12" t="s">
        <v>35</v>
      </c>
      <c r="AX554" s="12" t="s">
        <v>72</v>
      </c>
      <c r="AY554" s="228" t="s">
        <v>173</v>
      </c>
    </row>
    <row r="555" spans="2:51" s="15" customFormat="1" ht="13.5">
      <c r="B555" s="286"/>
      <c r="D555" s="227" t="s">
        <v>183</v>
      </c>
      <c r="E555" s="287" t="s">
        <v>5</v>
      </c>
      <c r="F555" s="288" t="s">
        <v>1504</v>
      </c>
      <c r="H555" s="289" t="s">
        <v>5</v>
      </c>
      <c r="I555" s="290"/>
      <c r="L555" s="286"/>
      <c r="M555" s="291"/>
      <c r="N555" s="292"/>
      <c r="O555" s="292"/>
      <c r="P555" s="292"/>
      <c r="Q555" s="292"/>
      <c r="R555" s="292"/>
      <c r="S555" s="292"/>
      <c r="T555" s="293"/>
      <c r="AT555" s="289" t="s">
        <v>183</v>
      </c>
      <c r="AU555" s="289" t="s">
        <v>85</v>
      </c>
      <c r="AV555" s="15" t="s">
        <v>79</v>
      </c>
      <c r="AW555" s="15" t="s">
        <v>35</v>
      </c>
      <c r="AX555" s="15" t="s">
        <v>72</v>
      </c>
      <c r="AY555" s="289" t="s">
        <v>173</v>
      </c>
    </row>
    <row r="556" spans="2:51" s="12" customFormat="1" ht="13.5">
      <c r="B556" s="226"/>
      <c r="D556" s="227" t="s">
        <v>183</v>
      </c>
      <c r="E556" s="228" t="s">
        <v>5</v>
      </c>
      <c r="F556" s="229" t="s">
        <v>1666</v>
      </c>
      <c r="H556" s="230">
        <v>2.46</v>
      </c>
      <c r="I556" s="231"/>
      <c r="L556" s="226"/>
      <c r="M556" s="232"/>
      <c r="N556" s="233"/>
      <c r="O556" s="233"/>
      <c r="P556" s="233"/>
      <c r="Q556" s="233"/>
      <c r="R556" s="233"/>
      <c r="S556" s="233"/>
      <c r="T556" s="234"/>
      <c r="AT556" s="228" t="s">
        <v>183</v>
      </c>
      <c r="AU556" s="228" t="s">
        <v>85</v>
      </c>
      <c r="AV556" s="12" t="s">
        <v>81</v>
      </c>
      <c r="AW556" s="12" t="s">
        <v>35</v>
      </c>
      <c r="AX556" s="12" t="s">
        <v>72</v>
      </c>
      <c r="AY556" s="228" t="s">
        <v>173</v>
      </c>
    </row>
    <row r="557" spans="2:51" s="15" customFormat="1" ht="13.5">
      <c r="B557" s="286"/>
      <c r="D557" s="227" t="s">
        <v>183</v>
      </c>
      <c r="E557" s="287" t="s">
        <v>5</v>
      </c>
      <c r="F557" s="288" t="s">
        <v>1505</v>
      </c>
      <c r="H557" s="289" t="s">
        <v>5</v>
      </c>
      <c r="I557" s="290"/>
      <c r="L557" s="286"/>
      <c r="M557" s="291"/>
      <c r="N557" s="292"/>
      <c r="O557" s="292"/>
      <c r="P557" s="292"/>
      <c r="Q557" s="292"/>
      <c r="R557" s="292"/>
      <c r="S557" s="292"/>
      <c r="T557" s="293"/>
      <c r="AT557" s="289" t="s">
        <v>183</v>
      </c>
      <c r="AU557" s="289" t="s">
        <v>85</v>
      </c>
      <c r="AV557" s="15" t="s">
        <v>79</v>
      </c>
      <c r="AW557" s="15" t="s">
        <v>35</v>
      </c>
      <c r="AX557" s="15" t="s">
        <v>72</v>
      </c>
      <c r="AY557" s="289" t="s">
        <v>173</v>
      </c>
    </row>
    <row r="558" spans="2:51" s="12" customFormat="1" ht="13.5">
      <c r="B558" s="226"/>
      <c r="D558" s="227" t="s">
        <v>183</v>
      </c>
      <c r="E558" s="228" t="s">
        <v>5</v>
      </c>
      <c r="F558" s="229" t="s">
        <v>1667</v>
      </c>
      <c r="H558" s="230">
        <v>2.95</v>
      </c>
      <c r="I558" s="231"/>
      <c r="L558" s="226"/>
      <c r="M558" s="232"/>
      <c r="N558" s="233"/>
      <c r="O558" s="233"/>
      <c r="P558" s="233"/>
      <c r="Q558" s="233"/>
      <c r="R558" s="233"/>
      <c r="S558" s="233"/>
      <c r="T558" s="234"/>
      <c r="AT558" s="228" t="s">
        <v>183</v>
      </c>
      <c r="AU558" s="228" t="s">
        <v>85</v>
      </c>
      <c r="AV558" s="12" t="s">
        <v>81</v>
      </c>
      <c r="AW558" s="12" t="s">
        <v>35</v>
      </c>
      <c r="AX558" s="12" t="s">
        <v>72</v>
      </c>
      <c r="AY558" s="228" t="s">
        <v>173</v>
      </c>
    </row>
    <row r="559" spans="2:51" s="13" customFormat="1" ht="13.5">
      <c r="B559" s="235"/>
      <c r="D559" s="236" t="s">
        <v>183</v>
      </c>
      <c r="E559" s="237" t="s">
        <v>5</v>
      </c>
      <c r="F559" s="238" t="s">
        <v>186</v>
      </c>
      <c r="H559" s="239">
        <v>7.87</v>
      </c>
      <c r="I559" s="240"/>
      <c r="L559" s="235"/>
      <c r="M559" s="241"/>
      <c r="N559" s="242"/>
      <c r="O559" s="242"/>
      <c r="P559" s="242"/>
      <c r="Q559" s="242"/>
      <c r="R559" s="242"/>
      <c r="S559" s="242"/>
      <c r="T559" s="243"/>
      <c r="AT559" s="244" t="s">
        <v>183</v>
      </c>
      <c r="AU559" s="244" t="s">
        <v>85</v>
      </c>
      <c r="AV559" s="13" t="s">
        <v>181</v>
      </c>
      <c r="AW559" s="13" t="s">
        <v>35</v>
      </c>
      <c r="AX559" s="13" t="s">
        <v>79</v>
      </c>
      <c r="AY559" s="244" t="s">
        <v>173</v>
      </c>
    </row>
    <row r="560" spans="2:65" s="1" customFormat="1" ht="22.5" customHeight="1">
      <c r="B560" s="213"/>
      <c r="C560" s="214" t="s">
        <v>498</v>
      </c>
      <c r="D560" s="214" t="s">
        <v>176</v>
      </c>
      <c r="E560" s="215" t="s">
        <v>1668</v>
      </c>
      <c r="F560" s="216" t="s">
        <v>1669</v>
      </c>
      <c r="G560" s="217" t="s">
        <v>179</v>
      </c>
      <c r="H560" s="218">
        <v>15.12</v>
      </c>
      <c r="I560" s="219"/>
      <c r="J560" s="220">
        <f>ROUND(I560*H560,2)</f>
        <v>0</v>
      </c>
      <c r="K560" s="216" t="s">
        <v>180</v>
      </c>
      <c r="L560" s="48"/>
      <c r="M560" s="221" t="s">
        <v>5</v>
      </c>
      <c r="N560" s="222" t="s">
        <v>43</v>
      </c>
      <c r="O560" s="49"/>
      <c r="P560" s="223">
        <f>O560*H560</f>
        <v>0</v>
      </c>
      <c r="Q560" s="223">
        <v>0</v>
      </c>
      <c r="R560" s="223">
        <f>Q560*H560</f>
        <v>0</v>
      </c>
      <c r="S560" s="223">
        <v>0.082</v>
      </c>
      <c r="T560" s="224">
        <f>S560*H560</f>
        <v>0</v>
      </c>
      <c r="AR560" s="26" t="s">
        <v>181</v>
      </c>
      <c r="AT560" s="26" t="s">
        <v>176</v>
      </c>
      <c r="AU560" s="26" t="s">
        <v>85</v>
      </c>
      <c r="AY560" s="26" t="s">
        <v>173</v>
      </c>
      <c r="BE560" s="225">
        <f>IF(N560="základní",J560,0)</f>
        <v>0</v>
      </c>
      <c r="BF560" s="225">
        <f>IF(N560="snížená",J560,0)</f>
        <v>0</v>
      </c>
      <c r="BG560" s="225">
        <f>IF(N560="zákl. přenesená",J560,0)</f>
        <v>0</v>
      </c>
      <c r="BH560" s="225">
        <f>IF(N560="sníž. přenesená",J560,0)</f>
        <v>0</v>
      </c>
      <c r="BI560" s="225">
        <f>IF(N560="nulová",J560,0)</f>
        <v>0</v>
      </c>
      <c r="BJ560" s="26" t="s">
        <v>79</v>
      </c>
      <c r="BK560" s="225">
        <f>ROUND(I560*H560,2)</f>
        <v>0</v>
      </c>
      <c r="BL560" s="26" t="s">
        <v>181</v>
      </c>
      <c r="BM560" s="26" t="s">
        <v>1670</v>
      </c>
    </row>
    <row r="561" spans="2:51" s="15" customFormat="1" ht="13.5">
      <c r="B561" s="286"/>
      <c r="D561" s="227" t="s">
        <v>183</v>
      </c>
      <c r="E561" s="287" t="s">
        <v>5</v>
      </c>
      <c r="F561" s="288" t="s">
        <v>1430</v>
      </c>
      <c r="H561" s="289" t="s">
        <v>5</v>
      </c>
      <c r="I561" s="290"/>
      <c r="L561" s="286"/>
      <c r="M561" s="291"/>
      <c r="N561" s="292"/>
      <c r="O561" s="292"/>
      <c r="P561" s="292"/>
      <c r="Q561" s="292"/>
      <c r="R561" s="292"/>
      <c r="S561" s="292"/>
      <c r="T561" s="293"/>
      <c r="AT561" s="289" t="s">
        <v>183</v>
      </c>
      <c r="AU561" s="289" t="s">
        <v>85</v>
      </c>
      <c r="AV561" s="15" t="s">
        <v>79</v>
      </c>
      <c r="AW561" s="15" t="s">
        <v>35</v>
      </c>
      <c r="AX561" s="15" t="s">
        <v>72</v>
      </c>
      <c r="AY561" s="289" t="s">
        <v>173</v>
      </c>
    </row>
    <row r="562" spans="2:51" s="12" customFormat="1" ht="13.5">
      <c r="B562" s="226"/>
      <c r="D562" s="236" t="s">
        <v>183</v>
      </c>
      <c r="E562" s="256" t="s">
        <v>5</v>
      </c>
      <c r="F562" s="257" t="s">
        <v>1671</v>
      </c>
      <c r="H562" s="258">
        <v>15.12</v>
      </c>
      <c r="I562" s="231"/>
      <c r="L562" s="226"/>
      <c r="M562" s="232"/>
      <c r="N562" s="233"/>
      <c r="O562" s="233"/>
      <c r="P562" s="233"/>
      <c r="Q562" s="233"/>
      <c r="R562" s="233"/>
      <c r="S562" s="233"/>
      <c r="T562" s="234"/>
      <c r="AT562" s="228" t="s">
        <v>183</v>
      </c>
      <c r="AU562" s="228" t="s">
        <v>85</v>
      </c>
      <c r="AV562" s="12" t="s">
        <v>81</v>
      </c>
      <c r="AW562" s="12" t="s">
        <v>35</v>
      </c>
      <c r="AX562" s="12" t="s">
        <v>79</v>
      </c>
      <c r="AY562" s="228" t="s">
        <v>173</v>
      </c>
    </row>
    <row r="563" spans="2:65" s="1" customFormat="1" ht="22.5" customHeight="1">
      <c r="B563" s="213"/>
      <c r="C563" s="214" t="s">
        <v>583</v>
      </c>
      <c r="D563" s="214" t="s">
        <v>176</v>
      </c>
      <c r="E563" s="215" t="s">
        <v>1672</v>
      </c>
      <c r="F563" s="216" t="s">
        <v>1673</v>
      </c>
      <c r="G563" s="217" t="s">
        <v>339</v>
      </c>
      <c r="H563" s="218">
        <v>12.41</v>
      </c>
      <c r="I563" s="219"/>
      <c r="J563" s="220">
        <f>ROUND(I563*H563,2)</f>
        <v>0</v>
      </c>
      <c r="K563" s="216" t="s">
        <v>180</v>
      </c>
      <c r="L563" s="48"/>
      <c r="M563" s="221" t="s">
        <v>5</v>
      </c>
      <c r="N563" s="222" t="s">
        <v>43</v>
      </c>
      <c r="O563" s="49"/>
      <c r="P563" s="223">
        <f>O563*H563</f>
        <v>0</v>
      </c>
      <c r="Q563" s="223">
        <v>0</v>
      </c>
      <c r="R563" s="223">
        <f>Q563*H563</f>
        <v>0</v>
      </c>
      <c r="S563" s="223">
        <v>2.4</v>
      </c>
      <c r="T563" s="224">
        <f>S563*H563</f>
        <v>0</v>
      </c>
      <c r="AR563" s="26" t="s">
        <v>181</v>
      </c>
      <c r="AT563" s="26" t="s">
        <v>176</v>
      </c>
      <c r="AU563" s="26" t="s">
        <v>85</v>
      </c>
      <c r="AY563" s="26" t="s">
        <v>173</v>
      </c>
      <c r="BE563" s="225">
        <f>IF(N563="základní",J563,0)</f>
        <v>0</v>
      </c>
      <c r="BF563" s="225">
        <f>IF(N563="snížená",J563,0)</f>
        <v>0</v>
      </c>
      <c r="BG563" s="225">
        <f>IF(N563="zákl. přenesená",J563,0)</f>
        <v>0</v>
      </c>
      <c r="BH563" s="225">
        <f>IF(N563="sníž. přenesená",J563,0)</f>
        <v>0</v>
      </c>
      <c r="BI563" s="225">
        <f>IF(N563="nulová",J563,0)</f>
        <v>0</v>
      </c>
      <c r="BJ563" s="26" t="s">
        <v>79</v>
      </c>
      <c r="BK563" s="225">
        <f>ROUND(I563*H563,2)</f>
        <v>0</v>
      </c>
      <c r="BL563" s="26" t="s">
        <v>181</v>
      </c>
      <c r="BM563" s="26" t="s">
        <v>1674</v>
      </c>
    </row>
    <row r="564" spans="2:47" s="1" customFormat="1" ht="13.5">
      <c r="B564" s="48"/>
      <c r="D564" s="227" t="s">
        <v>1236</v>
      </c>
      <c r="F564" s="285" t="s">
        <v>1675</v>
      </c>
      <c r="I564" s="281"/>
      <c r="L564" s="48"/>
      <c r="M564" s="282"/>
      <c r="N564" s="49"/>
      <c r="O564" s="49"/>
      <c r="P564" s="49"/>
      <c r="Q564" s="49"/>
      <c r="R564" s="49"/>
      <c r="S564" s="49"/>
      <c r="T564" s="87"/>
      <c r="AT564" s="26" t="s">
        <v>1236</v>
      </c>
      <c r="AU564" s="26" t="s">
        <v>85</v>
      </c>
    </row>
    <row r="565" spans="2:51" s="15" customFormat="1" ht="13.5">
      <c r="B565" s="286"/>
      <c r="D565" s="227" t="s">
        <v>183</v>
      </c>
      <c r="E565" s="287" t="s">
        <v>5</v>
      </c>
      <c r="F565" s="288" t="s">
        <v>1607</v>
      </c>
      <c r="H565" s="289" t="s">
        <v>5</v>
      </c>
      <c r="I565" s="290"/>
      <c r="L565" s="286"/>
      <c r="M565" s="291"/>
      <c r="N565" s="292"/>
      <c r="O565" s="292"/>
      <c r="P565" s="292"/>
      <c r="Q565" s="292"/>
      <c r="R565" s="292"/>
      <c r="S565" s="292"/>
      <c r="T565" s="293"/>
      <c r="AT565" s="289" t="s">
        <v>183</v>
      </c>
      <c r="AU565" s="289" t="s">
        <v>85</v>
      </c>
      <c r="AV565" s="15" t="s">
        <v>79</v>
      </c>
      <c r="AW565" s="15" t="s">
        <v>35</v>
      </c>
      <c r="AX565" s="15" t="s">
        <v>72</v>
      </c>
      <c r="AY565" s="289" t="s">
        <v>173</v>
      </c>
    </row>
    <row r="566" spans="2:51" s="12" customFormat="1" ht="13.5">
      <c r="B566" s="226"/>
      <c r="D566" s="236" t="s">
        <v>183</v>
      </c>
      <c r="E566" s="256" t="s">
        <v>5</v>
      </c>
      <c r="F566" s="257" t="s">
        <v>1676</v>
      </c>
      <c r="H566" s="258">
        <v>12.41</v>
      </c>
      <c r="I566" s="231"/>
      <c r="L566" s="226"/>
      <c r="M566" s="232"/>
      <c r="N566" s="233"/>
      <c r="O566" s="233"/>
      <c r="P566" s="233"/>
      <c r="Q566" s="233"/>
      <c r="R566" s="233"/>
      <c r="S566" s="233"/>
      <c r="T566" s="234"/>
      <c r="AT566" s="228" t="s">
        <v>183</v>
      </c>
      <c r="AU566" s="228" t="s">
        <v>85</v>
      </c>
      <c r="AV566" s="12" t="s">
        <v>81</v>
      </c>
      <c r="AW566" s="12" t="s">
        <v>35</v>
      </c>
      <c r="AX566" s="12" t="s">
        <v>79</v>
      </c>
      <c r="AY566" s="228" t="s">
        <v>173</v>
      </c>
    </row>
    <row r="567" spans="2:65" s="1" customFormat="1" ht="22.5" customHeight="1">
      <c r="B567" s="213"/>
      <c r="C567" s="214" t="s">
        <v>588</v>
      </c>
      <c r="D567" s="214" t="s">
        <v>176</v>
      </c>
      <c r="E567" s="215" t="s">
        <v>1677</v>
      </c>
      <c r="F567" s="216" t="s">
        <v>1678</v>
      </c>
      <c r="G567" s="217" t="s">
        <v>339</v>
      </c>
      <c r="H567" s="218">
        <v>15.81</v>
      </c>
      <c r="I567" s="219"/>
      <c r="J567" s="220">
        <f>ROUND(I567*H567,2)</f>
        <v>0</v>
      </c>
      <c r="K567" s="216" t="s">
        <v>180</v>
      </c>
      <c r="L567" s="48"/>
      <c r="M567" s="221" t="s">
        <v>5</v>
      </c>
      <c r="N567" s="222" t="s">
        <v>43</v>
      </c>
      <c r="O567" s="49"/>
      <c r="P567" s="223">
        <f>O567*H567</f>
        <v>0</v>
      </c>
      <c r="Q567" s="223">
        <v>0</v>
      </c>
      <c r="R567" s="223">
        <f>Q567*H567</f>
        <v>0</v>
      </c>
      <c r="S567" s="223">
        <v>2.2</v>
      </c>
      <c r="T567" s="224">
        <f>S567*H567</f>
        <v>0</v>
      </c>
      <c r="AR567" s="26" t="s">
        <v>181</v>
      </c>
      <c r="AT567" s="26" t="s">
        <v>176</v>
      </c>
      <c r="AU567" s="26" t="s">
        <v>85</v>
      </c>
      <c r="AY567" s="26" t="s">
        <v>173</v>
      </c>
      <c r="BE567" s="225">
        <f>IF(N567="základní",J567,0)</f>
        <v>0</v>
      </c>
      <c r="BF567" s="225">
        <f>IF(N567="snížená",J567,0)</f>
        <v>0</v>
      </c>
      <c r="BG567" s="225">
        <f>IF(N567="zákl. přenesená",J567,0)</f>
        <v>0</v>
      </c>
      <c r="BH567" s="225">
        <f>IF(N567="sníž. přenesená",J567,0)</f>
        <v>0</v>
      </c>
      <c r="BI567" s="225">
        <f>IF(N567="nulová",J567,0)</f>
        <v>0</v>
      </c>
      <c r="BJ567" s="26" t="s">
        <v>79</v>
      </c>
      <c r="BK567" s="225">
        <f>ROUND(I567*H567,2)</f>
        <v>0</v>
      </c>
      <c r="BL567" s="26" t="s">
        <v>181</v>
      </c>
      <c r="BM567" s="26" t="s">
        <v>1679</v>
      </c>
    </row>
    <row r="568" spans="2:51" s="15" customFormat="1" ht="13.5">
      <c r="B568" s="286"/>
      <c r="D568" s="227" t="s">
        <v>183</v>
      </c>
      <c r="E568" s="287" t="s">
        <v>5</v>
      </c>
      <c r="F568" s="288" t="s">
        <v>1430</v>
      </c>
      <c r="H568" s="289" t="s">
        <v>5</v>
      </c>
      <c r="I568" s="290"/>
      <c r="L568" s="286"/>
      <c r="M568" s="291"/>
      <c r="N568" s="292"/>
      <c r="O568" s="292"/>
      <c r="P568" s="292"/>
      <c r="Q568" s="292"/>
      <c r="R568" s="292"/>
      <c r="S568" s="292"/>
      <c r="T568" s="293"/>
      <c r="AT568" s="289" t="s">
        <v>183</v>
      </c>
      <c r="AU568" s="289" t="s">
        <v>85</v>
      </c>
      <c r="AV568" s="15" t="s">
        <v>79</v>
      </c>
      <c r="AW568" s="15" t="s">
        <v>35</v>
      </c>
      <c r="AX568" s="15" t="s">
        <v>72</v>
      </c>
      <c r="AY568" s="289" t="s">
        <v>173</v>
      </c>
    </row>
    <row r="569" spans="2:51" s="12" customFormat="1" ht="13.5">
      <c r="B569" s="226"/>
      <c r="D569" s="227" t="s">
        <v>183</v>
      </c>
      <c r="E569" s="228" t="s">
        <v>5</v>
      </c>
      <c r="F569" s="229" t="s">
        <v>1680</v>
      </c>
      <c r="H569" s="230">
        <v>4.98</v>
      </c>
      <c r="I569" s="231"/>
      <c r="L569" s="226"/>
      <c r="M569" s="232"/>
      <c r="N569" s="233"/>
      <c r="O569" s="233"/>
      <c r="P569" s="233"/>
      <c r="Q569" s="233"/>
      <c r="R569" s="233"/>
      <c r="S569" s="233"/>
      <c r="T569" s="234"/>
      <c r="AT569" s="228" t="s">
        <v>183</v>
      </c>
      <c r="AU569" s="228" t="s">
        <v>85</v>
      </c>
      <c r="AV569" s="12" t="s">
        <v>81</v>
      </c>
      <c r="AW569" s="12" t="s">
        <v>35</v>
      </c>
      <c r="AX569" s="12" t="s">
        <v>72</v>
      </c>
      <c r="AY569" s="228" t="s">
        <v>173</v>
      </c>
    </row>
    <row r="570" spans="2:51" s="15" customFormat="1" ht="13.5">
      <c r="B570" s="286"/>
      <c r="D570" s="227" t="s">
        <v>183</v>
      </c>
      <c r="E570" s="287" t="s">
        <v>5</v>
      </c>
      <c r="F570" s="288" t="s">
        <v>1607</v>
      </c>
      <c r="H570" s="289" t="s">
        <v>5</v>
      </c>
      <c r="I570" s="290"/>
      <c r="L570" s="286"/>
      <c r="M570" s="291"/>
      <c r="N570" s="292"/>
      <c r="O570" s="292"/>
      <c r="P570" s="292"/>
      <c r="Q570" s="292"/>
      <c r="R570" s="292"/>
      <c r="S570" s="292"/>
      <c r="T570" s="293"/>
      <c r="AT570" s="289" t="s">
        <v>183</v>
      </c>
      <c r="AU570" s="289" t="s">
        <v>85</v>
      </c>
      <c r="AV570" s="15" t="s">
        <v>79</v>
      </c>
      <c r="AW570" s="15" t="s">
        <v>35</v>
      </c>
      <c r="AX570" s="15" t="s">
        <v>72</v>
      </c>
      <c r="AY570" s="289" t="s">
        <v>173</v>
      </c>
    </row>
    <row r="571" spans="2:51" s="12" customFormat="1" ht="13.5">
      <c r="B571" s="226"/>
      <c r="D571" s="227" t="s">
        <v>183</v>
      </c>
      <c r="E571" s="228" t="s">
        <v>5</v>
      </c>
      <c r="F571" s="229" t="s">
        <v>1681</v>
      </c>
      <c r="H571" s="230">
        <v>6.2</v>
      </c>
      <c r="I571" s="231"/>
      <c r="L571" s="226"/>
      <c r="M571" s="232"/>
      <c r="N571" s="233"/>
      <c r="O571" s="233"/>
      <c r="P571" s="233"/>
      <c r="Q571" s="233"/>
      <c r="R571" s="233"/>
      <c r="S571" s="233"/>
      <c r="T571" s="234"/>
      <c r="AT571" s="228" t="s">
        <v>183</v>
      </c>
      <c r="AU571" s="228" t="s">
        <v>85</v>
      </c>
      <c r="AV571" s="12" t="s">
        <v>81</v>
      </c>
      <c r="AW571" s="12" t="s">
        <v>35</v>
      </c>
      <c r="AX571" s="12" t="s">
        <v>72</v>
      </c>
      <c r="AY571" s="228" t="s">
        <v>173</v>
      </c>
    </row>
    <row r="572" spans="2:51" s="15" customFormat="1" ht="13.5">
      <c r="B572" s="286"/>
      <c r="D572" s="227" t="s">
        <v>183</v>
      </c>
      <c r="E572" s="287" t="s">
        <v>5</v>
      </c>
      <c r="F572" s="288" t="s">
        <v>1502</v>
      </c>
      <c r="H572" s="289" t="s">
        <v>5</v>
      </c>
      <c r="I572" s="290"/>
      <c r="L572" s="286"/>
      <c r="M572" s="291"/>
      <c r="N572" s="292"/>
      <c r="O572" s="292"/>
      <c r="P572" s="292"/>
      <c r="Q572" s="292"/>
      <c r="R572" s="292"/>
      <c r="S572" s="292"/>
      <c r="T572" s="293"/>
      <c r="AT572" s="289" t="s">
        <v>183</v>
      </c>
      <c r="AU572" s="289" t="s">
        <v>85</v>
      </c>
      <c r="AV572" s="15" t="s">
        <v>79</v>
      </c>
      <c r="AW572" s="15" t="s">
        <v>35</v>
      </c>
      <c r="AX572" s="15" t="s">
        <v>72</v>
      </c>
      <c r="AY572" s="289" t="s">
        <v>173</v>
      </c>
    </row>
    <row r="573" spans="2:51" s="12" customFormat="1" ht="13.5">
      <c r="B573" s="226"/>
      <c r="D573" s="227" t="s">
        <v>183</v>
      </c>
      <c r="E573" s="228" t="s">
        <v>5</v>
      </c>
      <c r="F573" s="229" t="s">
        <v>1682</v>
      </c>
      <c r="H573" s="230">
        <v>1.52</v>
      </c>
      <c r="I573" s="231"/>
      <c r="L573" s="226"/>
      <c r="M573" s="232"/>
      <c r="N573" s="233"/>
      <c r="O573" s="233"/>
      <c r="P573" s="233"/>
      <c r="Q573" s="233"/>
      <c r="R573" s="233"/>
      <c r="S573" s="233"/>
      <c r="T573" s="234"/>
      <c r="AT573" s="228" t="s">
        <v>183</v>
      </c>
      <c r="AU573" s="228" t="s">
        <v>85</v>
      </c>
      <c r="AV573" s="12" t="s">
        <v>81</v>
      </c>
      <c r="AW573" s="12" t="s">
        <v>35</v>
      </c>
      <c r="AX573" s="12" t="s">
        <v>72</v>
      </c>
      <c r="AY573" s="228" t="s">
        <v>173</v>
      </c>
    </row>
    <row r="574" spans="2:51" s="15" customFormat="1" ht="13.5">
      <c r="B574" s="286"/>
      <c r="D574" s="227" t="s">
        <v>183</v>
      </c>
      <c r="E574" s="287" t="s">
        <v>5</v>
      </c>
      <c r="F574" s="288" t="s">
        <v>1504</v>
      </c>
      <c r="H574" s="289" t="s">
        <v>5</v>
      </c>
      <c r="I574" s="290"/>
      <c r="L574" s="286"/>
      <c r="M574" s="291"/>
      <c r="N574" s="292"/>
      <c r="O574" s="292"/>
      <c r="P574" s="292"/>
      <c r="Q574" s="292"/>
      <c r="R574" s="292"/>
      <c r="S574" s="292"/>
      <c r="T574" s="293"/>
      <c r="AT574" s="289" t="s">
        <v>183</v>
      </c>
      <c r="AU574" s="289" t="s">
        <v>85</v>
      </c>
      <c r="AV574" s="15" t="s">
        <v>79</v>
      </c>
      <c r="AW574" s="15" t="s">
        <v>35</v>
      </c>
      <c r="AX574" s="15" t="s">
        <v>72</v>
      </c>
      <c r="AY574" s="289" t="s">
        <v>173</v>
      </c>
    </row>
    <row r="575" spans="2:51" s="12" customFormat="1" ht="13.5">
      <c r="B575" s="226"/>
      <c r="D575" s="227" t="s">
        <v>183</v>
      </c>
      <c r="E575" s="228" t="s">
        <v>5</v>
      </c>
      <c r="F575" s="229" t="s">
        <v>1682</v>
      </c>
      <c r="H575" s="230">
        <v>1.52</v>
      </c>
      <c r="I575" s="231"/>
      <c r="L575" s="226"/>
      <c r="M575" s="232"/>
      <c r="N575" s="233"/>
      <c r="O575" s="233"/>
      <c r="P575" s="233"/>
      <c r="Q575" s="233"/>
      <c r="R575" s="233"/>
      <c r="S575" s="233"/>
      <c r="T575" s="234"/>
      <c r="AT575" s="228" t="s">
        <v>183</v>
      </c>
      <c r="AU575" s="228" t="s">
        <v>85</v>
      </c>
      <c r="AV575" s="12" t="s">
        <v>81</v>
      </c>
      <c r="AW575" s="12" t="s">
        <v>35</v>
      </c>
      <c r="AX575" s="12" t="s">
        <v>72</v>
      </c>
      <c r="AY575" s="228" t="s">
        <v>173</v>
      </c>
    </row>
    <row r="576" spans="2:51" s="15" customFormat="1" ht="13.5">
      <c r="B576" s="286"/>
      <c r="D576" s="227" t="s">
        <v>183</v>
      </c>
      <c r="E576" s="287" t="s">
        <v>5</v>
      </c>
      <c r="F576" s="288" t="s">
        <v>1505</v>
      </c>
      <c r="H576" s="289" t="s">
        <v>5</v>
      </c>
      <c r="I576" s="290"/>
      <c r="L576" s="286"/>
      <c r="M576" s="291"/>
      <c r="N576" s="292"/>
      <c r="O576" s="292"/>
      <c r="P576" s="292"/>
      <c r="Q576" s="292"/>
      <c r="R576" s="292"/>
      <c r="S576" s="292"/>
      <c r="T576" s="293"/>
      <c r="AT576" s="289" t="s">
        <v>183</v>
      </c>
      <c r="AU576" s="289" t="s">
        <v>85</v>
      </c>
      <c r="AV576" s="15" t="s">
        <v>79</v>
      </c>
      <c r="AW576" s="15" t="s">
        <v>35</v>
      </c>
      <c r="AX576" s="15" t="s">
        <v>72</v>
      </c>
      <c r="AY576" s="289" t="s">
        <v>173</v>
      </c>
    </row>
    <row r="577" spans="2:51" s="12" customFormat="1" ht="13.5">
      <c r="B577" s="226"/>
      <c r="D577" s="227" t="s">
        <v>183</v>
      </c>
      <c r="E577" s="228" t="s">
        <v>5</v>
      </c>
      <c r="F577" s="229" t="s">
        <v>1682</v>
      </c>
      <c r="H577" s="230">
        <v>1.52</v>
      </c>
      <c r="I577" s="231"/>
      <c r="L577" s="226"/>
      <c r="M577" s="232"/>
      <c r="N577" s="233"/>
      <c r="O577" s="233"/>
      <c r="P577" s="233"/>
      <c r="Q577" s="233"/>
      <c r="R577" s="233"/>
      <c r="S577" s="233"/>
      <c r="T577" s="234"/>
      <c r="AT577" s="228" t="s">
        <v>183</v>
      </c>
      <c r="AU577" s="228" t="s">
        <v>85</v>
      </c>
      <c r="AV577" s="12" t="s">
        <v>81</v>
      </c>
      <c r="AW577" s="12" t="s">
        <v>35</v>
      </c>
      <c r="AX577" s="12" t="s">
        <v>72</v>
      </c>
      <c r="AY577" s="228" t="s">
        <v>173</v>
      </c>
    </row>
    <row r="578" spans="2:51" s="15" customFormat="1" ht="13.5">
      <c r="B578" s="286"/>
      <c r="D578" s="227" t="s">
        <v>183</v>
      </c>
      <c r="E578" s="287" t="s">
        <v>5</v>
      </c>
      <c r="F578" s="288" t="s">
        <v>1506</v>
      </c>
      <c r="H578" s="289" t="s">
        <v>5</v>
      </c>
      <c r="I578" s="290"/>
      <c r="L578" s="286"/>
      <c r="M578" s="291"/>
      <c r="N578" s="292"/>
      <c r="O578" s="292"/>
      <c r="P578" s="292"/>
      <c r="Q578" s="292"/>
      <c r="R578" s="292"/>
      <c r="S578" s="292"/>
      <c r="T578" s="293"/>
      <c r="AT578" s="289" t="s">
        <v>183</v>
      </c>
      <c r="AU578" s="289" t="s">
        <v>85</v>
      </c>
      <c r="AV578" s="15" t="s">
        <v>79</v>
      </c>
      <c r="AW578" s="15" t="s">
        <v>35</v>
      </c>
      <c r="AX578" s="15" t="s">
        <v>72</v>
      </c>
      <c r="AY578" s="289" t="s">
        <v>173</v>
      </c>
    </row>
    <row r="579" spans="2:51" s="12" customFormat="1" ht="13.5">
      <c r="B579" s="226"/>
      <c r="D579" s="227" t="s">
        <v>183</v>
      </c>
      <c r="E579" s="228" t="s">
        <v>5</v>
      </c>
      <c r="F579" s="229" t="s">
        <v>1683</v>
      </c>
      <c r="H579" s="230">
        <v>0.07</v>
      </c>
      <c r="I579" s="231"/>
      <c r="L579" s="226"/>
      <c r="M579" s="232"/>
      <c r="N579" s="233"/>
      <c r="O579" s="233"/>
      <c r="P579" s="233"/>
      <c r="Q579" s="233"/>
      <c r="R579" s="233"/>
      <c r="S579" s="233"/>
      <c r="T579" s="234"/>
      <c r="AT579" s="228" t="s">
        <v>183</v>
      </c>
      <c r="AU579" s="228" t="s">
        <v>85</v>
      </c>
      <c r="AV579" s="12" t="s">
        <v>81</v>
      </c>
      <c r="AW579" s="12" t="s">
        <v>35</v>
      </c>
      <c r="AX579" s="12" t="s">
        <v>72</v>
      </c>
      <c r="AY579" s="228" t="s">
        <v>173</v>
      </c>
    </row>
    <row r="580" spans="2:51" s="13" customFormat="1" ht="13.5">
      <c r="B580" s="235"/>
      <c r="D580" s="236" t="s">
        <v>183</v>
      </c>
      <c r="E580" s="237" t="s">
        <v>5</v>
      </c>
      <c r="F580" s="238" t="s">
        <v>186</v>
      </c>
      <c r="H580" s="239">
        <v>15.81</v>
      </c>
      <c r="I580" s="240"/>
      <c r="L580" s="235"/>
      <c r="M580" s="241"/>
      <c r="N580" s="242"/>
      <c r="O580" s="242"/>
      <c r="P580" s="242"/>
      <c r="Q580" s="242"/>
      <c r="R580" s="242"/>
      <c r="S580" s="242"/>
      <c r="T580" s="243"/>
      <c r="AT580" s="244" t="s">
        <v>183</v>
      </c>
      <c r="AU580" s="244" t="s">
        <v>85</v>
      </c>
      <c r="AV580" s="13" t="s">
        <v>181</v>
      </c>
      <c r="AW580" s="13" t="s">
        <v>35</v>
      </c>
      <c r="AX580" s="13" t="s">
        <v>79</v>
      </c>
      <c r="AY580" s="244" t="s">
        <v>173</v>
      </c>
    </row>
    <row r="581" spans="2:65" s="1" customFormat="1" ht="31.5" customHeight="1">
      <c r="B581" s="213"/>
      <c r="C581" s="214" t="s">
        <v>593</v>
      </c>
      <c r="D581" s="214" t="s">
        <v>176</v>
      </c>
      <c r="E581" s="215" t="s">
        <v>1684</v>
      </c>
      <c r="F581" s="216" t="s">
        <v>1685</v>
      </c>
      <c r="G581" s="217" t="s">
        <v>339</v>
      </c>
      <c r="H581" s="218">
        <v>6.2</v>
      </c>
      <c r="I581" s="219"/>
      <c r="J581" s="220">
        <f>ROUND(I581*H581,2)</f>
        <v>0</v>
      </c>
      <c r="K581" s="216" t="s">
        <v>180</v>
      </c>
      <c r="L581" s="48"/>
      <c r="M581" s="221" t="s">
        <v>5</v>
      </c>
      <c r="N581" s="222" t="s">
        <v>43</v>
      </c>
      <c r="O581" s="49"/>
      <c r="P581" s="223">
        <f>O581*H581</f>
        <v>0</v>
      </c>
      <c r="Q581" s="223">
        <v>0</v>
      </c>
      <c r="R581" s="223">
        <f>Q581*H581</f>
        <v>0</v>
      </c>
      <c r="S581" s="223">
        <v>0.044</v>
      </c>
      <c r="T581" s="224">
        <f>S581*H581</f>
        <v>0</v>
      </c>
      <c r="AR581" s="26" t="s">
        <v>181</v>
      </c>
      <c r="AT581" s="26" t="s">
        <v>176</v>
      </c>
      <c r="AU581" s="26" t="s">
        <v>85</v>
      </c>
      <c r="AY581" s="26" t="s">
        <v>173</v>
      </c>
      <c r="BE581" s="225">
        <f>IF(N581="základní",J581,0)</f>
        <v>0</v>
      </c>
      <c r="BF581" s="225">
        <f>IF(N581="snížená",J581,0)</f>
        <v>0</v>
      </c>
      <c r="BG581" s="225">
        <f>IF(N581="zákl. přenesená",J581,0)</f>
        <v>0</v>
      </c>
      <c r="BH581" s="225">
        <f>IF(N581="sníž. přenesená",J581,0)</f>
        <v>0</v>
      </c>
      <c r="BI581" s="225">
        <f>IF(N581="nulová",J581,0)</f>
        <v>0</v>
      </c>
      <c r="BJ581" s="26" t="s">
        <v>79</v>
      </c>
      <c r="BK581" s="225">
        <f>ROUND(I581*H581,2)</f>
        <v>0</v>
      </c>
      <c r="BL581" s="26" t="s">
        <v>181</v>
      </c>
      <c r="BM581" s="26" t="s">
        <v>1686</v>
      </c>
    </row>
    <row r="582" spans="2:51" s="15" customFormat="1" ht="13.5">
      <c r="B582" s="286"/>
      <c r="D582" s="227" t="s">
        <v>183</v>
      </c>
      <c r="E582" s="287" t="s">
        <v>5</v>
      </c>
      <c r="F582" s="288" t="s">
        <v>1607</v>
      </c>
      <c r="H582" s="289" t="s">
        <v>5</v>
      </c>
      <c r="I582" s="290"/>
      <c r="L582" s="286"/>
      <c r="M582" s="291"/>
      <c r="N582" s="292"/>
      <c r="O582" s="292"/>
      <c r="P582" s="292"/>
      <c r="Q582" s="292"/>
      <c r="R582" s="292"/>
      <c r="S582" s="292"/>
      <c r="T582" s="293"/>
      <c r="AT582" s="289" t="s">
        <v>183</v>
      </c>
      <c r="AU582" s="289" t="s">
        <v>85</v>
      </c>
      <c r="AV582" s="15" t="s">
        <v>79</v>
      </c>
      <c r="AW582" s="15" t="s">
        <v>35</v>
      </c>
      <c r="AX582" s="15" t="s">
        <v>72</v>
      </c>
      <c r="AY582" s="289" t="s">
        <v>173</v>
      </c>
    </row>
    <row r="583" spans="2:51" s="12" customFormat="1" ht="13.5">
      <c r="B583" s="226"/>
      <c r="D583" s="236" t="s">
        <v>183</v>
      </c>
      <c r="E583" s="256" t="s">
        <v>5</v>
      </c>
      <c r="F583" s="257" t="s">
        <v>1681</v>
      </c>
      <c r="H583" s="258">
        <v>6.2</v>
      </c>
      <c r="I583" s="231"/>
      <c r="L583" s="226"/>
      <c r="M583" s="232"/>
      <c r="N583" s="233"/>
      <c r="O583" s="233"/>
      <c r="P583" s="233"/>
      <c r="Q583" s="233"/>
      <c r="R583" s="233"/>
      <c r="S583" s="233"/>
      <c r="T583" s="234"/>
      <c r="AT583" s="228" t="s">
        <v>183</v>
      </c>
      <c r="AU583" s="228" t="s">
        <v>85</v>
      </c>
      <c r="AV583" s="12" t="s">
        <v>81</v>
      </c>
      <c r="AW583" s="12" t="s">
        <v>35</v>
      </c>
      <c r="AX583" s="12" t="s">
        <v>79</v>
      </c>
      <c r="AY583" s="228" t="s">
        <v>173</v>
      </c>
    </row>
    <row r="584" spans="2:65" s="1" customFormat="1" ht="31.5" customHeight="1">
      <c r="B584" s="213"/>
      <c r="C584" s="214" t="s">
        <v>597</v>
      </c>
      <c r="D584" s="214" t="s">
        <v>176</v>
      </c>
      <c r="E584" s="215" t="s">
        <v>1687</v>
      </c>
      <c r="F584" s="216" t="s">
        <v>1688</v>
      </c>
      <c r="G584" s="217" t="s">
        <v>179</v>
      </c>
      <c r="H584" s="218">
        <v>170.79</v>
      </c>
      <c r="I584" s="219"/>
      <c r="J584" s="220">
        <f>ROUND(I584*H584,2)</f>
        <v>0</v>
      </c>
      <c r="K584" s="216" t="s">
        <v>180</v>
      </c>
      <c r="L584" s="48"/>
      <c r="M584" s="221" t="s">
        <v>5</v>
      </c>
      <c r="N584" s="222" t="s">
        <v>43</v>
      </c>
      <c r="O584" s="49"/>
      <c r="P584" s="223">
        <f>O584*H584</f>
        <v>0</v>
      </c>
      <c r="Q584" s="223">
        <v>0</v>
      </c>
      <c r="R584" s="223">
        <f>Q584*H584</f>
        <v>0</v>
      </c>
      <c r="S584" s="223">
        <v>0.057</v>
      </c>
      <c r="T584" s="224">
        <f>S584*H584</f>
        <v>0</v>
      </c>
      <c r="AR584" s="26" t="s">
        <v>181</v>
      </c>
      <c r="AT584" s="26" t="s">
        <v>176</v>
      </c>
      <c r="AU584" s="26" t="s">
        <v>85</v>
      </c>
      <c r="AY584" s="26" t="s">
        <v>173</v>
      </c>
      <c r="BE584" s="225">
        <f>IF(N584="základní",J584,0)</f>
        <v>0</v>
      </c>
      <c r="BF584" s="225">
        <f>IF(N584="snížená",J584,0)</f>
        <v>0</v>
      </c>
      <c r="BG584" s="225">
        <f>IF(N584="zákl. přenesená",J584,0)</f>
        <v>0</v>
      </c>
      <c r="BH584" s="225">
        <f>IF(N584="sníž. přenesená",J584,0)</f>
        <v>0</v>
      </c>
      <c r="BI584" s="225">
        <f>IF(N584="nulová",J584,0)</f>
        <v>0</v>
      </c>
      <c r="BJ584" s="26" t="s">
        <v>79</v>
      </c>
      <c r="BK584" s="225">
        <f>ROUND(I584*H584,2)</f>
        <v>0</v>
      </c>
      <c r="BL584" s="26" t="s">
        <v>181</v>
      </c>
      <c r="BM584" s="26" t="s">
        <v>1689</v>
      </c>
    </row>
    <row r="585" spans="2:47" s="1" customFormat="1" ht="13.5">
      <c r="B585" s="48"/>
      <c r="D585" s="227" t="s">
        <v>1236</v>
      </c>
      <c r="F585" s="285" t="s">
        <v>1690</v>
      </c>
      <c r="I585" s="281"/>
      <c r="L585" s="48"/>
      <c r="M585" s="282"/>
      <c r="N585" s="49"/>
      <c r="O585" s="49"/>
      <c r="P585" s="49"/>
      <c r="Q585" s="49"/>
      <c r="R585" s="49"/>
      <c r="S585" s="49"/>
      <c r="T585" s="87"/>
      <c r="AT585" s="26" t="s">
        <v>1236</v>
      </c>
      <c r="AU585" s="26" t="s">
        <v>85</v>
      </c>
    </row>
    <row r="586" spans="2:51" s="15" customFormat="1" ht="13.5">
      <c r="B586" s="286"/>
      <c r="D586" s="227" t="s">
        <v>183</v>
      </c>
      <c r="E586" s="287" t="s">
        <v>5</v>
      </c>
      <c r="F586" s="288" t="s">
        <v>1430</v>
      </c>
      <c r="H586" s="289" t="s">
        <v>5</v>
      </c>
      <c r="I586" s="290"/>
      <c r="L586" s="286"/>
      <c r="M586" s="291"/>
      <c r="N586" s="292"/>
      <c r="O586" s="292"/>
      <c r="P586" s="292"/>
      <c r="Q586" s="292"/>
      <c r="R586" s="292"/>
      <c r="S586" s="292"/>
      <c r="T586" s="293"/>
      <c r="AT586" s="289" t="s">
        <v>183</v>
      </c>
      <c r="AU586" s="289" t="s">
        <v>85</v>
      </c>
      <c r="AV586" s="15" t="s">
        <v>79</v>
      </c>
      <c r="AW586" s="15" t="s">
        <v>35</v>
      </c>
      <c r="AX586" s="15" t="s">
        <v>72</v>
      </c>
      <c r="AY586" s="289" t="s">
        <v>173</v>
      </c>
    </row>
    <row r="587" spans="2:51" s="12" customFormat="1" ht="13.5">
      <c r="B587" s="226"/>
      <c r="D587" s="227" t="s">
        <v>183</v>
      </c>
      <c r="E587" s="228" t="s">
        <v>5</v>
      </c>
      <c r="F587" s="229" t="s">
        <v>1691</v>
      </c>
      <c r="H587" s="230">
        <v>16.61</v>
      </c>
      <c r="I587" s="231"/>
      <c r="L587" s="226"/>
      <c r="M587" s="232"/>
      <c r="N587" s="233"/>
      <c r="O587" s="233"/>
      <c r="P587" s="233"/>
      <c r="Q587" s="233"/>
      <c r="R587" s="233"/>
      <c r="S587" s="233"/>
      <c r="T587" s="234"/>
      <c r="AT587" s="228" t="s">
        <v>183</v>
      </c>
      <c r="AU587" s="228" t="s">
        <v>85</v>
      </c>
      <c r="AV587" s="12" t="s">
        <v>81</v>
      </c>
      <c r="AW587" s="12" t="s">
        <v>35</v>
      </c>
      <c r="AX587" s="12" t="s">
        <v>72</v>
      </c>
      <c r="AY587" s="228" t="s">
        <v>173</v>
      </c>
    </row>
    <row r="588" spans="2:51" s="15" customFormat="1" ht="13.5">
      <c r="B588" s="286"/>
      <c r="D588" s="227" t="s">
        <v>183</v>
      </c>
      <c r="E588" s="287" t="s">
        <v>5</v>
      </c>
      <c r="F588" s="288" t="s">
        <v>1502</v>
      </c>
      <c r="H588" s="289" t="s">
        <v>5</v>
      </c>
      <c r="I588" s="290"/>
      <c r="L588" s="286"/>
      <c r="M588" s="291"/>
      <c r="N588" s="292"/>
      <c r="O588" s="292"/>
      <c r="P588" s="292"/>
      <c r="Q588" s="292"/>
      <c r="R588" s="292"/>
      <c r="S588" s="292"/>
      <c r="T588" s="293"/>
      <c r="AT588" s="289" t="s">
        <v>183</v>
      </c>
      <c r="AU588" s="289" t="s">
        <v>85</v>
      </c>
      <c r="AV588" s="15" t="s">
        <v>79</v>
      </c>
      <c r="AW588" s="15" t="s">
        <v>35</v>
      </c>
      <c r="AX588" s="15" t="s">
        <v>72</v>
      </c>
      <c r="AY588" s="289" t="s">
        <v>173</v>
      </c>
    </row>
    <row r="589" spans="2:51" s="12" customFormat="1" ht="13.5">
      <c r="B589" s="226"/>
      <c r="D589" s="227" t="s">
        <v>183</v>
      </c>
      <c r="E589" s="228" t="s">
        <v>5</v>
      </c>
      <c r="F589" s="229" t="s">
        <v>1692</v>
      </c>
      <c r="H589" s="230">
        <v>50.66</v>
      </c>
      <c r="I589" s="231"/>
      <c r="L589" s="226"/>
      <c r="M589" s="232"/>
      <c r="N589" s="233"/>
      <c r="O589" s="233"/>
      <c r="P589" s="233"/>
      <c r="Q589" s="233"/>
      <c r="R589" s="233"/>
      <c r="S589" s="233"/>
      <c r="T589" s="234"/>
      <c r="AT589" s="228" t="s">
        <v>183</v>
      </c>
      <c r="AU589" s="228" t="s">
        <v>85</v>
      </c>
      <c r="AV589" s="12" t="s">
        <v>81</v>
      </c>
      <c r="AW589" s="12" t="s">
        <v>35</v>
      </c>
      <c r="AX589" s="12" t="s">
        <v>72</v>
      </c>
      <c r="AY589" s="228" t="s">
        <v>173</v>
      </c>
    </row>
    <row r="590" spans="2:51" s="15" customFormat="1" ht="13.5">
      <c r="B590" s="286"/>
      <c r="D590" s="227" t="s">
        <v>183</v>
      </c>
      <c r="E590" s="287" t="s">
        <v>5</v>
      </c>
      <c r="F590" s="288" t="s">
        <v>1504</v>
      </c>
      <c r="H590" s="289" t="s">
        <v>5</v>
      </c>
      <c r="I590" s="290"/>
      <c r="L590" s="286"/>
      <c r="M590" s="291"/>
      <c r="N590" s="292"/>
      <c r="O590" s="292"/>
      <c r="P590" s="292"/>
      <c r="Q590" s="292"/>
      <c r="R590" s="292"/>
      <c r="S590" s="292"/>
      <c r="T590" s="293"/>
      <c r="AT590" s="289" t="s">
        <v>183</v>
      </c>
      <c r="AU590" s="289" t="s">
        <v>85</v>
      </c>
      <c r="AV590" s="15" t="s">
        <v>79</v>
      </c>
      <c r="AW590" s="15" t="s">
        <v>35</v>
      </c>
      <c r="AX590" s="15" t="s">
        <v>72</v>
      </c>
      <c r="AY590" s="289" t="s">
        <v>173</v>
      </c>
    </row>
    <row r="591" spans="2:51" s="12" customFormat="1" ht="13.5">
      <c r="B591" s="226"/>
      <c r="D591" s="227" t="s">
        <v>183</v>
      </c>
      <c r="E591" s="228" t="s">
        <v>5</v>
      </c>
      <c r="F591" s="229" t="s">
        <v>1692</v>
      </c>
      <c r="H591" s="230">
        <v>50.66</v>
      </c>
      <c r="I591" s="231"/>
      <c r="L591" s="226"/>
      <c r="M591" s="232"/>
      <c r="N591" s="233"/>
      <c r="O591" s="233"/>
      <c r="P591" s="233"/>
      <c r="Q591" s="233"/>
      <c r="R591" s="233"/>
      <c r="S591" s="233"/>
      <c r="T591" s="234"/>
      <c r="AT591" s="228" t="s">
        <v>183</v>
      </c>
      <c r="AU591" s="228" t="s">
        <v>85</v>
      </c>
      <c r="AV591" s="12" t="s">
        <v>81</v>
      </c>
      <c r="AW591" s="12" t="s">
        <v>35</v>
      </c>
      <c r="AX591" s="12" t="s">
        <v>72</v>
      </c>
      <c r="AY591" s="228" t="s">
        <v>173</v>
      </c>
    </row>
    <row r="592" spans="2:51" s="15" customFormat="1" ht="13.5">
      <c r="B592" s="286"/>
      <c r="D592" s="227" t="s">
        <v>183</v>
      </c>
      <c r="E592" s="287" t="s">
        <v>5</v>
      </c>
      <c r="F592" s="288" t="s">
        <v>1505</v>
      </c>
      <c r="H592" s="289" t="s">
        <v>5</v>
      </c>
      <c r="I592" s="290"/>
      <c r="L592" s="286"/>
      <c r="M592" s="291"/>
      <c r="N592" s="292"/>
      <c r="O592" s="292"/>
      <c r="P592" s="292"/>
      <c r="Q592" s="292"/>
      <c r="R592" s="292"/>
      <c r="S592" s="292"/>
      <c r="T592" s="293"/>
      <c r="AT592" s="289" t="s">
        <v>183</v>
      </c>
      <c r="AU592" s="289" t="s">
        <v>85</v>
      </c>
      <c r="AV592" s="15" t="s">
        <v>79</v>
      </c>
      <c r="AW592" s="15" t="s">
        <v>35</v>
      </c>
      <c r="AX592" s="15" t="s">
        <v>72</v>
      </c>
      <c r="AY592" s="289" t="s">
        <v>173</v>
      </c>
    </row>
    <row r="593" spans="2:51" s="12" customFormat="1" ht="13.5">
      <c r="B593" s="226"/>
      <c r="D593" s="227" t="s">
        <v>183</v>
      </c>
      <c r="E593" s="228" t="s">
        <v>5</v>
      </c>
      <c r="F593" s="229" t="s">
        <v>1692</v>
      </c>
      <c r="H593" s="230">
        <v>50.66</v>
      </c>
      <c r="I593" s="231"/>
      <c r="L593" s="226"/>
      <c r="M593" s="232"/>
      <c r="N593" s="233"/>
      <c r="O593" s="233"/>
      <c r="P593" s="233"/>
      <c r="Q593" s="233"/>
      <c r="R593" s="233"/>
      <c r="S593" s="233"/>
      <c r="T593" s="234"/>
      <c r="AT593" s="228" t="s">
        <v>183</v>
      </c>
      <c r="AU593" s="228" t="s">
        <v>85</v>
      </c>
      <c r="AV593" s="12" t="s">
        <v>81</v>
      </c>
      <c r="AW593" s="12" t="s">
        <v>35</v>
      </c>
      <c r="AX593" s="12" t="s">
        <v>72</v>
      </c>
      <c r="AY593" s="228" t="s">
        <v>173</v>
      </c>
    </row>
    <row r="594" spans="2:51" s="15" customFormat="1" ht="13.5">
      <c r="B594" s="286"/>
      <c r="D594" s="227" t="s">
        <v>183</v>
      </c>
      <c r="E594" s="287" t="s">
        <v>5</v>
      </c>
      <c r="F594" s="288" t="s">
        <v>1506</v>
      </c>
      <c r="H594" s="289" t="s">
        <v>5</v>
      </c>
      <c r="I594" s="290"/>
      <c r="L594" s="286"/>
      <c r="M594" s="291"/>
      <c r="N594" s="292"/>
      <c r="O594" s="292"/>
      <c r="P594" s="292"/>
      <c r="Q594" s="292"/>
      <c r="R594" s="292"/>
      <c r="S594" s="292"/>
      <c r="T594" s="293"/>
      <c r="AT594" s="289" t="s">
        <v>183</v>
      </c>
      <c r="AU594" s="289" t="s">
        <v>85</v>
      </c>
      <c r="AV594" s="15" t="s">
        <v>79</v>
      </c>
      <c r="AW594" s="15" t="s">
        <v>35</v>
      </c>
      <c r="AX594" s="15" t="s">
        <v>72</v>
      </c>
      <c r="AY594" s="289" t="s">
        <v>173</v>
      </c>
    </row>
    <row r="595" spans="2:51" s="12" customFormat="1" ht="13.5">
      <c r="B595" s="226"/>
      <c r="D595" s="227" t="s">
        <v>183</v>
      </c>
      <c r="E595" s="228" t="s">
        <v>5</v>
      </c>
      <c r="F595" s="229" t="s">
        <v>1693</v>
      </c>
      <c r="H595" s="230">
        <v>2.2</v>
      </c>
      <c r="I595" s="231"/>
      <c r="L595" s="226"/>
      <c r="M595" s="232"/>
      <c r="N595" s="233"/>
      <c r="O595" s="233"/>
      <c r="P595" s="233"/>
      <c r="Q595" s="233"/>
      <c r="R595" s="233"/>
      <c r="S595" s="233"/>
      <c r="T595" s="234"/>
      <c r="AT595" s="228" t="s">
        <v>183</v>
      </c>
      <c r="AU595" s="228" t="s">
        <v>85</v>
      </c>
      <c r="AV595" s="12" t="s">
        <v>81</v>
      </c>
      <c r="AW595" s="12" t="s">
        <v>35</v>
      </c>
      <c r="AX595" s="12" t="s">
        <v>72</v>
      </c>
      <c r="AY595" s="228" t="s">
        <v>173</v>
      </c>
    </row>
    <row r="596" spans="2:51" s="13" customFormat="1" ht="13.5">
      <c r="B596" s="235"/>
      <c r="D596" s="236" t="s">
        <v>183</v>
      </c>
      <c r="E596" s="237" t="s">
        <v>5</v>
      </c>
      <c r="F596" s="238" t="s">
        <v>186</v>
      </c>
      <c r="H596" s="239">
        <v>170.79</v>
      </c>
      <c r="I596" s="240"/>
      <c r="L596" s="235"/>
      <c r="M596" s="241"/>
      <c r="N596" s="242"/>
      <c r="O596" s="242"/>
      <c r="P596" s="242"/>
      <c r="Q596" s="242"/>
      <c r="R596" s="242"/>
      <c r="S596" s="242"/>
      <c r="T596" s="243"/>
      <c r="AT596" s="244" t="s">
        <v>183</v>
      </c>
      <c r="AU596" s="244" t="s">
        <v>85</v>
      </c>
      <c r="AV596" s="13" t="s">
        <v>181</v>
      </c>
      <c r="AW596" s="13" t="s">
        <v>35</v>
      </c>
      <c r="AX596" s="13" t="s">
        <v>79</v>
      </c>
      <c r="AY596" s="244" t="s">
        <v>173</v>
      </c>
    </row>
    <row r="597" spans="2:65" s="1" customFormat="1" ht="31.5" customHeight="1">
      <c r="B597" s="213"/>
      <c r="C597" s="214" t="s">
        <v>602</v>
      </c>
      <c r="D597" s="214" t="s">
        <v>176</v>
      </c>
      <c r="E597" s="215" t="s">
        <v>1694</v>
      </c>
      <c r="F597" s="216" t="s">
        <v>1695</v>
      </c>
      <c r="G597" s="217" t="s">
        <v>179</v>
      </c>
      <c r="H597" s="218">
        <v>74.81</v>
      </c>
      <c r="I597" s="219"/>
      <c r="J597" s="220">
        <f>ROUND(I597*H597,2)</f>
        <v>0</v>
      </c>
      <c r="K597" s="216" t="s">
        <v>180</v>
      </c>
      <c r="L597" s="48"/>
      <c r="M597" s="221" t="s">
        <v>5</v>
      </c>
      <c r="N597" s="222" t="s">
        <v>43</v>
      </c>
      <c r="O597" s="49"/>
      <c r="P597" s="223">
        <f>O597*H597</f>
        <v>0</v>
      </c>
      <c r="Q597" s="223">
        <v>0</v>
      </c>
      <c r="R597" s="223">
        <f>Q597*H597</f>
        <v>0</v>
      </c>
      <c r="S597" s="223">
        <v>0.055</v>
      </c>
      <c r="T597" s="224">
        <f>S597*H597</f>
        <v>0</v>
      </c>
      <c r="AR597" s="26" t="s">
        <v>181</v>
      </c>
      <c r="AT597" s="26" t="s">
        <v>176</v>
      </c>
      <c r="AU597" s="26" t="s">
        <v>85</v>
      </c>
      <c r="AY597" s="26" t="s">
        <v>173</v>
      </c>
      <c r="BE597" s="225">
        <f>IF(N597="základní",J597,0)</f>
        <v>0</v>
      </c>
      <c r="BF597" s="225">
        <f>IF(N597="snížená",J597,0)</f>
        <v>0</v>
      </c>
      <c r="BG597" s="225">
        <f>IF(N597="zákl. přenesená",J597,0)</f>
        <v>0</v>
      </c>
      <c r="BH597" s="225">
        <f>IF(N597="sníž. přenesená",J597,0)</f>
        <v>0</v>
      </c>
      <c r="BI597" s="225">
        <f>IF(N597="nulová",J597,0)</f>
        <v>0</v>
      </c>
      <c r="BJ597" s="26" t="s">
        <v>79</v>
      </c>
      <c r="BK597" s="225">
        <f>ROUND(I597*H597,2)</f>
        <v>0</v>
      </c>
      <c r="BL597" s="26" t="s">
        <v>181</v>
      </c>
      <c r="BM597" s="26" t="s">
        <v>1696</v>
      </c>
    </row>
    <row r="598" spans="2:51" s="15" customFormat="1" ht="13.5">
      <c r="B598" s="286"/>
      <c r="D598" s="227" t="s">
        <v>183</v>
      </c>
      <c r="E598" s="287" t="s">
        <v>5</v>
      </c>
      <c r="F598" s="288" t="s">
        <v>1430</v>
      </c>
      <c r="H598" s="289" t="s">
        <v>5</v>
      </c>
      <c r="I598" s="290"/>
      <c r="L598" s="286"/>
      <c r="M598" s="291"/>
      <c r="N598" s="292"/>
      <c r="O598" s="292"/>
      <c r="P598" s="292"/>
      <c r="Q598" s="292"/>
      <c r="R598" s="292"/>
      <c r="S598" s="292"/>
      <c r="T598" s="293"/>
      <c r="AT598" s="289" t="s">
        <v>183</v>
      </c>
      <c r="AU598" s="289" t="s">
        <v>85</v>
      </c>
      <c r="AV598" s="15" t="s">
        <v>79</v>
      </c>
      <c r="AW598" s="15" t="s">
        <v>35</v>
      </c>
      <c r="AX598" s="15" t="s">
        <v>72</v>
      </c>
      <c r="AY598" s="289" t="s">
        <v>173</v>
      </c>
    </row>
    <row r="599" spans="2:51" s="12" customFormat="1" ht="13.5">
      <c r="B599" s="226"/>
      <c r="D599" s="227" t="s">
        <v>183</v>
      </c>
      <c r="E599" s="228" t="s">
        <v>5</v>
      </c>
      <c r="F599" s="229" t="s">
        <v>1500</v>
      </c>
      <c r="H599" s="230">
        <v>16.02</v>
      </c>
      <c r="I599" s="231"/>
      <c r="L599" s="226"/>
      <c r="M599" s="232"/>
      <c r="N599" s="233"/>
      <c r="O599" s="233"/>
      <c r="P599" s="233"/>
      <c r="Q599" s="233"/>
      <c r="R599" s="233"/>
      <c r="S599" s="233"/>
      <c r="T599" s="234"/>
      <c r="AT599" s="228" t="s">
        <v>183</v>
      </c>
      <c r="AU599" s="228" t="s">
        <v>85</v>
      </c>
      <c r="AV599" s="12" t="s">
        <v>81</v>
      </c>
      <c r="AW599" s="12" t="s">
        <v>35</v>
      </c>
      <c r="AX599" s="12" t="s">
        <v>72</v>
      </c>
      <c r="AY599" s="228" t="s">
        <v>173</v>
      </c>
    </row>
    <row r="600" spans="2:51" s="12" customFormat="1" ht="13.5">
      <c r="B600" s="226"/>
      <c r="D600" s="227" t="s">
        <v>183</v>
      </c>
      <c r="E600" s="228" t="s">
        <v>5</v>
      </c>
      <c r="F600" s="229" t="s">
        <v>1501</v>
      </c>
      <c r="H600" s="230">
        <v>2.39</v>
      </c>
      <c r="I600" s="231"/>
      <c r="L600" s="226"/>
      <c r="M600" s="232"/>
      <c r="N600" s="233"/>
      <c r="O600" s="233"/>
      <c r="P600" s="233"/>
      <c r="Q600" s="233"/>
      <c r="R600" s="233"/>
      <c r="S600" s="233"/>
      <c r="T600" s="234"/>
      <c r="AT600" s="228" t="s">
        <v>183</v>
      </c>
      <c r="AU600" s="228" t="s">
        <v>85</v>
      </c>
      <c r="AV600" s="12" t="s">
        <v>81</v>
      </c>
      <c r="AW600" s="12" t="s">
        <v>35</v>
      </c>
      <c r="AX600" s="12" t="s">
        <v>72</v>
      </c>
      <c r="AY600" s="228" t="s">
        <v>173</v>
      </c>
    </row>
    <row r="601" spans="2:51" s="15" customFormat="1" ht="13.5">
      <c r="B601" s="286"/>
      <c r="D601" s="227" t="s">
        <v>183</v>
      </c>
      <c r="E601" s="287" t="s">
        <v>5</v>
      </c>
      <c r="F601" s="288" t="s">
        <v>1502</v>
      </c>
      <c r="H601" s="289" t="s">
        <v>5</v>
      </c>
      <c r="I601" s="290"/>
      <c r="L601" s="286"/>
      <c r="M601" s="291"/>
      <c r="N601" s="292"/>
      <c r="O601" s="292"/>
      <c r="P601" s="292"/>
      <c r="Q601" s="292"/>
      <c r="R601" s="292"/>
      <c r="S601" s="292"/>
      <c r="T601" s="293"/>
      <c r="AT601" s="289" t="s">
        <v>183</v>
      </c>
      <c r="AU601" s="289" t="s">
        <v>85</v>
      </c>
      <c r="AV601" s="15" t="s">
        <v>79</v>
      </c>
      <c r="AW601" s="15" t="s">
        <v>35</v>
      </c>
      <c r="AX601" s="15" t="s">
        <v>72</v>
      </c>
      <c r="AY601" s="289" t="s">
        <v>173</v>
      </c>
    </row>
    <row r="602" spans="2:51" s="12" customFormat="1" ht="13.5">
      <c r="B602" s="226"/>
      <c r="D602" s="227" t="s">
        <v>183</v>
      </c>
      <c r="E602" s="228" t="s">
        <v>5</v>
      </c>
      <c r="F602" s="229" t="s">
        <v>1503</v>
      </c>
      <c r="H602" s="230">
        <v>16.92</v>
      </c>
      <c r="I602" s="231"/>
      <c r="L602" s="226"/>
      <c r="M602" s="232"/>
      <c r="N602" s="233"/>
      <c r="O602" s="233"/>
      <c r="P602" s="233"/>
      <c r="Q602" s="233"/>
      <c r="R602" s="233"/>
      <c r="S602" s="233"/>
      <c r="T602" s="234"/>
      <c r="AT602" s="228" t="s">
        <v>183</v>
      </c>
      <c r="AU602" s="228" t="s">
        <v>85</v>
      </c>
      <c r="AV602" s="12" t="s">
        <v>81</v>
      </c>
      <c r="AW602" s="12" t="s">
        <v>35</v>
      </c>
      <c r="AX602" s="12" t="s">
        <v>72</v>
      </c>
      <c r="AY602" s="228" t="s">
        <v>173</v>
      </c>
    </row>
    <row r="603" spans="2:51" s="15" customFormat="1" ht="13.5">
      <c r="B603" s="286"/>
      <c r="D603" s="227" t="s">
        <v>183</v>
      </c>
      <c r="E603" s="287" t="s">
        <v>5</v>
      </c>
      <c r="F603" s="288" t="s">
        <v>1504</v>
      </c>
      <c r="H603" s="289" t="s">
        <v>5</v>
      </c>
      <c r="I603" s="290"/>
      <c r="L603" s="286"/>
      <c r="M603" s="291"/>
      <c r="N603" s="292"/>
      <c r="O603" s="292"/>
      <c r="P603" s="292"/>
      <c r="Q603" s="292"/>
      <c r="R603" s="292"/>
      <c r="S603" s="292"/>
      <c r="T603" s="293"/>
      <c r="AT603" s="289" t="s">
        <v>183</v>
      </c>
      <c r="AU603" s="289" t="s">
        <v>85</v>
      </c>
      <c r="AV603" s="15" t="s">
        <v>79</v>
      </c>
      <c r="AW603" s="15" t="s">
        <v>35</v>
      </c>
      <c r="AX603" s="15" t="s">
        <v>72</v>
      </c>
      <c r="AY603" s="289" t="s">
        <v>173</v>
      </c>
    </row>
    <row r="604" spans="2:51" s="12" customFormat="1" ht="13.5">
      <c r="B604" s="226"/>
      <c r="D604" s="227" t="s">
        <v>183</v>
      </c>
      <c r="E604" s="228" t="s">
        <v>5</v>
      </c>
      <c r="F604" s="229" t="s">
        <v>1503</v>
      </c>
      <c r="H604" s="230">
        <v>16.92</v>
      </c>
      <c r="I604" s="231"/>
      <c r="L604" s="226"/>
      <c r="M604" s="232"/>
      <c r="N604" s="233"/>
      <c r="O604" s="233"/>
      <c r="P604" s="233"/>
      <c r="Q604" s="233"/>
      <c r="R604" s="233"/>
      <c r="S604" s="233"/>
      <c r="T604" s="234"/>
      <c r="AT604" s="228" t="s">
        <v>183</v>
      </c>
      <c r="AU604" s="228" t="s">
        <v>85</v>
      </c>
      <c r="AV604" s="12" t="s">
        <v>81</v>
      </c>
      <c r="AW604" s="12" t="s">
        <v>35</v>
      </c>
      <c r="AX604" s="12" t="s">
        <v>72</v>
      </c>
      <c r="AY604" s="228" t="s">
        <v>173</v>
      </c>
    </row>
    <row r="605" spans="2:51" s="15" customFormat="1" ht="13.5">
      <c r="B605" s="286"/>
      <c r="D605" s="227" t="s">
        <v>183</v>
      </c>
      <c r="E605" s="287" t="s">
        <v>5</v>
      </c>
      <c r="F605" s="288" t="s">
        <v>1505</v>
      </c>
      <c r="H605" s="289" t="s">
        <v>5</v>
      </c>
      <c r="I605" s="290"/>
      <c r="L605" s="286"/>
      <c r="M605" s="291"/>
      <c r="N605" s="292"/>
      <c r="O605" s="292"/>
      <c r="P605" s="292"/>
      <c r="Q605" s="292"/>
      <c r="R605" s="292"/>
      <c r="S605" s="292"/>
      <c r="T605" s="293"/>
      <c r="AT605" s="289" t="s">
        <v>183</v>
      </c>
      <c r="AU605" s="289" t="s">
        <v>85</v>
      </c>
      <c r="AV605" s="15" t="s">
        <v>79</v>
      </c>
      <c r="AW605" s="15" t="s">
        <v>35</v>
      </c>
      <c r="AX605" s="15" t="s">
        <v>72</v>
      </c>
      <c r="AY605" s="289" t="s">
        <v>173</v>
      </c>
    </row>
    <row r="606" spans="2:51" s="12" customFormat="1" ht="13.5">
      <c r="B606" s="226"/>
      <c r="D606" s="227" t="s">
        <v>183</v>
      </c>
      <c r="E606" s="228" t="s">
        <v>5</v>
      </c>
      <c r="F606" s="229" t="s">
        <v>1503</v>
      </c>
      <c r="H606" s="230">
        <v>16.92</v>
      </c>
      <c r="I606" s="231"/>
      <c r="L606" s="226"/>
      <c r="M606" s="232"/>
      <c r="N606" s="233"/>
      <c r="O606" s="233"/>
      <c r="P606" s="233"/>
      <c r="Q606" s="233"/>
      <c r="R606" s="233"/>
      <c r="S606" s="233"/>
      <c r="T606" s="234"/>
      <c r="AT606" s="228" t="s">
        <v>183</v>
      </c>
      <c r="AU606" s="228" t="s">
        <v>85</v>
      </c>
      <c r="AV606" s="12" t="s">
        <v>81</v>
      </c>
      <c r="AW606" s="12" t="s">
        <v>35</v>
      </c>
      <c r="AX606" s="12" t="s">
        <v>72</v>
      </c>
      <c r="AY606" s="228" t="s">
        <v>173</v>
      </c>
    </row>
    <row r="607" spans="2:51" s="15" customFormat="1" ht="13.5">
      <c r="B607" s="286"/>
      <c r="D607" s="227" t="s">
        <v>183</v>
      </c>
      <c r="E607" s="287" t="s">
        <v>5</v>
      </c>
      <c r="F607" s="288" t="s">
        <v>1506</v>
      </c>
      <c r="H607" s="289" t="s">
        <v>5</v>
      </c>
      <c r="I607" s="290"/>
      <c r="L607" s="286"/>
      <c r="M607" s="291"/>
      <c r="N607" s="292"/>
      <c r="O607" s="292"/>
      <c r="P607" s="292"/>
      <c r="Q607" s="292"/>
      <c r="R607" s="292"/>
      <c r="S607" s="292"/>
      <c r="T607" s="293"/>
      <c r="AT607" s="289" t="s">
        <v>183</v>
      </c>
      <c r="AU607" s="289" t="s">
        <v>85</v>
      </c>
      <c r="AV607" s="15" t="s">
        <v>79</v>
      </c>
      <c r="AW607" s="15" t="s">
        <v>35</v>
      </c>
      <c r="AX607" s="15" t="s">
        <v>72</v>
      </c>
      <c r="AY607" s="289" t="s">
        <v>173</v>
      </c>
    </row>
    <row r="608" spans="2:51" s="12" customFormat="1" ht="13.5">
      <c r="B608" s="226"/>
      <c r="D608" s="227" t="s">
        <v>183</v>
      </c>
      <c r="E608" s="228" t="s">
        <v>5</v>
      </c>
      <c r="F608" s="229" t="s">
        <v>1507</v>
      </c>
      <c r="H608" s="230">
        <v>5.64</v>
      </c>
      <c r="I608" s="231"/>
      <c r="L608" s="226"/>
      <c r="M608" s="232"/>
      <c r="N608" s="233"/>
      <c r="O608" s="233"/>
      <c r="P608" s="233"/>
      <c r="Q608" s="233"/>
      <c r="R608" s="233"/>
      <c r="S608" s="233"/>
      <c r="T608" s="234"/>
      <c r="AT608" s="228" t="s">
        <v>183</v>
      </c>
      <c r="AU608" s="228" t="s">
        <v>85</v>
      </c>
      <c r="AV608" s="12" t="s">
        <v>81</v>
      </c>
      <c r="AW608" s="12" t="s">
        <v>35</v>
      </c>
      <c r="AX608" s="12" t="s">
        <v>72</v>
      </c>
      <c r="AY608" s="228" t="s">
        <v>173</v>
      </c>
    </row>
    <row r="609" spans="2:51" s="13" customFormat="1" ht="13.5">
      <c r="B609" s="235"/>
      <c r="D609" s="236" t="s">
        <v>183</v>
      </c>
      <c r="E609" s="237" t="s">
        <v>5</v>
      </c>
      <c r="F609" s="238" t="s">
        <v>186</v>
      </c>
      <c r="H609" s="239">
        <v>74.81</v>
      </c>
      <c r="I609" s="240"/>
      <c r="L609" s="235"/>
      <c r="M609" s="241"/>
      <c r="N609" s="242"/>
      <c r="O609" s="242"/>
      <c r="P609" s="242"/>
      <c r="Q609" s="242"/>
      <c r="R609" s="242"/>
      <c r="S609" s="242"/>
      <c r="T609" s="243"/>
      <c r="AT609" s="244" t="s">
        <v>183</v>
      </c>
      <c r="AU609" s="244" t="s">
        <v>85</v>
      </c>
      <c r="AV609" s="13" t="s">
        <v>181</v>
      </c>
      <c r="AW609" s="13" t="s">
        <v>35</v>
      </c>
      <c r="AX609" s="13" t="s">
        <v>79</v>
      </c>
      <c r="AY609" s="244" t="s">
        <v>173</v>
      </c>
    </row>
    <row r="610" spans="2:65" s="1" customFormat="1" ht="31.5" customHeight="1">
      <c r="B610" s="213"/>
      <c r="C610" s="214" t="s">
        <v>611</v>
      </c>
      <c r="D610" s="214" t="s">
        <v>176</v>
      </c>
      <c r="E610" s="215" t="s">
        <v>1697</v>
      </c>
      <c r="F610" s="216" t="s">
        <v>1698</v>
      </c>
      <c r="G610" s="217" t="s">
        <v>179</v>
      </c>
      <c r="H610" s="218">
        <v>2.66</v>
      </c>
      <c r="I610" s="219"/>
      <c r="J610" s="220">
        <f>ROUND(I610*H610,2)</f>
        <v>0</v>
      </c>
      <c r="K610" s="216" t="s">
        <v>180</v>
      </c>
      <c r="L610" s="48"/>
      <c r="M610" s="221" t="s">
        <v>5</v>
      </c>
      <c r="N610" s="222" t="s">
        <v>43</v>
      </c>
      <c r="O610" s="49"/>
      <c r="P610" s="223">
        <f>O610*H610</f>
        <v>0</v>
      </c>
      <c r="Q610" s="223">
        <v>0</v>
      </c>
      <c r="R610" s="223">
        <f>Q610*H610</f>
        <v>0</v>
      </c>
      <c r="S610" s="223">
        <v>0.061</v>
      </c>
      <c r="T610" s="224">
        <f>S610*H610</f>
        <v>0</v>
      </c>
      <c r="AR610" s="26" t="s">
        <v>181</v>
      </c>
      <c r="AT610" s="26" t="s">
        <v>176</v>
      </c>
      <c r="AU610" s="26" t="s">
        <v>85</v>
      </c>
      <c r="AY610" s="26" t="s">
        <v>173</v>
      </c>
      <c r="BE610" s="225">
        <f>IF(N610="základní",J610,0)</f>
        <v>0</v>
      </c>
      <c r="BF610" s="225">
        <f>IF(N610="snížená",J610,0)</f>
        <v>0</v>
      </c>
      <c r="BG610" s="225">
        <f>IF(N610="zákl. přenesená",J610,0)</f>
        <v>0</v>
      </c>
      <c r="BH610" s="225">
        <f>IF(N610="sníž. přenesená",J610,0)</f>
        <v>0</v>
      </c>
      <c r="BI610" s="225">
        <f>IF(N610="nulová",J610,0)</f>
        <v>0</v>
      </c>
      <c r="BJ610" s="26" t="s">
        <v>79</v>
      </c>
      <c r="BK610" s="225">
        <f>ROUND(I610*H610,2)</f>
        <v>0</v>
      </c>
      <c r="BL610" s="26" t="s">
        <v>181</v>
      </c>
      <c r="BM610" s="26" t="s">
        <v>1699</v>
      </c>
    </row>
    <row r="611" spans="2:47" s="1" customFormat="1" ht="13.5">
      <c r="B611" s="48"/>
      <c r="D611" s="227" t="s">
        <v>1236</v>
      </c>
      <c r="F611" s="285" t="s">
        <v>1700</v>
      </c>
      <c r="I611" s="281"/>
      <c r="L611" s="48"/>
      <c r="M611" s="282"/>
      <c r="N611" s="49"/>
      <c r="O611" s="49"/>
      <c r="P611" s="49"/>
      <c r="Q611" s="49"/>
      <c r="R611" s="49"/>
      <c r="S611" s="49"/>
      <c r="T611" s="87"/>
      <c r="AT611" s="26" t="s">
        <v>1236</v>
      </c>
      <c r="AU611" s="26" t="s">
        <v>85</v>
      </c>
    </row>
    <row r="612" spans="2:51" s="15" customFormat="1" ht="13.5">
      <c r="B612" s="286"/>
      <c r="D612" s="227" t="s">
        <v>183</v>
      </c>
      <c r="E612" s="287" t="s">
        <v>5</v>
      </c>
      <c r="F612" s="288" t="s">
        <v>1430</v>
      </c>
      <c r="H612" s="289" t="s">
        <v>5</v>
      </c>
      <c r="I612" s="290"/>
      <c r="L612" s="286"/>
      <c r="M612" s="291"/>
      <c r="N612" s="292"/>
      <c r="O612" s="292"/>
      <c r="P612" s="292"/>
      <c r="Q612" s="292"/>
      <c r="R612" s="292"/>
      <c r="S612" s="292"/>
      <c r="T612" s="293"/>
      <c r="AT612" s="289" t="s">
        <v>183</v>
      </c>
      <c r="AU612" s="289" t="s">
        <v>85</v>
      </c>
      <c r="AV612" s="15" t="s">
        <v>79</v>
      </c>
      <c r="AW612" s="15" t="s">
        <v>35</v>
      </c>
      <c r="AX612" s="15" t="s">
        <v>72</v>
      </c>
      <c r="AY612" s="289" t="s">
        <v>173</v>
      </c>
    </row>
    <row r="613" spans="2:51" s="12" customFormat="1" ht="13.5">
      <c r="B613" s="226"/>
      <c r="D613" s="236" t="s">
        <v>183</v>
      </c>
      <c r="E613" s="256" t="s">
        <v>5</v>
      </c>
      <c r="F613" s="257" t="s">
        <v>1701</v>
      </c>
      <c r="H613" s="258">
        <v>2.66</v>
      </c>
      <c r="I613" s="231"/>
      <c r="L613" s="226"/>
      <c r="M613" s="232"/>
      <c r="N613" s="233"/>
      <c r="O613" s="233"/>
      <c r="P613" s="233"/>
      <c r="Q613" s="233"/>
      <c r="R613" s="233"/>
      <c r="S613" s="233"/>
      <c r="T613" s="234"/>
      <c r="AT613" s="228" t="s">
        <v>183</v>
      </c>
      <c r="AU613" s="228" t="s">
        <v>85</v>
      </c>
      <c r="AV613" s="12" t="s">
        <v>81</v>
      </c>
      <c r="AW613" s="12" t="s">
        <v>35</v>
      </c>
      <c r="AX613" s="12" t="s">
        <v>79</v>
      </c>
      <c r="AY613" s="228" t="s">
        <v>173</v>
      </c>
    </row>
    <row r="614" spans="2:65" s="1" customFormat="1" ht="31.5" customHeight="1">
      <c r="B614" s="213"/>
      <c r="C614" s="214" t="s">
        <v>617</v>
      </c>
      <c r="D614" s="214" t="s">
        <v>176</v>
      </c>
      <c r="E614" s="215" t="s">
        <v>1702</v>
      </c>
      <c r="F614" s="216" t="s">
        <v>1703</v>
      </c>
      <c r="G614" s="217" t="s">
        <v>179</v>
      </c>
      <c r="H614" s="218">
        <v>45.6</v>
      </c>
      <c r="I614" s="219"/>
      <c r="J614" s="220">
        <f>ROUND(I614*H614,2)</f>
        <v>0</v>
      </c>
      <c r="K614" s="216" t="s">
        <v>180</v>
      </c>
      <c r="L614" s="48"/>
      <c r="M614" s="221" t="s">
        <v>5</v>
      </c>
      <c r="N614" s="222" t="s">
        <v>43</v>
      </c>
      <c r="O614" s="49"/>
      <c r="P614" s="223">
        <f>O614*H614</f>
        <v>0</v>
      </c>
      <c r="Q614" s="223">
        <v>0</v>
      </c>
      <c r="R614" s="223">
        <f>Q614*H614</f>
        <v>0</v>
      </c>
      <c r="S614" s="223">
        <v>0.053</v>
      </c>
      <c r="T614" s="224">
        <f>S614*H614</f>
        <v>0</v>
      </c>
      <c r="AR614" s="26" t="s">
        <v>181</v>
      </c>
      <c r="AT614" s="26" t="s">
        <v>176</v>
      </c>
      <c r="AU614" s="26" t="s">
        <v>85</v>
      </c>
      <c r="AY614" s="26" t="s">
        <v>173</v>
      </c>
      <c r="BE614" s="225">
        <f>IF(N614="základní",J614,0)</f>
        <v>0</v>
      </c>
      <c r="BF614" s="225">
        <f>IF(N614="snížená",J614,0)</f>
        <v>0</v>
      </c>
      <c r="BG614" s="225">
        <f>IF(N614="zákl. přenesená",J614,0)</f>
        <v>0</v>
      </c>
      <c r="BH614" s="225">
        <f>IF(N614="sníž. přenesená",J614,0)</f>
        <v>0</v>
      </c>
      <c r="BI614" s="225">
        <f>IF(N614="nulová",J614,0)</f>
        <v>0</v>
      </c>
      <c r="BJ614" s="26" t="s">
        <v>79</v>
      </c>
      <c r="BK614" s="225">
        <f>ROUND(I614*H614,2)</f>
        <v>0</v>
      </c>
      <c r="BL614" s="26" t="s">
        <v>181</v>
      </c>
      <c r="BM614" s="26" t="s">
        <v>1704</v>
      </c>
    </row>
    <row r="615" spans="2:47" s="1" customFormat="1" ht="13.5">
      <c r="B615" s="48"/>
      <c r="D615" s="227" t="s">
        <v>1236</v>
      </c>
      <c r="F615" s="285" t="s">
        <v>1700</v>
      </c>
      <c r="I615" s="281"/>
      <c r="L615" s="48"/>
      <c r="M615" s="282"/>
      <c r="N615" s="49"/>
      <c r="O615" s="49"/>
      <c r="P615" s="49"/>
      <c r="Q615" s="49"/>
      <c r="R615" s="49"/>
      <c r="S615" s="49"/>
      <c r="T615" s="87"/>
      <c r="AT615" s="26" t="s">
        <v>1236</v>
      </c>
      <c r="AU615" s="26" t="s">
        <v>85</v>
      </c>
    </row>
    <row r="616" spans="2:51" s="15" customFormat="1" ht="13.5">
      <c r="B616" s="286"/>
      <c r="D616" s="227" t="s">
        <v>183</v>
      </c>
      <c r="E616" s="287" t="s">
        <v>5</v>
      </c>
      <c r="F616" s="288" t="s">
        <v>1502</v>
      </c>
      <c r="H616" s="289" t="s">
        <v>5</v>
      </c>
      <c r="I616" s="290"/>
      <c r="L616" s="286"/>
      <c r="M616" s="291"/>
      <c r="N616" s="292"/>
      <c r="O616" s="292"/>
      <c r="P616" s="292"/>
      <c r="Q616" s="292"/>
      <c r="R616" s="292"/>
      <c r="S616" s="292"/>
      <c r="T616" s="293"/>
      <c r="AT616" s="289" t="s">
        <v>183</v>
      </c>
      <c r="AU616" s="289" t="s">
        <v>85</v>
      </c>
      <c r="AV616" s="15" t="s">
        <v>79</v>
      </c>
      <c r="AW616" s="15" t="s">
        <v>35</v>
      </c>
      <c r="AX616" s="15" t="s">
        <v>72</v>
      </c>
      <c r="AY616" s="289" t="s">
        <v>173</v>
      </c>
    </row>
    <row r="617" spans="2:51" s="12" customFormat="1" ht="13.5">
      <c r="B617" s="226"/>
      <c r="D617" s="227" t="s">
        <v>183</v>
      </c>
      <c r="E617" s="228" t="s">
        <v>5</v>
      </c>
      <c r="F617" s="229" t="s">
        <v>1705</v>
      </c>
      <c r="H617" s="230">
        <v>13.68</v>
      </c>
      <c r="I617" s="231"/>
      <c r="L617" s="226"/>
      <c r="M617" s="232"/>
      <c r="N617" s="233"/>
      <c r="O617" s="233"/>
      <c r="P617" s="233"/>
      <c r="Q617" s="233"/>
      <c r="R617" s="233"/>
      <c r="S617" s="233"/>
      <c r="T617" s="234"/>
      <c r="AT617" s="228" t="s">
        <v>183</v>
      </c>
      <c r="AU617" s="228" t="s">
        <v>85</v>
      </c>
      <c r="AV617" s="12" t="s">
        <v>81</v>
      </c>
      <c r="AW617" s="12" t="s">
        <v>35</v>
      </c>
      <c r="AX617" s="12" t="s">
        <v>72</v>
      </c>
      <c r="AY617" s="228" t="s">
        <v>173</v>
      </c>
    </row>
    <row r="618" spans="2:51" s="15" customFormat="1" ht="13.5">
      <c r="B618" s="286"/>
      <c r="D618" s="227" t="s">
        <v>183</v>
      </c>
      <c r="E618" s="287" t="s">
        <v>5</v>
      </c>
      <c r="F618" s="288" t="s">
        <v>1504</v>
      </c>
      <c r="H618" s="289" t="s">
        <v>5</v>
      </c>
      <c r="I618" s="290"/>
      <c r="L618" s="286"/>
      <c r="M618" s="291"/>
      <c r="N618" s="292"/>
      <c r="O618" s="292"/>
      <c r="P618" s="292"/>
      <c r="Q618" s="292"/>
      <c r="R618" s="292"/>
      <c r="S618" s="292"/>
      <c r="T618" s="293"/>
      <c r="AT618" s="289" t="s">
        <v>183</v>
      </c>
      <c r="AU618" s="289" t="s">
        <v>85</v>
      </c>
      <c r="AV618" s="15" t="s">
        <v>79</v>
      </c>
      <c r="AW618" s="15" t="s">
        <v>35</v>
      </c>
      <c r="AX618" s="15" t="s">
        <v>72</v>
      </c>
      <c r="AY618" s="289" t="s">
        <v>173</v>
      </c>
    </row>
    <row r="619" spans="2:51" s="12" customFormat="1" ht="13.5">
      <c r="B619" s="226"/>
      <c r="D619" s="227" t="s">
        <v>183</v>
      </c>
      <c r="E619" s="228" t="s">
        <v>5</v>
      </c>
      <c r="F619" s="229" t="s">
        <v>1705</v>
      </c>
      <c r="H619" s="230">
        <v>13.68</v>
      </c>
      <c r="I619" s="231"/>
      <c r="L619" s="226"/>
      <c r="M619" s="232"/>
      <c r="N619" s="233"/>
      <c r="O619" s="233"/>
      <c r="P619" s="233"/>
      <c r="Q619" s="233"/>
      <c r="R619" s="233"/>
      <c r="S619" s="233"/>
      <c r="T619" s="234"/>
      <c r="AT619" s="228" t="s">
        <v>183</v>
      </c>
      <c r="AU619" s="228" t="s">
        <v>85</v>
      </c>
      <c r="AV619" s="12" t="s">
        <v>81</v>
      </c>
      <c r="AW619" s="12" t="s">
        <v>35</v>
      </c>
      <c r="AX619" s="12" t="s">
        <v>72</v>
      </c>
      <c r="AY619" s="228" t="s">
        <v>173</v>
      </c>
    </row>
    <row r="620" spans="2:51" s="15" customFormat="1" ht="13.5">
      <c r="B620" s="286"/>
      <c r="D620" s="227" t="s">
        <v>183</v>
      </c>
      <c r="E620" s="287" t="s">
        <v>5</v>
      </c>
      <c r="F620" s="288" t="s">
        <v>1505</v>
      </c>
      <c r="H620" s="289" t="s">
        <v>5</v>
      </c>
      <c r="I620" s="290"/>
      <c r="L620" s="286"/>
      <c r="M620" s="291"/>
      <c r="N620" s="292"/>
      <c r="O620" s="292"/>
      <c r="P620" s="292"/>
      <c r="Q620" s="292"/>
      <c r="R620" s="292"/>
      <c r="S620" s="292"/>
      <c r="T620" s="293"/>
      <c r="AT620" s="289" t="s">
        <v>183</v>
      </c>
      <c r="AU620" s="289" t="s">
        <v>85</v>
      </c>
      <c r="AV620" s="15" t="s">
        <v>79</v>
      </c>
      <c r="AW620" s="15" t="s">
        <v>35</v>
      </c>
      <c r="AX620" s="15" t="s">
        <v>72</v>
      </c>
      <c r="AY620" s="289" t="s">
        <v>173</v>
      </c>
    </row>
    <row r="621" spans="2:51" s="12" customFormat="1" ht="13.5">
      <c r="B621" s="226"/>
      <c r="D621" s="227" t="s">
        <v>183</v>
      </c>
      <c r="E621" s="228" t="s">
        <v>5</v>
      </c>
      <c r="F621" s="229" t="s">
        <v>1705</v>
      </c>
      <c r="H621" s="230">
        <v>13.68</v>
      </c>
      <c r="I621" s="231"/>
      <c r="L621" s="226"/>
      <c r="M621" s="232"/>
      <c r="N621" s="233"/>
      <c r="O621" s="233"/>
      <c r="P621" s="233"/>
      <c r="Q621" s="233"/>
      <c r="R621" s="233"/>
      <c r="S621" s="233"/>
      <c r="T621" s="234"/>
      <c r="AT621" s="228" t="s">
        <v>183</v>
      </c>
      <c r="AU621" s="228" t="s">
        <v>85</v>
      </c>
      <c r="AV621" s="12" t="s">
        <v>81</v>
      </c>
      <c r="AW621" s="12" t="s">
        <v>35</v>
      </c>
      <c r="AX621" s="12" t="s">
        <v>72</v>
      </c>
      <c r="AY621" s="228" t="s">
        <v>173</v>
      </c>
    </row>
    <row r="622" spans="2:51" s="15" customFormat="1" ht="13.5">
      <c r="B622" s="286"/>
      <c r="D622" s="227" t="s">
        <v>183</v>
      </c>
      <c r="E622" s="287" t="s">
        <v>5</v>
      </c>
      <c r="F622" s="288" t="s">
        <v>1506</v>
      </c>
      <c r="H622" s="289" t="s">
        <v>5</v>
      </c>
      <c r="I622" s="290"/>
      <c r="L622" s="286"/>
      <c r="M622" s="291"/>
      <c r="N622" s="292"/>
      <c r="O622" s="292"/>
      <c r="P622" s="292"/>
      <c r="Q622" s="292"/>
      <c r="R622" s="292"/>
      <c r="S622" s="292"/>
      <c r="T622" s="293"/>
      <c r="AT622" s="289" t="s">
        <v>183</v>
      </c>
      <c r="AU622" s="289" t="s">
        <v>85</v>
      </c>
      <c r="AV622" s="15" t="s">
        <v>79</v>
      </c>
      <c r="AW622" s="15" t="s">
        <v>35</v>
      </c>
      <c r="AX622" s="15" t="s">
        <v>72</v>
      </c>
      <c r="AY622" s="289" t="s">
        <v>173</v>
      </c>
    </row>
    <row r="623" spans="2:51" s="12" customFormat="1" ht="13.5">
      <c r="B623" s="226"/>
      <c r="D623" s="227" t="s">
        <v>183</v>
      </c>
      <c r="E623" s="228" t="s">
        <v>5</v>
      </c>
      <c r="F623" s="229" t="s">
        <v>1706</v>
      </c>
      <c r="H623" s="230">
        <v>4.56</v>
      </c>
      <c r="I623" s="231"/>
      <c r="L623" s="226"/>
      <c r="M623" s="232"/>
      <c r="N623" s="233"/>
      <c r="O623" s="233"/>
      <c r="P623" s="233"/>
      <c r="Q623" s="233"/>
      <c r="R623" s="233"/>
      <c r="S623" s="233"/>
      <c r="T623" s="234"/>
      <c r="AT623" s="228" t="s">
        <v>183</v>
      </c>
      <c r="AU623" s="228" t="s">
        <v>85</v>
      </c>
      <c r="AV623" s="12" t="s">
        <v>81</v>
      </c>
      <c r="AW623" s="12" t="s">
        <v>35</v>
      </c>
      <c r="AX623" s="12" t="s">
        <v>72</v>
      </c>
      <c r="AY623" s="228" t="s">
        <v>173</v>
      </c>
    </row>
    <row r="624" spans="2:51" s="13" customFormat="1" ht="13.5">
      <c r="B624" s="235"/>
      <c r="D624" s="236" t="s">
        <v>183</v>
      </c>
      <c r="E624" s="237" t="s">
        <v>5</v>
      </c>
      <c r="F624" s="238" t="s">
        <v>186</v>
      </c>
      <c r="H624" s="239">
        <v>45.6</v>
      </c>
      <c r="I624" s="240"/>
      <c r="L624" s="235"/>
      <c r="M624" s="241"/>
      <c r="N624" s="242"/>
      <c r="O624" s="242"/>
      <c r="P624" s="242"/>
      <c r="Q624" s="242"/>
      <c r="R624" s="242"/>
      <c r="S624" s="242"/>
      <c r="T624" s="243"/>
      <c r="AT624" s="244" t="s">
        <v>183</v>
      </c>
      <c r="AU624" s="244" t="s">
        <v>85</v>
      </c>
      <c r="AV624" s="13" t="s">
        <v>181</v>
      </c>
      <c r="AW624" s="13" t="s">
        <v>35</v>
      </c>
      <c r="AX624" s="13" t="s">
        <v>79</v>
      </c>
      <c r="AY624" s="244" t="s">
        <v>173</v>
      </c>
    </row>
    <row r="625" spans="2:65" s="1" customFormat="1" ht="31.5" customHeight="1">
      <c r="B625" s="213"/>
      <c r="C625" s="214" t="s">
        <v>628</v>
      </c>
      <c r="D625" s="214" t="s">
        <v>176</v>
      </c>
      <c r="E625" s="215" t="s">
        <v>1707</v>
      </c>
      <c r="F625" s="216" t="s">
        <v>1708</v>
      </c>
      <c r="G625" s="217" t="s">
        <v>179</v>
      </c>
      <c r="H625" s="218">
        <v>35</v>
      </c>
      <c r="I625" s="219"/>
      <c r="J625" s="220">
        <f>ROUND(I625*H625,2)</f>
        <v>0</v>
      </c>
      <c r="K625" s="216" t="s">
        <v>180</v>
      </c>
      <c r="L625" s="48"/>
      <c r="M625" s="221" t="s">
        <v>5</v>
      </c>
      <c r="N625" s="222" t="s">
        <v>43</v>
      </c>
      <c r="O625" s="49"/>
      <c r="P625" s="223">
        <f>O625*H625</f>
        <v>0</v>
      </c>
      <c r="Q625" s="223">
        <v>0</v>
      </c>
      <c r="R625" s="223">
        <f>Q625*H625</f>
        <v>0</v>
      </c>
      <c r="S625" s="223">
        <v>0.076</v>
      </c>
      <c r="T625" s="224">
        <f>S625*H625</f>
        <v>0</v>
      </c>
      <c r="AR625" s="26" t="s">
        <v>181</v>
      </c>
      <c r="AT625" s="26" t="s">
        <v>176</v>
      </c>
      <c r="AU625" s="26" t="s">
        <v>85</v>
      </c>
      <c r="AY625" s="26" t="s">
        <v>173</v>
      </c>
      <c r="BE625" s="225">
        <f>IF(N625="základní",J625,0)</f>
        <v>0</v>
      </c>
      <c r="BF625" s="225">
        <f>IF(N625="snížená",J625,0)</f>
        <v>0</v>
      </c>
      <c r="BG625" s="225">
        <f>IF(N625="zákl. přenesená",J625,0)</f>
        <v>0</v>
      </c>
      <c r="BH625" s="225">
        <f>IF(N625="sníž. přenesená",J625,0)</f>
        <v>0</v>
      </c>
      <c r="BI625" s="225">
        <f>IF(N625="nulová",J625,0)</f>
        <v>0</v>
      </c>
      <c r="BJ625" s="26" t="s">
        <v>79</v>
      </c>
      <c r="BK625" s="225">
        <f>ROUND(I625*H625,2)</f>
        <v>0</v>
      </c>
      <c r="BL625" s="26" t="s">
        <v>181</v>
      </c>
      <c r="BM625" s="26" t="s">
        <v>1709</v>
      </c>
    </row>
    <row r="626" spans="2:47" s="1" customFormat="1" ht="13.5">
      <c r="B626" s="48"/>
      <c r="D626" s="227" t="s">
        <v>1236</v>
      </c>
      <c r="F626" s="285" t="s">
        <v>1700</v>
      </c>
      <c r="I626" s="281"/>
      <c r="L626" s="48"/>
      <c r="M626" s="282"/>
      <c r="N626" s="49"/>
      <c r="O626" s="49"/>
      <c r="P626" s="49"/>
      <c r="Q626" s="49"/>
      <c r="R626" s="49"/>
      <c r="S626" s="49"/>
      <c r="T626" s="87"/>
      <c r="AT626" s="26" t="s">
        <v>1236</v>
      </c>
      <c r="AU626" s="26" t="s">
        <v>85</v>
      </c>
    </row>
    <row r="627" spans="2:51" s="15" customFormat="1" ht="13.5">
      <c r="B627" s="286"/>
      <c r="D627" s="227" t="s">
        <v>183</v>
      </c>
      <c r="E627" s="287" t="s">
        <v>5</v>
      </c>
      <c r="F627" s="288" t="s">
        <v>1430</v>
      </c>
      <c r="H627" s="289" t="s">
        <v>5</v>
      </c>
      <c r="I627" s="290"/>
      <c r="L627" s="286"/>
      <c r="M627" s="291"/>
      <c r="N627" s="292"/>
      <c r="O627" s="292"/>
      <c r="P627" s="292"/>
      <c r="Q627" s="292"/>
      <c r="R627" s="292"/>
      <c r="S627" s="292"/>
      <c r="T627" s="293"/>
      <c r="AT627" s="289" t="s">
        <v>183</v>
      </c>
      <c r="AU627" s="289" t="s">
        <v>85</v>
      </c>
      <c r="AV627" s="15" t="s">
        <v>79</v>
      </c>
      <c r="AW627" s="15" t="s">
        <v>35</v>
      </c>
      <c r="AX627" s="15" t="s">
        <v>72</v>
      </c>
      <c r="AY627" s="289" t="s">
        <v>173</v>
      </c>
    </row>
    <row r="628" spans="2:51" s="12" customFormat="1" ht="13.5">
      <c r="B628" s="226"/>
      <c r="D628" s="227" t="s">
        <v>183</v>
      </c>
      <c r="E628" s="228" t="s">
        <v>5</v>
      </c>
      <c r="F628" s="229" t="s">
        <v>1710</v>
      </c>
      <c r="H628" s="230">
        <v>4.8</v>
      </c>
      <c r="I628" s="231"/>
      <c r="L628" s="226"/>
      <c r="M628" s="232"/>
      <c r="N628" s="233"/>
      <c r="O628" s="233"/>
      <c r="P628" s="233"/>
      <c r="Q628" s="233"/>
      <c r="R628" s="233"/>
      <c r="S628" s="233"/>
      <c r="T628" s="234"/>
      <c r="AT628" s="228" t="s">
        <v>183</v>
      </c>
      <c r="AU628" s="228" t="s">
        <v>85</v>
      </c>
      <c r="AV628" s="12" t="s">
        <v>81</v>
      </c>
      <c r="AW628" s="12" t="s">
        <v>35</v>
      </c>
      <c r="AX628" s="12" t="s">
        <v>72</v>
      </c>
      <c r="AY628" s="228" t="s">
        <v>173</v>
      </c>
    </row>
    <row r="629" spans="2:51" s="15" customFormat="1" ht="13.5">
      <c r="B629" s="286"/>
      <c r="D629" s="227" t="s">
        <v>183</v>
      </c>
      <c r="E629" s="287" t="s">
        <v>5</v>
      </c>
      <c r="F629" s="288" t="s">
        <v>1502</v>
      </c>
      <c r="H629" s="289" t="s">
        <v>5</v>
      </c>
      <c r="I629" s="290"/>
      <c r="L629" s="286"/>
      <c r="M629" s="291"/>
      <c r="N629" s="292"/>
      <c r="O629" s="292"/>
      <c r="P629" s="292"/>
      <c r="Q629" s="292"/>
      <c r="R629" s="292"/>
      <c r="S629" s="292"/>
      <c r="T629" s="293"/>
      <c r="AT629" s="289" t="s">
        <v>183</v>
      </c>
      <c r="AU629" s="289" t="s">
        <v>85</v>
      </c>
      <c r="AV629" s="15" t="s">
        <v>79</v>
      </c>
      <c r="AW629" s="15" t="s">
        <v>35</v>
      </c>
      <c r="AX629" s="15" t="s">
        <v>72</v>
      </c>
      <c r="AY629" s="289" t="s">
        <v>173</v>
      </c>
    </row>
    <row r="630" spans="2:51" s="12" customFormat="1" ht="13.5">
      <c r="B630" s="226"/>
      <c r="D630" s="227" t="s">
        <v>183</v>
      </c>
      <c r="E630" s="228" t="s">
        <v>5</v>
      </c>
      <c r="F630" s="229" t="s">
        <v>1711</v>
      </c>
      <c r="H630" s="230">
        <v>9.6</v>
      </c>
      <c r="I630" s="231"/>
      <c r="L630" s="226"/>
      <c r="M630" s="232"/>
      <c r="N630" s="233"/>
      <c r="O630" s="233"/>
      <c r="P630" s="233"/>
      <c r="Q630" s="233"/>
      <c r="R630" s="233"/>
      <c r="S630" s="233"/>
      <c r="T630" s="234"/>
      <c r="AT630" s="228" t="s">
        <v>183</v>
      </c>
      <c r="AU630" s="228" t="s">
        <v>85</v>
      </c>
      <c r="AV630" s="12" t="s">
        <v>81</v>
      </c>
      <c r="AW630" s="12" t="s">
        <v>35</v>
      </c>
      <c r="AX630" s="12" t="s">
        <v>72</v>
      </c>
      <c r="AY630" s="228" t="s">
        <v>173</v>
      </c>
    </row>
    <row r="631" spans="2:51" s="15" customFormat="1" ht="13.5">
      <c r="B631" s="286"/>
      <c r="D631" s="227" t="s">
        <v>183</v>
      </c>
      <c r="E631" s="287" t="s">
        <v>5</v>
      </c>
      <c r="F631" s="288" t="s">
        <v>1504</v>
      </c>
      <c r="H631" s="289" t="s">
        <v>5</v>
      </c>
      <c r="I631" s="290"/>
      <c r="L631" s="286"/>
      <c r="M631" s="291"/>
      <c r="N631" s="292"/>
      <c r="O631" s="292"/>
      <c r="P631" s="292"/>
      <c r="Q631" s="292"/>
      <c r="R631" s="292"/>
      <c r="S631" s="292"/>
      <c r="T631" s="293"/>
      <c r="AT631" s="289" t="s">
        <v>183</v>
      </c>
      <c r="AU631" s="289" t="s">
        <v>85</v>
      </c>
      <c r="AV631" s="15" t="s">
        <v>79</v>
      </c>
      <c r="AW631" s="15" t="s">
        <v>35</v>
      </c>
      <c r="AX631" s="15" t="s">
        <v>72</v>
      </c>
      <c r="AY631" s="289" t="s">
        <v>173</v>
      </c>
    </row>
    <row r="632" spans="2:51" s="12" customFormat="1" ht="13.5">
      <c r="B632" s="226"/>
      <c r="D632" s="227" t="s">
        <v>183</v>
      </c>
      <c r="E632" s="228" t="s">
        <v>5</v>
      </c>
      <c r="F632" s="229" t="s">
        <v>1711</v>
      </c>
      <c r="H632" s="230">
        <v>9.6</v>
      </c>
      <c r="I632" s="231"/>
      <c r="L632" s="226"/>
      <c r="M632" s="232"/>
      <c r="N632" s="233"/>
      <c r="O632" s="233"/>
      <c r="P632" s="233"/>
      <c r="Q632" s="233"/>
      <c r="R632" s="233"/>
      <c r="S632" s="233"/>
      <c r="T632" s="234"/>
      <c r="AT632" s="228" t="s">
        <v>183</v>
      </c>
      <c r="AU632" s="228" t="s">
        <v>85</v>
      </c>
      <c r="AV632" s="12" t="s">
        <v>81</v>
      </c>
      <c r="AW632" s="12" t="s">
        <v>35</v>
      </c>
      <c r="AX632" s="12" t="s">
        <v>72</v>
      </c>
      <c r="AY632" s="228" t="s">
        <v>173</v>
      </c>
    </row>
    <row r="633" spans="2:51" s="15" customFormat="1" ht="13.5">
      <c r="B633" s="286"/>
      <c r="D633" s="227" t="s">
        <v>183</v>
      </c>
      <c r="E633" s="287" t="s">
        <v>5</v>
      </c>
      <c r="F633" s="288" t="s">
        <v>1505</v>
      </c>
      <c r="H633" s="289" t="s">
        <v>5</v>
      </c>
      <c r="I633" s="290"/>
      <c r="L633" s="286"/>
      <c r="M633" s="291"/>
      <c r="N633" s="292"/>
      <c r="O633" s="292"/>
      <c r="P633" s="292"/>
      <c r="Q633" s="292"/>
      <c r="R633" s="292"/>
      <c r="S633" s="292"/>
      <c r="T633" s="293"/>
      <c r="AT633" s="289" t="s">
        <v>183</v>
      </c>
      <c r="AU633" s="289" t="s">
        <v>85</v>
      </c>
      <c r="AV633" s="15" t="s">
        <v>79</v>
      </c>
      <c r="AW633" s="15" t="s">
        <v>35</v>
      </c>
      <c r="AX633" s="15" t="s">
        <v>72</v>
      </c>
      <c r="AY633" s="289" t="s">
        <v>173</v>
      </c>
    </row>
    <row r="634" spans="2:51" s="12" customFormat="1" ht="13.5">
      <c r="B634" s="226"/>
      <c r="D634" s="227" t="s">
        <v>183</v>
      </c>
      <c r="E634" s="228" t="s">
        <v>5</v>
      </c>
      <c r="F634" s="229" t="s">
        <v>1711</v>
      </c>
      <c r="H634" s="230">
        <v>9.6</v>
      </c>
      <c r="I634" s="231"/>
      <c r="L634" s="226"/>
      <c r="M634" s="232"/>
      <c r="N634" s="233"/>
      <c r="O634" s="233"/>
      <c r="P634" s="233"/>
      <c r="Q634" s="233"/>
      <c r="R634" s="233"/>
      <c r="S634" s="233"/>
      <c r="T634" s="234"/>
      <c r="AT634" s="228" t="s">
        <v>183</v>
      </c>
      <c r="AU634" s="228" t="s">
        <v>85</v>
      </c>
      <c r="AV634" s="12" t="s">
        <v>81</v>
      </c>
      <c r="AW634" s="12" t="s">
        <v>35</v>
      </c>
      <c r="AX634" s="12" t="s">
        <v>72</v>
      </c>
      <c r="AY634" s="228" t="s">
        <v>173</v>
      </c>
    </row>
    <row r="635" spans="2:51" s="15" customFormat="1" ht="13.5">
      <c r="B635" s="286"/>
      <c r="D635" s="227" t="s">
        <v>183</v>
      </c>
      <c r="E635" s="287" t="s">
        <v>5</v>
      </c>
      <c r="F635" s="288" t="s">
        <v>1506</v>
      </c>
      <c r="H635" s="289" t="s">
        <v>5</v>
      </c>
      <c r="I635" s="290"/>
      <c r="L635" s="286"/>
      <c r="M635" s="291"/>
      <c r="N635" s="292"/>
      <c r="O635" s="292"/>
      <c r="P635" s="292"/>
      <c r="Q635" s="292"/>
      <c r="R635" s="292"/>
      <c r="S635" s="292"/>
      <c r="T635" s="293"/>
      <c r="AT635" s="289" t="s">
        <v>183</v>
      </c>
      <c r="AU635" s="289" t="s">
        <v>85</v>
      </c>
      <c r="AV635" s="15" t="s">
        <v>79</v>
      </c>
      <c r="AW635" s="15" t="s">
        <v>35</v>
      </c>
      <c r="AX635" s="15" t="s">
        <v>72</v>
      </c>
      <c r="AY635" s="289" t="s">
        <v>173</v>
      </c>
    </row>
    <row r="636" spans="2:51" s="12" customFormat="1" ht="13.5">
      <c r="B636" s="226"/>
      <c r="D636" s="227" t="s">
        <v>183</v>
      </c>
      <c r="E636" s="228" t="s">
        <v>5</v>
      </c>
      <c r="F636" s="229" t="s">
        <v>1712</v>
      </c>
      <c r="H636" s="230">
        <v>1.4</v>
      </c>
      <c r="I636" s="231"/>
      <c r="L636" s="226"/>
      <c r="M636" s="232"/>
      <c r="N636" s="233"/>
      <c r="O636" s="233"/>
      <c r="P636" s="233"/>
      <c r="Q636" s="233"/>
      <c r="R636" s="233"/>
      <c r="S636" s="233"/>
      <c r="T636" s="234"/>
      <c r="AT636" s="228" t="s">
        <v>183</v>
      </c>
      <c r="AU636" s="228" t="s">
        <v>85</v>
      </c>
      <c r="AV636" s="12" t="s">
        <v>81</v>
      </c>
      <c r="AW636" s="12" t="s">
        <v>35</v>
      </c>
      <c r="AX636" s="12" t="s">
        <v>72</v>
      </c>
      <c r="AY636" s="228" t="s">
        <v>173</v>
      </c>
    </row>
    <row r="637" spans="2:51" s="13" customFormat="1" ht="13.5">
      <c r="B637" s="235"/>
      <c r="D637" s="236" t="s">
        <v>183</v>
      </c>
      <c r="E637" s="237" t="s">
        <v>5</v>
      </c>
      <c r="F637" s="238" t="s">
        <v>186</v>
      </c>
      <c r="H637" s="239">
        <v>35</v>
      </c>
      <c r="I637" s="240"/>
      <c r="L637" s="235"/>
      <c r="M637" s="241"/>
      <c r="N637" s="242"/>
      <c r="O637" s="242"/>
      <c r="P637" s="242"/>
      <c r="Q637" s="242"/>
      <c r="R637" s="242"/>
      <c r="S637" s="242"/>
      <c r="T637" s="243"/>
      <c r="AT637" s="244" t="s">
        <v>183</v>
      </c>
      <c r="AU637" s="244" t="s">
        <v>85</v>
      </c>
      <c r="AV637" s="13" t="s">
        <v>181</v>
      </c>
      <c r="AW637" s="13" t="s">
        <v>35</v>
      </c>
      <c r="AX637" s="13" t="s">
        <v>79</v>
      </c>
      <c r="AY637" s="244" t="s">
        <v>173</v>
      </c>
    </row>
    <row r="638" spans="2:65" s="1" customFormat="1" ht="31.5" customHeight="1">
      <c r="B638" s="213"/>
      <c r="C638" s="214" t="s">
        <v>639</v>
      </c>
      <c r="D638" s="214" t="s">
        <v>176</v>
      </c>
      <c r="E638" s="215" t="s">
        <v>1713</v>
      </c>
      <c r="F638" s="216" t="s">
        <v>1714</v>
      </c>
      <c r="G638" s="217" t="s">
        <v>179</v>
      </c>
      <c r="H638" s="218">
        <v>4.51</v>
      </c>
      <c r="I638" s="219"/>
      <c r="J638" s="220">
        <f>ROUND(I638*H638,2)</f>
        <v>0</v>
      </c>
      <c r="K638" s="216" t="s">
        <v>180</v>
      </c>
      <c r="L638" s="48"/>
      <c r="M638" s="221" t="s">
        <v>5</v>
      </c>
      <c r="N638" s="222" t="s">
        <v>43</v>
      </c>
      <c r="O638" s="49"/>
      <c r="P638" s="223">
        <f>O638*H638</f>
        <v>0</v>
      </c>
      <c r="Q638" s="223">
        <v>0</v>
      </c>
      <c r="R638" s="223">
        <f>Q638*H638</f>
        <v>0</v>
      </c>
      <c r="S638" s="223">
        <v>0.06</v>
      </c>
      <c r="T638" s="224">
        <f>S638*H638</f>
        <v>0</v>
      </c>
      <c r="AR638" s="26" t="s">
        <v>181</v>
      </c>
      <c r="AT638" s="26" t="s">
        <v>176</v>
      </c>
      <c r="AU638" s="26" t="s">
        <v>85</v>
      </c>
      <c r="AY638" s="26" t="s">
        <v>173</v>
      </c>
      <c r="BE638" s="225">
        <f>IF(N638="základní",J638,0)</f>
        <v>0</v>
      </c>
      <c r="BF638" s="225">
        <f>IF(N638="snížená",J638,0)</f>
        <v>0</v>
      </c>
      <c r="BG638" s="225">
        <f>IF(N638="zákl. přenesená",J638,0)</f>
        <v>0</v>
      </c>
      <c r="BH638" s="225">
        <f>IF(N638="sníž. přenesená",J638,0)</f>
        <v>0</v>
      </c>
      <c r="BI638" s="225">
        <f>IF(N638="nulová",J638,0)</f>
        <v>0</v>
      </c>
      <c r="BJ638" s="26" t="s">
        <v>79</v>
      </c>
      <c r="BK638" s="225">
        <f>ROUND(I638*H638,2)</f>
        <v>0</v>
      </c>
      <c r="BL638" s="26" t="s">
        <v>181</v>
      </c>
      <c r="BM638" s="26" t="s">
        <v>1715</v>
      </c>
    </row>
    <row r="639" spans="2:47" s="1" customFormat="1" ht="13.5">
      <c r="B639" s="48"/>
      <c r="D639" s="227" t="s">
        <v>1236</v>
      </c>
      <c r="F639" s="285" t="s">
        <v>1700</v>
      </c>
      <c r="I639" s="281"/>
      <c r="L639" s="48"/>
      <c r="M639" s="282"/>
      <c r="N639" s="49"/>
      <c r="O639" s="49"/>
      <c r="P639" s="49"/>
      <c r="Q639" s="49"/>
      <c r="R639" s="49"/>
      <c r="S639" s="49"/>
      <c r="T639" s="87"/>
      <c r="AT639" s="26" t="s">
        <v>1236</v>
      </c>
      <c r="AU639" s="26" t="s">
        <v>85</v>
      </c>
    </row>
    <row r="640" spans="2:51" s="15" customFormat="1" ht="13.5">
      <c r="B640" s="286"/>
      <c r="D640" s="227" t="s">
        <v>183</v>
      </c>
      <c r="E640" s="287" t="s">
        <v>5</v>
      </c>
      <c r="F640" s="288" t="s">
        <v>1430</v>
      </c>
      <c r="H640" s="289" t="s">
        <v>5</v>
      </c>
      <c r="I640" s="290"/>
      <c r="L640" s="286"/>
      <c r="M640" s="291"/>
      <c r="N640" s="292"/>
      <c r="O640" s="292"/>
      <c r="P640" s="292"/>
      <c r="Q640" s="292"/>
      <c r="R640" s="292"/>
      <c r="S640" s="292"/>
      <c r="T640" s="293"/>
      <c r="AT640" s="289" t="s">
        <v>183</v>
      </c>
      <c r="AU640" s="289" t="s">
        <v>85</v>
      </c>
      <c r="AV640" s="15" t="s">
        <v>79</v>
      </c>
      <c r="AW640" s="15" t="s">
        <v>35</v>
      </c>
      <c r="AX640" s="15" t="s">
        <v>72</v>
      </c>
      <c r="AY640" s="289" t="s">
        <v>173</v>
      </c>
    </row>
    <row r="641" spans="2:51" s="12" customFormat="1" ht="13.5">
      <c r="B641" s="226"/>
      <c r="D641" s="236" t="s">
        <v>183</v>
      </c>
      <c r="E641" s="256" t="s">
        <v>5</v>
      </c>
      <c r="F641" s="257" t="s">
        <v>1716</v>
      </c>
      <c r="H641" s="258">
        <v>4.51</v>
      </c>
      <c r="I641" s="231"/>
      <c r="L641" s="226"/>
      <c r="M641" s="232"/>
      <c r="N641" s="233"/>
      <c r="O641" s="233"/>
      <c r="P641" s="233"/>
      <c r="Q641" s="233"/>
      <c r="R641" s="233"/>
      <c r="S641" s="233"/>
      <c r="T641" s="234"/>
      <c r="AT641" s="228" t="s">
        <v>183</v>
      </c>
      <c r="AU641" s="228" t="s">
        <v>85</v>
      </c>
      <c r="AV641" s="12" t="s">
        <v>81</v>
      </c>
      <c r="AW641" s="12" t="s">
        <v>35</v>
      </c>
      <c r="AX641" s="12" t="s">
        <v>79</v>
      </c>
      <c r="AY641" s="228" t="s">
        <v>173</v>
      </c>
    </row>
    <row r="642" spans="2:65" s="1" customFormat="1" ht="44.25" customHeight="1">
      <c r="B642" s="213"/>
      <c r="C642" s="214" t="s">
        <v>1105</v>
      </c>
      <c r="D642" s="214" t="s">
        <v>176</v>
      </c>
      <c r="E642" s="215" t="s">
        <v>1717</v>
      </c>
      <c r="F642" s="216" t="s">
        <v>1718</v>
      </c>
      <c r="G642" s="217" t="s">
        <v>339</v>
      </c>
      <c r="H642" s="218">
        <v>1.78</v>
      </c>
      <c r="I642" s="219"/>
      <c r="J642" s="220">
        <f>ROUND(I642*H642,2)</f>
        <v>0</v>
      </c>
      <c r="K642" s="216" t="s">
        <v>180</v>
      </c>
      <c r="L642" s="48"/>
      <c r="M642" s="221" t="s">
        <v>5</v>
      </c>
      <c r="N642" s="222" t="s">
        <v>43</v>
      </c>
      <c r="O642" s="49"/>
      <c r="P642" s="223">
        <f>O642*H642</f>
        <v>0</v>
      </c>
      <c r="Q642" s="223">
        <v>0</v>
      </c>
      <c r="R642" s="223">
        <f>Q642*H642</f>
        <v>0</v>
      </c>
      <c r="S642" s="223">
        <v>1.8</v>
      </c>
      <c r="T642" s="224">
        <f>S642*H642</f>
        <v>0</v>
      </c>
      <c r="AR642" s="26" t="s">
        <v>181</v>
      </c>
      <c r="AT642" s="26" t="s">
        <v>176</v>
      </c>
      <c r="AU642" s="26" t="s">
        <v>85</v>
      </c>
      <c r="AY642" s="26" t="s">
        <v>173</v>
      </c>
      <c r="BE642" s="225">
        <f>IF(N642="základní",J642,0)</f>
        <v>0</v>
      </c>
      <c r="BF642" s="225">
        <f>IF(N642="snížená",J642,0)</f>
        <v>0</v>
      </c>
      <c r="BG642" s="225">
        <f>IF(N642="zákl. přenesená",J642,0)</f>
        <v>0</v>
      </c>
      <c r="BH642" s="225">
        <f>IF(N642="sníž. přenesená",J642,0)</f>
        <v>0</v>
      </c>
      <c r="BI642" s="225">
        <f>IF(N642="nulová",J642,0)</f>
        <v>0</v>
      </c>
      <c r="BJ642" s="26" t="s">
        <v>79</v>
      </c>
      <c r="BK642" s="225">
        <f>ROUND(I642*H642,2)</f>
        <v>0</v>
      </c>
      <c r="BL642" s="26" t="s">
        <v>181</v>
      </c>
      <c r="BM642" s="26" t="s">
        <v>1719</v>
      </c>
    </row>
    <row r="643" spans="2:51" s="15" customFormat="1" ht="13.5">
      <c r="B643" s="286"/>
      <c r="D643" s="227" t="s">
        <v>183</v>
      </c>
      <c r="E643" s="287" t="s">
        <v>5</v>
      </c>
      <c r="F643" s="288" t="s">
        <v>1430</v>
      </c>
      <c r="H643" s="289" t="s">
        <v>5</v>
      </c>
      <c r="I643" s="290"/>
      <c r="L643" s="286"/>
      <c r="M643" s="291"/>
      <c r="N643" s="292"/>
      <c r="O643" s="292"/>
      <c r="P643" s="292"/>
      <c r="Q643" s="292"/>
      <c r="R643" s="292"/>
      <c r="S643" s="292"/>
      <c r="T643" s="293"/>
      <c r="AT643" s="289" t="s">
        <v>183</v>
      </c>
      <c r="AU643" s="289" t="s">
        <v>85</v>
      </c>
      <c r="AV643" s="15" t="s">
        <v>79</v>
      </c>
      <c r="AW643" s="15" t="s">
        <v>35</v>
      </c>
      <c r="AX643" s="15" t="s">
        <v>72</v>
      </c>
      <c r="AY643" s="289" t="s">
        <v>173</v>
      </c>
    </row>
    <row r="644" spans="2:51" s="12" customFormat="1" ht="13.5">
      <c r="B644" s="226"/>
      <c r="D644" s="236" t="s">
        <v>183</v>
      </c>
      <c r="E644" s="256" t="s">
        <v>5</v>
      </c>
      <c r="F644" s="257" t="s">
        <v>1720</v>
      </c>
      <c r="H644" s="258">
        <v>1.78</v>
      </c>
      <c r="I644" s="231"/>
      <c r="L644" s="226"/>
      <c r="M644" s="232"/>
      <c r="N644" s="233"/>
      <c r="O644" s="233"/>
      <c r="P644" s="233"/>
      <c r="Q644" s="233"/>
      <c r="R644" s="233"/>
      <c r="S644" s="233"/>
      <c r="T644" s="234"/>
      <c r="AT644" s="228" t="s">
        <v>183</v>
      </c>
      <c r="AU644" s="228" t="s">
        <v>85</v>
      </c>
      <c r="AV644" s="12" t="s">
        <v>81</v>
      </c>
      <c r="AW644" s="12" t="s">
        <v>35</v>
      </c>
      <c r="AX644" s="12" t="s">
        <v>79</v>
      </c>
      <c r="AY644" s="228" t="s">
        <v>173</v>
      </c>
    </row>
    <row r="645" spans="2:65" s="1" customFormat="1" ht="44.25" customHeight="1">
      <c r="B645" s="213"/>
      <c r="C645" s="214" t="s">
        <v>1109</v>
      </c>
      <c r="D645" s="214" t="s">
        <v>176</v>
      </c>
      <c r="E645" s="215" t="s">
        <v>1721</v>
      </c>
      <c r="F645" s="216" t="s">
        <v>1722</v>
      </c>
      <c r="G645" s="217" t="s">
        <v>179</v>
      </c>
      <c r="H645" s="218">
        <v>7.42</v>
      </c>
      <c r="I645" s="219"/>
      <c r="J645" s="220">
        <f>ROUND(I645*H645,2)</f>
        <v>0</v>
      </c>
      <c r="K645" s="216" t="s">
        <v>180</v>
      </c>
      <c r="L645" s="48"/>
      <c r="M645" s="221" t="s">
        <v>5</v>
      </c>
      <c r="N645" s="222" t="s">
        <v>43</v>
      </c>
      <c r="O645" s="49"/>
      <c r="P645" s="223">
        <f>O645*H645</f>
        <v>0</v>
      </c>
      <c r="Q645" s="223">
        <v>0</v>
      </c>
      <c r="R645" s="223">
        <f>Q645*H645</f>
        <v>0</v>
      </c>
      <c r="S645" s="223">
        <v>0.27</v>
      </c>
      <c r="T645" s="224">
        <f>S645*H645</f>
        <v>0</v>
      </c>
      <c r="AR645" s="26" t="s">
        <v>181</v>
      </c>
      <c r="AT645" s="26" t="s">
        <v>176</v>
      </c>
      <c r="AU645" s="26" t="s">
        <v>85</v>
      </c>
      <c r="AY645" s="26" t="s">
        <v>173</v>
      </c>
      <c r="BE645" s="225">
        <f>IF(N645="základní",J645,0)</f>
        <v>0</v>
      </c>
      <c r="BF645" s="225">
        <f>IF(N645="snížená",J645,0)</f>
        <v>0</v>
      </c>
      <c r="BG645" s="225">
        <f>IF(N645="zákl. přenesená",J645,0)</f>
        <v>0</v>
      </c>
      <c r="BH645" s="225">
        <f>IF(N645="sníž. přenesená",J645,0)</f>
        <v>0</v>
      </c>
      <c r="BI645" s="225">
        <f>IF(N645="nulová",J645,0)</f>
        <v>0</v>
      </c>
      <c r="BJ645" s="26" t="s">
        <v>79</v>
      </c>
      <c r="BK645" s="225">
        <f>ROUND(I645*H645,2)</f>
        <v>0</v>
      </c>
      <c r="BL645" s="26" t="s">
        <v>181</v>
      </c>
      <c r="BM645" s="26" t="s">
        <v>1723</v>
      </c>
    </row>
    <row r="646" spans="2:51" s="15" customFormat="1" ht="13.5">
      <c r="B646" s="286"/>
      <c r="D646" s="227" t="s">
        <v>183</v>
      </c>
      <c r="E646" s="287" t="s">
        <v>5</v>
      </c>
      <c r="F646" s="288" t="s">
        <v>1430</v>
      </c>
      <c r="H646" s="289" t="s">
        <v>5</v>
      </c>
      <c r="I646" s="290"/>
      <c r="L646" s="286"/>
      <c r="M646" s="291"/>
      <c r="N646" s="292"/>
      <c r="O646" s="292"/>
      <c r="P646" s="292"/>
      <c r="Q646" s="292"/>
      <c r="R646" s="292"/>
      <c r="S646" s="292"/>
      <c r="T646" s="293"/>
      <c r="AT646" s="289" t="s">
        <v>183</v>
      </c>
      <c r="AU646" s="289" t="s">
        <v>85</v>
      </c>
      <c r="AV646" s="15" t="s">
        <v>79</v>
      </c>
      <c r="AW646" s="15" t="s">
        <v>35</v>
      </c>
      <c r="AX646" s="15" t="s">
        <v>72</v>
      </c>
      <c r="AY646" s="289" t="s">
        <v>173</v>
      </c>
    </row>
    <row r="647" spans="2:51" s="12" customFormat="1" ht="13.5">
      <c r="B647" s="226"/>
      <c r="D647" s="227" t="s">
        <v>183</v>
      </c>
      <c r="E647" s="228" t="s">
        <v>5</v>
      </c>
      <c r="F647" s="229" t="s">
        <v>1724</v>
      </c>
      <c r="H647" s="230">
        <v>12.96</v>
      </c>
      <c r="I647" s="231"/>
      <c r="L647" s="226"/>
      <c r="M647" s="232"/>
      <c r="N647" s="233"/>
      <c r="O647" s="233"/>
      <c r="P647" s="233"/>
      <c r="Q647" s="233"/>
      <c r="R647" s="233"/>
      <c r="S647" s="233"/>
      <c r="T647" s="234"/>
      <c r="AT647" s="228" t="s">
        <v>183</v>
      </c>
      <c r="AU647" s="228" t="s">
        <v>85</v>
      </c>
      <c r="AV647" s="12" t="s">
        <v>81</v>
      </c>
      <c r="AW647" s="12" t="s">
        <v>35</v>
      </c>
      <c r="AX647" s="12" t="s">
        <v>72</v>
      </c>
      <c r="AY647" s="228" t="s">
        <v>173</v>
      </c>
    </row>
    <row r="648" spans="2:51" s="12" customFormat="1" ht="13.5">
      <c r="B648" s="226"/>
      <c r="D648" s="227" t="s">
        <v>183</v>
      </c>
      <c r="E648" s="228" t="s">
        <v>5</v>
      </c>
      <c r="F648" s="229" t="s">
        <v>1725</v>
      </c>
      <c r="H648" s="230">
        <v>-5.54</v>
      </c>
      <c r="I648" s="231"/>
      <c r="L648" s="226"/>
      <c r="M648" s="232"/>
      <c r="N648" s="233"/>
      <c r="O648" s="233"/>
      <c r="P648" s="233"/>
      <c r="Q648" s="233"/>
      <c r="R648" s="233"/>
      <c r="S648" s="233"/>
      <c r="T648" s="234"/>
      <c r="AT648" s="228" t="s">
        <v>183</v>
      </c>
      <c r="AU648" s="228" t="s">
        <v>85</v>
      </c>
      <c r="AV648" s="12" t="s">
        <v>81</v>
      </c>
      <c r="AW648" s="12" t="s">
        <v>35</v>
      </c>
      <c r="AX648" s="12" t="s">
        <v>72</v>
      </c>
      <c r="AY648" s="228" t="s">
        <v>173</v>
      </c>
    </row>
    <row r="649" spans="2:51" s="13" customFormat="1" ht="13.5">
      <c r="B649" s="235"/>
      <c r="D649" s="236" t="s">
        <v>183</v>
      </c>
      <c r="E649" s="237" t="s">
        <v>5</v>
      </c>
      <c r="F649" s="238" t="s">
        <v>186</v>
      </c>
      <c r="H649" s="239">
        <v>7.42</v>
      </c>
      <c r="I649" s="240"/>
      <c r="L649" s="235"/>
      <c r="M649" s="241"/>
      <c r="N649" s="242"/>
      <c r="O649" s="242"/>
      <c r="P649" s="242"/>
      <c r="Q649" s="242"/>
      <c r="R649" s="242"/>
      <c r="S649" s="242"/>
      <c r="T649" s="243"/>
      <c r="AT649" s="244" t="s">
        <v>183</v>
      </c>
      <c r="AU649" s="244" t="s">
        <v>85</v>
      </c>
      <c r="AV649" s="13" t="s">
        <v>181</v>
      </c>
      <c r="AW649" s="13" t="s">
        <v>35</v>
      </c>
      <c r="AX649" s="13" t="s">
        <v>79</v>
      </c>
      <c r="AY649" s="244" t="s">
        <v>173</v>
      </c>
    </row>
    <row r="650" spans="2:65" s="1" customFormat="1" ht="44.25" customHeight="1">
      <c r="B650" s="213"/>
      <c r="C650" s="214" t="s">
        <v>1113</v>
      </c>
      <c r="D650" s="214" t="s">
        <v>176</v>
      </c>
      <c r="E650" s="215" t="s">
        <v>1726</v>
      </c>
      <c r="F650" s="216" t="s">
        <v>1727</v>
      </c>
      <c r="G650" s="217" t="s">
        <v>339</v>
      </c>
      <c r="H650" s="218">
        <v>13.41</v>
      </c>
      <c r="I650" s="219"/>
      <c r="J650" s="220">
        <f>ROUND(I650*H650,2)</f>
        <v>0</v>
      </c>
      <c r="K650" s="216" t="s">
        <v>180</v>
      </c>
      <c r="L650" s="48"/>
      <c r="M650" s="221" t="s">
        <v>5</v>
      </c>
      <c r="N650" s="222" t="s">
        <v>43</v>
      </c>
      <c r="O650" s="49"/>
      <c r="P650" s="223">
        <f>O650*H650</f>
        <v>0</v>
      </c>
      <c r="Q650" s="223">
        <v>0</v>
      </c>
      <c r="R650" s="223">
        <f>Q650*H650</f>
        <v>0</v>
      </c>
      <c r="S650" s="223">
        <v>1.8</v>
      </c>
      <c r="T650" s="224">
        <f>S650*H650</f>
        <v>0</v>
      </c>
      <c r="AR650" s="26" t="s">
        <v>181</v>
      </c>
      <c r="AT650" s="26" t="s">
        <v>176</v>
      </c>
      <c r="AU650" s="26" t="s">
        <v>85</v>
      </c>
      <c r="AY650" s="26" t="s">
        <v>173</v>
      </c>
      <c r="BE650" s="225">
        <f>IF(N650="základní",J650,0)</f>
        <v>0</v>
      </c>
      <c r="BF650" s="225">
        <f>IF(N650="snížená",J650,0)</f>
        <v>0</v>
      </c>
      <c r="BG650" s="225">
        <f>IF(N650="zákl. přenesená",J650,0)</f>
        <v>0</v>
      </c>
      <c r="BH650" s="225">
        <f>IF(N650="sníž. přenesená",J650,0)</f>
        <v>0</v>
      </c>
      <c r="BI650" s="225">
        <f>IF(N650="nulová",J650,0)</f>
        <v>0</v>
      </c>
      <c r="BJ650" s="26" t="s">
        <v>79</v>
      </c>
      <c r="BK650" s="225">
        <f>ROUND(I650*H650,2)</f>
        <v>0</v>
      </c>
      <c r="BL650" s="26" t="s">
        <v>181</v>
      </c>
      <c r="BM650" s="26" t="s">
        <v>1728</v>
      </c>
    </row>
    <row r="651" spans="2:51" s="15" customFormat="1" ht="13.5">
      <c r="B651" s="286"/>
      <c r="D651" s="227" t="s">
        <v>183</v>
      </c>
      <c r="E651" s="287" t="s">
        <v>5</v>
      </c>
      <c r="F651" s="288" t="s">
        <v>1430</v>
      </c>
      <c r="H651" s="289" t="s">
        <v>5</v>
      </c>
      <c r="I651" s="290"/>
      <c r="L651" s="286"/>
      <c r="M651" s="291"/>
      <c r="N651" s="292"/>
      <c r="O651" s="292"/>
      <c r="P651" s="292"/>
      <c r="Q651" s="292"/>
      <c r="R651" s="292"/>
      <c r="S651" s="292"/>
      <c r="T651" s="293"/>
      <c r="AT651" s="289" t="s">
        <v>183</v>
      </c>
      <c r="AU651" s="289" t="s">
        <v>85</v>
      </c>
      <c r="AV651" s="15" t="s">
        <v>79</v>
      </c>
      <c r="AW651" s="15" t="s">
        <v>35</v>
      </c>
      <c r="AX651" s="15" t="s">
        <v>72</v>
      </c>
      <c r="AY651" s="289" t="s">
        <v>173</v>
      </c>
    </row>
    <row r="652" spans="2:51" s="12" customFormat="1" ht="13.5">
      <c r="B652" s="226"/>
      <c r="D652" s="227" t="s">
        <v>183</v>
      </c>
      <c r="E652" s="228" t="s">
        <v>5</v>
      </c>
      <c r="F652" s="229" t="s">
        <v>1729</v>
      </c>
      <c r="H652" s="230">
        <v>1.01</v>
      </c>
      <c r="I652" s="231"/>
      <c r="L652" s="226"/>
      <c r="M652" s="232"/>
      <c r="N652" s="233"/>
      <c r="O652" s="233"/>
      <c r="P652" s="233"/>
      <c r="Q652" s="233"/>
      <c r="R652" s="233"/>
      <c r="S652" s="233"/>
      <c r="T652" s="234"/>
      <c r="AT652" s="228" t="s">
        <v>183</v>
      </c>
      <c r="AU652" s="228" t="s">
        <v>85</v>
      </c>
      <c r="AV652" s="12" t="s">
        <v>81</v>
      </c>
      <c r="AW652" s="12" t="s">
        <v>35</v>
      </c>
      <c r="AX652" s="12" t="s">
        <v>72</v>
      </c>
      <c r="AY652" s="228" t="s">
        <v>173</v>
      </c>
    </row>
    <row r="653" spans="2:51" s="15" customFormat="1" ht="13.5">
      <c r="B653" s="286"/>
      <c r="D653" s="227" t="s">
        <v>183</v>
      </c>
      <c r="E653" s="287" t="s">
        <v>5</v>
      </c>
      <c r="F653" s="288" t="s">
        <v>1502</v>
      </c>
      <c r="H653" s="289" t="s">
        <v>5</v>
      </c>
      <c r="I653" s="290"/>
      <c r="L653" s="286"/>
      <c r="M653" s="291"/>
      <c r="N653" s="292"/>
      <c r="O653" s="292"/>
      <c r="P653" s="292"/>
      <c r="Q653" s="292"/>
      <c r="R653" s="292"/>
      <c r="S653" s="292"/>
      <c r="T653" s="293"/>
      <c r="AT653" s="289" t="s">
        <v>183</v>
      </c>
      <c r="AU653" s="289" t="s">
        <v>85</v>
      </c>
      <c r="AV653" s="15" t="s">
        <v>79</v>
      </c>
      <c r="AW653" s="15" t="s">
        <v>35</v>
      </c>
      <c r="AX653" s="15" t="s">
        <v>72</v>
      </c>
      <c r="AY653" s="289" t="s">
        <v>173</v>
      </c>
    </row>
    <row r="654" spans="2:51" s="12" customFormat="1" ht="13.5">
      <c r="B654" s="226"/>
      <c r="D654" s="227" t="s">
        <v>183</v>
      </c>
      <c r="E654" s="228" t="s">
        <v>5</v>
      </c>
      <c r="F654" s="229" t="s">
        <v>1730</v>
      </c>
      <c r="H654" s="230">
        <v>3.72</v>
      </c>
      <c r="I654" s="231"/>
      <c r="L654" s="226"/>
      <c r="M654" s="232"/>
      <c r="N654" s="233"/>
      <c r="O654" s="233"/>
      <c r="P654" s="233"/>
      <c r="Q654" s="233"/>
      <c r="R654" s="233"/>
      <c r="S654" s="233"/>
      <c r="T654" s="234"/>
      <c r="AT654" s="228" t="s">
        <v>183</v>
      </c>
      <c r="AU654" s="228" t="s">
        <v>85</v>
      </c>
      <c r="AV654" s="12" t="s">
        <v>81</v>
      </c>
      <c r="AW654" s="12" t="s">
        <v>35</v>
      </c>
      <c r="AX654" s="12" t="s">
        <v>72</v>
      </c>
      <c r="AY654" s="228" t="s">
        <v>173</v>
      </c>
    </row>
    <row r="655" spans="2:51" s="15" customFormat="1" ht="13.5">
      <c r="B655" s="286"/>
      <c r="D655" s="227" t="s">
        <v>183</v>
      </c>
      <c r="E655" s="287" t="s">
        <v>5</v>
      </c>
      <c r="F655" s="288" t="s">
        <v>1504</v>
      </c>
      <c r="H655" s="289" t="s">
        <v>5</v>
      </c>
      <c r="I655" s="290"/>
      <c r="L655" s="286"/>
      <c r="M655" s="291"/>
      <c r="N655" s="292"/>
      <c r="O655" s="292"/>
      <c r="P655" s="292"/>
      <c r="Q655" s="292"/>
      <c r="R655" s="292"/>
      <c r="S655" s="292"/>
      <c r="T655" s="293"/>
      <c r="AT655" s="289" t="s">
        <v>183</v>
      </c>
      <c r="AU655" s="289" t="s">
        <v>85</v>
      </c>
      <c r="AV655" s="15" t="s">
        <v>79</v>
      </c>
      <c r="AW655" s="15" t="s">
        <v>35</v>
      </c>
      <c r="AX655" s="15" t="s">
        <v>72</v>
      </c>
      <c r="AY655" s="289" t="s">
        <v>173</v>
      </c>
    </row>
    <row r="656" spans="2:51" s="12" customFormat="1" ht="13.5">
      <c r="B656" s="226"/>
      <c r="D656" s="227" t="s">
        <v>183</v>
      </c>
      <c r="E656" s="228" t="s">
        <v>5</v>
      </c>
      <c r="F656" s="229" t="s">
        <v>1730</v>
      </c>
      <c r="H656" s="230">
        <v>3.72</v>
      </c>
      <c r="I656" s="231"/>
      <c r="L656" s="226"/>
      <c r="M656" s="232"/>
      <c r="N656" s="233"/>
      <c r="O656" s="233"/>
      <c r="P656" s="233"/>
      <c r="Q656" s="233"/>
      <c r="R656" s="233"/>
      <c r="S656" s="233"/>
      <c r="T656" s="234"/>
      <c r="AT656" s="228" t="s">
        <v>183</v>
      </c>
      <c r="AU656" s="228" t="s">
        <v>85</v>
      </c>
      <c r="AV656" s="12" t="s">
        <v>81</v>
      </c>
      <c r="AW656" s="12" t="s">
        <v>35</v>
      </c>
      <c r="AX656" s="12" t="s">
        <v>72</v>
      </c>
      <c r="AY656" s="228" t="s">
        <v>173</v>
      </c>
    </row>
    <row r="657" spans="2:51" s="15" customFormat="1" ht="13.5">
      <c r="B657" s="286"/>
      <c r="D657" s="227" t="s">
        <v>183</v>
      </c>
      <c r="E657" s="287" t="s">
        <v>5</v>
      </c>
      <c r="F657" s="288" t="s">
        <v>1505</v>
      </c>
      <c r="H657" s="289" t="s">
        <v>5</v>
      </c>
      <c r="I657" s="290"/>
      <c r="L657" s="286"/>
      <c r="M657" s="291"/>
      <c r="N657" s="292"/>
      <c r="O657" s="292"/>
      <c r="P657" s="292"/>
      <c r="Q657" s="292"/>
      <c r="R657" s="292"/>
      <c r="S657" s="292"/>
      <c r="T657" s="293"/>
      <c r="AT657" s="289" t="s">
        <v>183</v>
      </c>
      <c r="AU657" s="289" t="s">
        <v>85</v>
      </c>
      <c r="AV657" s="15" t="s">
        <v>79</v>
      </c>
      <c r="AW657" s="15" t="s">
        <v>35</v>
      </c>
      <c r="AX657" s="15" t="s">
        <v>72</v>
      </c>
      <c r="AY657" s="289" t="s">
        <v>173</v>
      </c>
    </row>
    <row r="658" spans="2:51" s="12" customFormat="1" ht="13.5">
      <c r="B658" s="226"/>
      <c r="D658" s="227" t="s">
        <v>183</v>
      </c>
      <c r="E658" s="228" t="s">
        <v>5</v>
      </c>
      <c r="F658" s="229" t="s">
        <v>1730</v>
      </c>
      <c r="H658" s="230">
        <v>3.72</v>
      </c>
      <c r="I658" s="231"/>
      <c r="L658" s="226"/>
      <c r="M658" s="232"/>
      <c r="N658" s="233"/>
      <c r="O658" s="233"/>
      <c r="P658" s="233"/>
      <c r="Q658" s="233"/>
      <c r="R658" s="233"/>
      <c r="S658" s="233"/>
      <c r="T658" s="234"/>
      <c r="AT658" s="228" t="s">
        <v>183</v>
      </c>
      <c r="AU658" s="228" t="s">
        <v>85</v>
      </c>
      <c r="AV658" s="12" t="s">
        <v>81</v>
      </c>
      <c r="AW658" s="12" t="s">
        <v>35</v>
      </c>
      <c r="AX658" s="12" t="s">
        <v>72</v>
      </c>
      <c r="AY658" s="228" t="s">
        <v>173</v>
      </c>
    </row>
    <row r="659" spans="2:51" s="15" customFormat="1" ht="13.5">
      <c r="B659" s="286"/>
      <c r="D659" s="227" t="s">
        <v>183</v>
      </c>
      <c r="E659" s="287" t="s">
        <v>5</v>
      </c>
      <c r="F659" s="288" t="s">
        <v>1506</v>
      </c>
      <c r="H659" s="289" t="s">
        <v>5</v>
      </c>
      <c r="I659" s="290"/>
      <c r="L659" s="286"/>
      <c r="M659" s="291"/>
      <c r="N659" s="292"/>
      <c r="O659" s="292"/>
      <c r="P659" s="292"/>
      <c r="Q659" s="292"/>
      <c r="R659" s="292"/>
      <c r="S659" s="292"/>
      <c r="T659" s="293"/>
      <c r="AT659" s="289" t="s">
        <v>183</v>
      </c>
      <c r="AU659" s="289" t="s">
        <v>85</v>
      </c>
      <c r="AV659" s="15" t="s">
        <v>79</v>
      </c>
      <c r="AW659" s="15" t="s">
        <v>35</v>
      </c>
      <c r="AX659" s="15" t="s">
        <v>72</v>
      </c>
      <c r="AY659" s="289" t="s">
        <v>173</v>
      </c>
    </row>
    <row r="660" spans="2:51" s="12" customFormat="1" ht="13.5">
      <c r="B660" s="226"/>
      <c r="D660" s="227" t="s">
        <v>183</v>
      </c>
      <c r="E660" s="228" t="s">
        <v>5</v>
      </c>
      <c r="F660" s="229" t="s">
        <v>1731</v>
      </c>
      <c r="H660" s="230">
        <v>1.24</v>
      </c>
      <c r="I660" s="231"/>
      <c r="L660" s="226"/>
      <c r="M660" s="232"/>
      <c r="N660" s="233"/>
      <c r="O660" s="233"/>
      <c r="P660" s="233"/>
      <c r="Q660" s="233"/>
      <c r="R660" s="233"/>
      <c r="S660" s="233"/>
      <c r="T660" s="234"/>
      <c r="AT660" s="228" t="s">
        <v>183</v>
      </c>
      <c r="AU660" s="228" t="s">
        <v>85</v>
      </c>
      <c r="AV660" s="12" t="s">
        <v>81</v>
      </c>
      <c r="AW660" s="12" t="s">
        <v>35</v>
      </c>
      <c r="AX660" s="12" t="s">
        <v>72</v>
      </c>
      <c r="AY660" s="228" t="s">
        <v>173</v>
      </c>
    </row>
    <row r="661" spans="2:51" s="13" customFormat="1" ht="13.5">
      <c r="B661" s="235"/>
      <c r="D661" s="236" t="s">
        <v>183</v>
      </c>
      <c r="E661" s="237" t="s">
        <v>5</v>
      </c>
      <c r="F661" s="238" t="s">
        <v>186</v>
      </c>
      <c r="H661" s="239">
        <v>13.41</v>
      </c>
      <c r="I661" s="240"/>
      <c r="L661" s="235"/>
      <c r="M661" s="241"/>
      <c r="N661" s="242"/>
      <c r="O661" s="242"/>
      <c r="P661" s="242"/>
      <c r="Q661" s="242"/>
      <c r="R661" s="242"/>
      <c r="S661" s="242"/>
      <c r="T661" s="243"/>
      <c r="AT661" s="244" t="s">
        <v>183</v>
      </c>
      <c r="AU661" s="244" t="s">
        <v>85</v>
      </c>
      <c r="AV661" s="13" t="s">
        <v>181</v>
      </c>
      <c r="AW661" s="13" t="s">
        <v>35</v>
      </c>
      <c r="AX661" s="13" t="s">
        <v>79</v>
      </c>
      <c r="AY661" s="244" t="s">
        <v>173</v>
      </c>
    </row>
    <row r="662" spans="2:65" s="1" customFormat="1" ht="31.5" customHeight="1">
      <c r="B662" s="213"/>
      <c r="C662" s="214" t="s">
        <v>1117</v>
      </c>
      <c r="D662" s="214" t="s">
        <v>176</v>
      </c>
      <c r="E662" s="215" t="s">
        <v>1732</v>
      </c>
      <c r="F662" s="216" t="s">
        <v>1733</v>
      </c>
      <c r="G662" s="217" t="s">
        <v>245</v>
      </c>
      <c r="H662" s="218">
        <v>8</v>
      </c>
      <c r="I662" s="219"/>
      <c r="J662" s="220">
        <f>ROUND(I662*H662,2)</f>
        <v>0</v>
      </c>
      <c r="K662" s="216" t="s">
        <v>180</v>
      </c>
      <c r="L662" s="48"/>
      <c r="M662" s="221" t="s">
        <v>5</v>
      </c>
      <c r="N662" s="222" t="s">
        <v>43</v>
      </c>
      <c r="O662" s="49"/>
      <c r="P662" s="223">
        <f>O662*H662</f>
        <v>0</v>
      </c>
      <c r="Q662" s="223">
        <v>0</v>
      </c>
      <c r="R662" s="223">
        <f>Q662*H662</f>
        <v>0</v>
      </c>
      <c r="S662" s="223">
        <v>0.039</v>
      </c>
      <c r="T662" s="224">
        <f>S662*H662</f>
        <v>0</v>
      </c>
      <c r="AR662" s="26" t="s">
        <v>181</v>
      </c>
      <c r="AT662" s="26" t="s">
        <v>176</v>
      </c>
      <c r="AU662" s="26" t="s">
        <v>85</v>
      </c>
      <c r="AY662" s="26" t="s">
        <v>173</v>
      </c>
      <c r="BE662" s="225">
        <f>IF(N662="základní",J662,0)</f>
        <v>0</v>
      </c>
      <c r="BF662" s="225">
        <f>IF(N662="snížená",J662,0)</f>
        <v>0</v>
      </c>
      <c r="BG662" s="225">
        <f>IF(N662="zákl. přenesená",J662,0)</f>
        <v>0</v>
      </c>
      <c r="BH662" s="225">
        <f>IF(N662="sníž. přenesená",J662,0)</f>
        <v>0</v>
      </c>
      <c r="BI662" s="225">
        <f>IF(N662="nulová",J662,0)</f>
        <v>0</v>
      </c>
      <c r="BJ662" s="26" t="s">
        <v>79</v>
      </c>
      <c r="BK662" s="225">
        <f>ROUND(I662*H662,2)</f>
        <v>0</v>
      </c>
      <c r="BL662" s="26" t="s">
        <v>181</v>
      </c>
      <c r="BM662" s="26" t="s">
        <v>1734</v>
      </c>
    </row>
    <row r="663" spans="2:47" s="1" customFormat="1" ht="13.5">
      <c r="B663" s="48"/>
      <c r="D663" s="227" t="s">
        <v>1236</v>
      </c>
      <c r="F663" s="285" t="s">
        <v>1735</v>
      </c>
      <c r="I663" s="281"/>
      <c r="L663" s="48"/>
      <c r="M663" s="282"/>
      <c r="N663" s="49"/>
      <c r="O663" s="49"/>
      <c r="P663" s="49"/>
      <c r="Q663" s="49"/>
      <c r="R663" s="49"/>
      <c r="S663" s="49"/>
      <c r="T663" s="87"/>
      <c r="AT663" s="26" t="s">
        <v>1236</v>
      </c>
      <c r="AU663" s="26" t="s">
        <v>85</v>
      </c>
    </row>
    <row r="664" spans="2:51" s="15" customFormat="1" ht="13.5">
      <c r="B664" s="286"/>
      <c r="D664" s="227" t="s">
        <v>183</v>
      </c>
      <c r="E664" s="287" t="s">
        <v>5</v>
      </c>
      <c r="F664" s="288" t="s">
        <v>1551</v>
      </c>
      <c r="H664" s="289" t="s">
        <v>5</v>
      </c>
      <c r="I664" s="290"/>
      <c r="L664" s="286"/>
      <c r="M664" s="291"/>
      <c r="N664" s="292"/>
      <c r="O664" s="292"/>
      <c r="P664" s="292"/>
      <c r="Q664" s="292"/>
      <c r="R664" s="292"/>
      <c r="S664" s="292"/>
      <c r="T664" s="293"/>
      <c r="AT664" s="289" t="s">
        <v>183</v>
      </c>
      <c r="AU664" s="289" t="s">
        <v>85</v>
      </c>
      <c r="AV664" s="15" t="s">
        <v>79</v>
      </c>
      <c r="AW664" s="15" t="s">
        <v>35</v>
      </c>
      <c r="AX664" s="15" t="s">
        <v>72</v>
      </c>
      <c r="AY664" s="289" t="s">
        <v>173</v>
      </c>
    </row>
    <row r="665" spans="2:51" s="12" customFormat="1" ht="13.5">
      <c r="B665" s="226"/>
      <c r="D665" s="236" t="s">
        <v>183</v>
      </c>
      <c r="E665" s="256" t="s">
        <v>5</v>
      </c>
      <c r="F665" s="257" t="s">
        <v>1316</v>
      </c>
      <c r="H665" s="258">
        <v>8</v>
      </c>
      <c r="I665" s="231"/>
      <c r="L665" s="226"/>
      <c r="M665" s="232"/>
      <c r="N665" s="233"/>
      <c r="O665" s="233"/>
      <c r="P665" s="233"/>
      <c r="Q665" s="233"/>
      <c r="R665" s="233"/>
      <c r="S665" s="233"/>
      <c r="T665" s="234"/>
      <c r="AT665" s="228" t="s">
        <v>183</v>
      </c>
      <c r="AU665" s="228" t="s">
        <v>85</v>
      </c>
      <c r="AV665" s="12" t="s">
        <v>81</v>
      </c>
      <c r="AW665" s="12" t="s">
        <v>35</v>
      </c>
      <c r="AX665" s="12" t="s">
        <v>79</v>
      </c>
      <c r="AY665" s="228" t="s">
        <v>173</v>
      </c>
    </row>
    <row r="666" spans="2:65" s="1" customFormat="1" ht="31.5" customHeight="1">
      <c r="B666" s="213"/>
      <c r="C666" s="214" t="s">
        <v>1121</v>
      </c>
      <c r="D666" s="214" t="s">
        <v>176</v>
      </c>
      <c r="E666" s="215" t="s">
        <v>1736</v>
      </c>
      <c r="F666" s="216" t="s">
        <v>1737</v>
      </c>
      <c r="G666" s="217" t="s">
        <v>260</v>
      </c>
      <c r="H666" s="218">
        <v>22.6</v>
      </c>
      <c r="I666" s="219"/>
      <c r="J666" s="220">
        <f>ROUND(I666*H666,2)</f>
        <v>0</v>
      </c>
      <c r="K666" s="216" t="s">
        <v>180</v>
      </c>
      <c r="L666" s="48"/>
      <c r="M666" s="221" t="s">
        <v>5</v>
      </c>
      <c r="N666" s="222" t="s">
        <v>43</v>
      </c>
      <c r="O666" s="49"/>
      <c r="P666" s="223">
        <f>O666*H666</f>
        <v>0</v>
      </c>
      <c r="Q666" s="223">
        <v>2.9325E-05</v>
      </c>
      <c r="R666" s="223">
        <f>Q666*H666</f>
        <v>0</v>
      </c>
      <c r="S666" s="223">
        <v>0</v>
      </c>
      <c r="T666" s="224">
        <f>S666*H666</f>
        <v>0</v>
      </c>
      <c r="AR666" s="26" t="s">
        <v>181</v>
      </c>
      <c r="AT666" s="26" t="s">
        <v>176</v>
      </c>
      <c r="AU666" s="26" t="s">
        <v>85</v>
      </c>
      <c r="AY666" s="26" t="s">
        <v>173</v>
      </c>
      <c r="BE666" s="225">
        <f>IF(N666="základní",J666,0)</f>
        <v>0</v>
      </c>
      <c r="BF666" s="225">
        <f>IF(N666="snížená",J666,0)</f>
        <v>0</v>
      </c>
      <c r="BG666" s="225">
        <f>IF(N666="zákl. přenesená",J666,0)</f>
        <v>0</v>
      </c>
      <c r="BH666" s="225">
        <f>IF(N666="sníž. přenesená",J666,0)</f>
        <v>0</v>
      </c>
      <c r="BI666" s="225">
        <f>IF(N666="nulová",J666,0)</f>
        <v>0</v>
      </c>
      <c r="BJ666" s="26" t="s">
        <v>79</v>
      </c>
      <c r="BK666" s="225">
        <f>ROUND(I666*H666,2)</f>
        <v>0</v>
      </c>
      <c r="BL666" s="26" t="s">
        <v>181</v>
      </c>
      <c r="BM666" s="26" t="s">
        <v>1738</v>
      </c>
    </row>
    <row r="667" spans="2:47" s="1" customFormat="1" ht="13.5">
      <c r="B667" s="48"/>
      <c r="D667" s="227" t="s">
        <v>1236</v>
      </c>
      <c r="F667" s="285" t="s">
        <v>1739</v>
      </c>
      <c r="I667" s="281"/>
      <c r="L667" s="48"/>
      <c r="M667" s="282"/>
      <c r="N667" s="49"/>
      <c r="O667" s="49"/>
      <c r="P667" s="49"/>
      <c r="Q667" s="49"/>
      <c r="R667" s="49"/>
      <c r="S667" s="49"/>
      <c r="T667" s="87"/>
      <c r="AT667" s="26" t="s">
        <v>1236</v>
      </c>
      <c r="AU667" s="26" t="s">
        <v>85</v>
      </c>
    </row>
    <row r="668" spans="2:51" s="15" customFormat="1" ht="13.5">
      <c r="B668" s="286"/>
      <c r="D668" s="227" t="s">
        <v>183</v>
      </c>
      <c r="E668" s="287" t="s">
        <v>5</v>
      </c>
      <c r="F668" s="288" t="s">
        <v>1607</v>
      </c>
      <c r="H668" s="289" t="s">
        <v>5</v>
      </c>
      <c r="I668" s="290"/>
      <c r="L668" s="286"/>
      <c r="M668" s="291"/>
      <c r="N668" s="292"/>
      <c r="O668" s="292"/>
      <c r="P668" s="292"/>
      <c r="Q668" s="292"/>
      <c r="R668" s="292"/>
      <c r="S668" s="292"/>
      <c r="T668" s="293"/>
      <c r="AT668" s="289" t="s">
        <v>183</v>
      </c>
      <c r="AU668" s="289" t="s">
        <v>85</v>
      </c>
      <c r="AV668" s="15" t="s">
        <v>79</v>
      </c>
      <c r="AW668" s="15" t="s">
        <v>35</v>
      </c>
      <c r="AX668" s="15" t="s">
        <v>72</v>
      </c>
      <c r="AY668" s="289" t="s">
        <v>173</v>
      </c>
    </row>
    <row r="669" spans="2:51" s="12" customFormat="1" ht="13.5">
      <c r="B669" s="226"/>
      <c r="D669" s="236" t="s">
        <v>183</v>
      </c>
      <c r="E669" s="256" t="s">
        <v>5</v>
      </c>
      <c r="F669" s="257" t="s">
        <v>1740</v>
      </c>
      <c r="H669" s="258">
        <v>22.6</v>
      </c>
      <c r="I669" s="231"/>
      <c r="L669" s="226"/>
      <c r="M669" s="232"/>
      <c r="N669" s="233"/>
      <c r="O669" s="233"/>
      <c r="P669" s="233"/>
      <c r="Q669" s="233"/>
      <c r="R669" s="233"/>
      <c r="S669" s="233"/>
      <c r="T669" s="234"/>
      <c r="AT669" s="228" t="s">
        <v>183</v>
      </c>
      <c r="AU669" s="228" t="s">
        <v>85</v>
      </c>
      <c r="AV669" s="12" t="s">
        <v>81</v>
      </c>
      <c r="AW669" s="12" t="s">
        <v>35</v>
      </c>
      <c r="AX669" s="12" t="s">
        <v>79</v>
      </c>
      <c r="AY669" s="228" t="s">
        <v>173</v>
      </c>
    </row>
    <row r="670" spans="2:65" s="1" customFormat="1" ht="44.25" customHeight="1">
      <c r="B670" s="213"/>
      <c r="C670" s="214" t="s">
        <v>1125</v>
      </c>
      <c r="D670" s="214" t="s">
        <v>176</v>
      </c>
      <c r="E670" s="215" t="s">
        <v>1741</v>
      </c>
      <c r="F670" s="216" t="s">
        <v>1742</v>
      </c>
      <c r="G670" s="217" t="s">
        <v>260</v>
      </c>
      <c r="H670" s="218">
        <v>4.8</v>
      </c>
      <c r="I670" s="219"/>
      <c r="J670" s="220">
        <f>ROUND(I670*H670,2)</f>
        <v>0</v>
      </c>
      <c r="K670" s="216" t="s">
        <v>180</v>
      </c>
      <c r="L670" s="48"/>
      <c r="M670" s="221" t="s">
        <v>5</v>
      </c>
      <c r="N670" s="222" t="s">
        <v>43</v>
      </c>
      <c r="O670" s="49"/>
      <c r="P670" s="223">
        <f>O670*H670</f>
        <v>0</v>
      </c>
      <c r="Q670" s="223">
        <v>0</v>
      </c>
      <c r="R670" s="223">
        <f>Q670*H670</f>
        <v>0</v>
      </c>
      <c r="S670" s="223">
        <v>0.065</v>
      </c>
      <c r="T670" s="224">
        <f>S670*H670</f>
        <v>0</v>
      </c>
      <c r="AR670" s="26" t="s">
        <v>181</v>
      </c>
      <c r="AT670" s="26" t="s">
        <v>176</v>
      </c>
      <c r="AU670" s="26" t="s">
        <v>85</v>
      </c>
      <c r="AY670" s="26" t="s">
        <v>173</v>
      </c>
      <c r="BE670" s="225">
        <f>IF(N670="základní",J670,0)</f>
        <v>0</v>
      </c>
      <c r="BF670" s="225">
        <f>IF(N670="snížená",J670,0)</f>
        <v>0</v>
      </c>
      <c r="BG670" s="225">
        <f>IF(N670="zákl. přenesená",J670,0)</f>
        <v>0</v>
      </c>
      <c r="BH670" s="225">
        <f>IF(N670="sníž. přenesená",J670,0)</f>
        <v>0</v>
      </c>
      <c r="BI670" s="225">
        <f>IF(N670="nulová",J670,0)</f>
        <v>0</v>
      </c>
      <c r="BJ670" s="26" t="s">
        <v>79</v>
      </c>
      <c r="BK670" s="225">
        <f>ROUND(I670*H670,2)</f>
        <v>0</v>
      </c>
      <c r="BL670" s="26" t="s">
        <v>181</v>
      </c>
      <c r="BM670" s="26" t="s">
        <v>1743</v>
      </c>
    </row>
    <row r="671" spans="2:51" s="15" customFormat="1" ht="13.5">
      <c r="B671" s="286"/>
      <c r="D671" s="227" t="s">
        <v>183</v>
      </c>
      <c r="E671" s="287" t="s">
        <v>5</v>
      </c>
      <c r="F671" s="288" t="s">
        <v>1430</v>
      </c>
      <c r="H671" s="289" t="s">
        <v>5</v>
      </c>
      <c r="I671" s="290"/>
      <c r="L671" s="286"/>
      <c r="M671" s="291"/>
      <c r="N671" s="292"/>
      <c r="O671" s="292"/>
      <c r="P671" s="292"/>
      <c r="Q671" s="292"/>
      <c r="R671" s="292"/>
      <c r="S671" s="292"/>
      <c r="T671" s="293"/>
      <c r="AT671" s="289" t="s">
        <v>183</v>
      </c>
      <c r="AU671" s="289" t="s">
        <v>85</v>
      </c>
      <c r="AV671" s="15" t="s">
        <v>79</v>
      </c>
      <c r="AW671" s="15" t="s">
        <v>35</v>
      </c>
      <c r="AX671" s="15" t="s">
        <v>72</v>
      </c>
      <c r="AY671" s="289" t="s">
        <v>173</v>
      </c>
    </row>
    <row r="672" spans="2:51" s="12" customFormat="1" ht="13.5">
      <c r="B672" s="226"/>
      <c r="D672" s="236" t="s">
        <v>183</v>
      </c>
      <c r="E672" s="256" t="s">
        <v>5</v>
      </c>
      <c r="F672" s="257" t="s">
        <v>1744</v>
      </c>
      <c r="H672" s="258">
        <v>4.8</v>
      </c>
      <c r="I672" s="231"/>
      <c r="L672" s="226"/>
      <c r="M672" s="232"/>
      <c r="N672" s="233"/>
      <c r="O672" s="233"/>
      <c r="P672" s="233"/>
      <c r="Q672" s="233"/>
      <c r="R672" s="233"/>
      <c r="S672" s="233"/>
      <c r="T672" s="234"/>
      <c r="AT672" s="228" t="s">
        <v>183</v>
      </c>
      <c r="AU672" s="228" t="s">
        <v>85</v>
      </c>
      <c r="AV672" s="12" t="s">
        <v>81</v>
      </c>
      <c r="AW672" s="12" t="s">
        <v>35</v>
      </c>
      <c r="AX672" s="12" t="s">
        <v>79</v>
      </c>
      <c r="AY672" s="228" t="s">
        <v>173</v>
      </c>
    </row>
    <row r="673" spans="2:65" s="1" customFormat="1" ht="31.5" customHeight="1">
      <c r="B673" s="213"/>
      <c r="C673" s="214" t="s">
        <v>1129</v>
      </c>
      <c r="D673" s="214" t="s">
        <v>176</v>
      </c>
      <c r="E673" s="215" t="s">
        <v>1745</v>
      </c>
      <c r="F673" s="216" t="s">
        <v>1746</v>
      </c>
      <c r="G673" s="217" t="s">
        <v>179</v>
      </c>
      <c r="H673" s="218">
        <v>166.47</v>
      </c>
      <c r="I673" s="219"/>
      <c r="J673" s="220">
        <f>ROUND(I673*H673,2)</f>
        <v>0</v>
      </c>
      <c r="K673" s="216" t="s">
        <v>180</v>
      </c>
      <c r="L673" s="48"/>
      <c r="M673" s="221" t="s">
        <v>5</v>
      </c>
      <c r="N673" s="222" t="s">
        <v>43</v>
      </c>
      <c r="O673" s="49"/>
      <c r="P673" s="223">
        <f>O673*H673</f>
        <v>0</v>
      </c>
      <c r="Q673" s="223">
        <v>0</v>
      </c>
      <c r="R673" s="223">
        <f>Q673*H673</f>
        <v>0</v>
      </c>
      <c r="S673" s="223">
        <v>0.004</v>
      </c>
      <c r="T673" s="224">
        <f>S673*H673</f>
        <v>0</v>
      </c>
      <c r="AR673" s="26" t="s">
        <v>181</v>
      </c>
      <c r="AT673" s="26" t="s">
        <v>176</v>
      </c>
      <c r="AU673" s="26" t="s">
        <v>85</v>
      </c>
      <c r="AY673" s="26" t="s">
        <v>173</v>
      </c>
      <c r="BE673" s="225">
        <f>IF(N673="základní",J673,0)</f>
        <v>0</v>
      </c>
      <c r="BF673" s="225">
        <f>IF(N673="snížená",J673,0)</f>
        <v>0</v>
      </c>
      <c r="BG673" s="225">
        <f>IF(N673="zákl. přenesená",J673,0)</f>
        <v>0</v>
      </c>
      <c r="BH673" s="225">
        <f>IF(N673="sníž. přenesená",J673,0)</f>
        <v>0</v>
      </c>
      <c r="BI673" s="225">
        <f>IF(N673="nulová",J673,0)</f>
        <v>0</v>
      </c>
      <c r="BJ673" s="26" t="s">
        <v>79</v>
      </c>
      <c r="BK673" s="225">
        <f>ROUND(I673*H673,2)</f>
        <v>0</v>
      </c>
      <c r="BL673" s="26" t="s">
        <v>181</v>
      </c>
      <c r="BM673" s="26" t="s">
        <v>1747</v>
      </c>
    </row>
    <row r="674" spans="2:47" s="1" customFormat="1" ht="13.5">
      <c r="B674" s="48"/>
      <c r="D674" s="227" t="s">
        <v>1236</v>
      </c>
      <c r="F674" s="285" t="s">
        <v>1748</v>
      </c>
      <c r="I674" s="281"/>
      <c r="L674" s="48"/>
      <c r="M674" s="282"/>
      <c r="N674" s="49"/>
      <c r="O674" s="49"/>
      <c r="P674" s="49"/>
      <c r="Q674" s="49"/>
      <c r="R674" s="49"/>
      <c r="S674" s="49"/>
      <c r="T674" s="87"/>
      <c r="AT674" s="26" t="s">
        <v>1236</v>
      </c>
      <c r="AU674" s="26" t="s">
        <v>85</v>
      </c>
    </row>
    <row r="675" spans="2:51" s="15" customFormat="1" ht="13.5">
      <c r="B675" s="286"/>
      <c r="D675" s="227" t="s">
        <v>183</v>
      </c>
      <c r="E675" s="287" t="s">
        <v>5</v>
      </c>
      <c r="F675" s="288" t="s">
        <v>1430</v>
      </c>
      <c r="H675" s="289" t="s">
        <v>5</v>
      </c>
      <c r="I675" s="290"/>
      <c r="L675" s="286"/>
      <c r="M675" s="291"/>
      <c r="N675" s="292"/>
      <c r="O675" s="292"/>
      <c r="P675" s="292"/>
      <c r="Q675" s="292"/>
      <c r="R675" s="292"/>
      <c r="S675" s="292"/>
      <c r="T675" s="293"/>
      <c r="AT675" s="289" t="s">
        <v>183</v>
      </c>
      <c r="AU675" s="289" t="s">
        <v>85</v>
      </c>
      <c r="AV675" s="15" t="s">
        <v>79</v>
      </c>
      <c r="AW675" s="15" t="s">
        <v>35</v>
      </c>
      <c r="AX675" s="15" t="s">
        <v>72</v>
      </c>
      <c r="AY675" s="289" t="s">
        <v>173</v>
      </c>
    </row>
    <row r="676" spans="2:51" s="12" customFormat="1" ht="13.5">
      <c r="B676" s="226"/>
      <c r="D676" s="227" t="s">
        <v>183</v>
      </c>
      <c r="E676" s="228" t="s">
        <v>5</v>
      </c>
      <c r="F676" s="229" t="s">
        <v>1749</v>
      </c>
      <c r="H676" s="230">
        <v>12.3</v>
      </c>
      <c r="I676" s="231"/>
      <c r="L676" s="226"/>
      <c r="M676" s="232"/>
      <c r="N676" s="233"/>
      <c r="O676" s="233"/>
      <c r="P676" s="233"/>
      <c r="Q676" s="233"/>
      <c r="R676" s="233"/>
      <c r="S676" s="233"/>
      <c r="T676" s="234"/>
      <c r="AT676" s="228" t="s">
        <v>183</v>
      </c>
      <c r="AU676" s="228" t="s">
        <v>85</v>
      </c>
      <c r="AV676" s="12" t="s">
        <v>81</v>
      </c>
      <c r="AW676" s="12" t="s">
        <v>35</v>
      </c>
      <c r="AX676" s="12" t="s">
        <v>72</v>
      </c>
      <c r="AY676" s="228" t="s">
        <v>173</v>
      </c>
    </row>
    <row r="677" spans="2:51" s="15" customFormat="1" ht="13.5">
      <c r="B677" s="286"/>
      <c r="D677" s="227" t="s">
        <v>183</v>
      </c>
      <c r="E677" s="287" t="s">
        <v>5</v>
      </c>
      <c r="F677" s="288" t="s">
        <v>1750</v>
      </c>
      <c r="H677" s="289" t="s">
        <v>5</v>
      </c>
      <c r="I677" s="290"/>
      <c r="L677" s="286"/>
      <c r="M677" s="291"/>
      <c r="N677" s="292"/>
      <c r="O677" s="292"/>
      <c r="P677" s="292"/>
      <c r="Q677" s="292"/>
      <c r="R677" s="292"/>
      <c r="S677" s="292"/>
      <c r="T677" s="293"/>
      <c r="AT677" s="289" t="s">
        <v>183</v>
      </c>
      <c r="AU677" s="289" t="s">
        <v>85</v>
      </c>
      <c r="AV677" s="15" t="s">
        <v>79</v>
      </c>
      <c r="AW677" s="15" t="s">
        <v>35</v>
      </c>
      <c r="AX677" s="15" t="s">
        <v>72</v>
      </c>
      <c r="AY677" s="289" t="s">
        <v>173</v>
      </c>
    </row>
    <row r="678" spans="2:51" s="12" customFormat="1" ht="13.5">
      <c r="B678" s="226"/>
      <c r="D678" s="227" t="s">
        <v>183</v>
      </c>
      <c r="E678" s="228" t="s">
        <v>5</v>
      </c>
      <c r="F678" s="229" t="s">
        <v>1751</v>
      </c>
      <c r="H678" s="230">
        <v>151.97</v>
      </c>
      <c r="I678" s="231"/>
      <c r="L678" s="226"/>
      <c r="M678" s="232"/>
      <c r="N678" s="233"/>
      <c r="O678" s="233"/>
      <c r="P678" s="233"/>
      <c r="Q678" s="233"/>
      <c r="R678" s="233"/>
      <c r="S678" s="233"/>
      <c r="T678" s="234"/>
      <c r="AT678" s="228" t="s">
        <v>183</v>
      </c>
      <c r="AU678" s="228" t="s">
        <v>85</v>
      </c>
      <c r="AV678" s="12" t="s">
        <v>81</v>
      </c>
      <c r="AW678" s="12" t="s">
        <v>35</v>
      </c>
      <c r="AX678" s="12" t="s">
        <v>72</v>
      </c>
      <c r="AY678" s="228" t="s">
        <v>173</v>
      </c>
    </row>
    <row r="679" spans="2:51" s="15" customFormat="1" ht="13.5">
      <c r="B679" s="286"/>
      <c r="D679" s="227" t="s">
        <v>183</v>
      </c>
      <c r="E679" s="287" t="s">
        <v>5</v>
      </c>
      <c r="F679" s="288" t="s">
        <v>1506</v>
      </c>
      <c r="H679" s="289" t="s">
        <v>5</v>
      </c>
      <c r="I679" s="290"/>
      <c r="L679" s="286"/>
      <c r="M679" s="291"/>
      <c r="N679" s="292"/>
      <c r="O679" s="292"/>
      <c r="P679" s="292"/>
      <c r="Q679" s="292"/>
      <c r="R679" s="292"/>
      <c r="S679" s="292"/>
      <c r="T679" s="293"/>
      <c r="AT679" s="289" t="s">
        <v>183</v>
      </c>
      <c r="AU679" s="289" t="s">
        <v>85</v>
      </c>
      <c r="AV679" s="15" t="s">
        <v>79</v>
      </c>
      <c r="AW679" s="15" t="s">
        <v>35</v>
      </c>
      <c r="AX679" s="15" t="s">
        <v>72</v>
      </c>
      <c r="AY679" s="289" t="s">
        <v>173</v>
      </c>
    </row>
    <row r="680" spans="2:51" s="12" customFormat="1" ht="13.5">
      <c r="B680" s="226"/>
      <c r="D680" s="227" t="s">
        <v>183</v>
      </c>
      <c r="E680" s="228" t="s">
        <v>5</v>
      </c>
      <c r="F680" s="229" t="s">
        <v>1693</v>
      </c>
      <c r="H680" s="230">
        <v>2.2</v>
      </c>
      <c r="I680" s="231"/>
      <c r="L680" s="226"/>
      <c r="M680" s="232"/>
      <c r="N680" s="233"/>
      <c r="O680" s="233"/>
      <c r="P680" s="233"/>
      <c r="Q680" s="233"/>
      <c r="R680" s="233"/>
      <c r="S680" s="233"/>
      <c r="T680" s="234"/>
      <c r="AT680" s="228" t="s">
        <v>183</v>
      </c>
      <c r="AU680" s="228" t="s">
        <v>85</v>
      </c>
      <c r="AV680" s="12" t="s">
        <v>81</v>
      </c>
      <c r="AW680" s="12" t="s">
        <v>35</v>
      </c>
      <c r="AX680" s="12" t="s">
        <v>72</v>
      </c>
      <c r="AY680" s="228" t="s">
        <v>173</v>
      </c>
    </row>
    <row r="681" spans="2:51" s="13" customFormat="1" ht="13.5">
      <c r="B681" s="235"/>
      <c r="D681" s="236" t="s">
        <v>183</v>
      </c>
      <c r="E681" s="237" t="s">
        <v>5</v>
      </c>
      <c r="F681" s="238" t="s">
        <v>186</v>
      </c>
      <c r="H681" s="239">
        <v>166.47</v>
      </c>
      <c r="I681" s="240"/>
      <c r="L681" s="235"/>
      <c r="M681" s="241"/>
      <c r="N681" s="242"/>
      <c r="O681" s="242"/>
      <c r="P681" s="242"/>
      <c r="Q681" s="242"/>
      <c r="R681" s="242"/>
      <c r="S681" s="242"/>
      <c r="T681" s="243"/>
      <c r="AT681" s="244" t="s">
        <v>183</v>
      </c>
      <c r="AU681" s="244" t="s">
        <v>85</v>
      </c>
      <c r="AV681" s="13" t="s">
        <v>181</v>
      </c>
      <c r="AW681" s="13" t="s">
        <v>35</v>
      </c>
      <c r="AX681" s="13" t="s">
        <v>79</v>
      </c>
      <c r="AY681" s="244" t="s">
        <v>173</v>
      </c>
    </row>
    <row r="682" spans="2:65" s="1" customFormat="1" ht="31.5" customHeight="1">
      <c r="B682" s="213"/>
      <c r="C682" s="214" t="s">
        <v>1752</v>
      </c>
      <c r="D682" s="214" t="s">
        <v>176</v>
      </c>
      <c r="E682" s="215" t="s">
        <v>1753</v>
      </c>
      <c r="F682" s="216" t="s">
        <v>1754</v>
      </c>
      <c r="G682" s="217" t="s">
        <v>179</v>
      </c>
      <c r="H682" s="218">
        <v>218.19</v>
      </c>
      <c r="I682" s="219"/>
      <c r="J682" s="220">
        <f>ROUND(I682*H682,2)</f>
        <v>0</v>
      </c>
      <c r="K682" s="216" t="s">
        <v>180</v>
      </c>
      <c r="L682" s="48"/>
      <c r="M682" s="221" t="s">
        <v>5</v>
      </c>
      <c r="N682" s="222" t="s">
        <v>43</v>
      </c>
      <c r="O682" s="49"/>
      <c r="P682" s="223">
        <f>O682*H682</f>
        <v>0</v>
      </c>
      <c r="Q682" s="223">
        <v>0</v>
      </c>
      <c r="R682" s="223">
        <f>Q682*H682</f>
        <v>0</v>
      </c>
      <c r="S682" s="223">
        <v>0.01</v>
      </c>
      <c r="T682" s="224">
        <f>S682*H682</f>
        <v>0</v>
      </c>
      <c r="AR682" s="26" t="s">
        <v>181</v>
      </c>
      <c r="AT682" s="26" t="s">
        <v>176</v>
      </c>
      <c r="AU682" s="26" t="s">
        <v>85</v>
      </c>
      <c r="AY682" s="26" t="s">
        <v>173</v>
      </c>
      <c r="BE682" s="225">
        <f>IF(N682="základní",J682,0)</f>
        <v>0</v>
      </c>
      <c r="BF682" s="225">
        <f>IF(N682="snížená",J682,0)</f>
        <v>0</v>
      </c>
      <c r="BG682" s="225">
        <f>IF(N682="zákl. přenesená",J682,0)</f>
        <v>0</v>
      </c>
      <c r="BH682" s="225">
        <f>IF(N682="sníž. přenesená",J682,0)</f>
        <v>0</v>
      </c>
      <c r="BI682" s="225">
        <f>IF(N682="nulová",J682,0)</f>
        <v>0</v>
      </c>
      <c r="BJ682" s="26" t="s">
        <v>79</v>
      </c>
      <c r="BK682" s="225">
        <f>ROUND(I682*H682,2)</f>
        <v>0</v>
      </c>
      <c r="BL682" s="26" t="s">
        <v>181</v>
      </c>
      <c r="BM682" s="26" t="s">
        <v>1755</v>
      </c>
    </row>
    <row r="683" spans="2:47" s="1" customFormat="1" ht="13.5">
      <c r="B683" s="48"/>
      <c r="D683" s="227" t="s">
        <v>1236</v>
      </c>
      <c r="F683" s="285" t="s">
        <v>1748</v>
      </c>
      <c r="I683" s="281"/>
      <c r="L683" s="48"/>
      <c r="M683" s="282"/>
      <c r="N683" s="49"/>
      <c r="O683" s="49"/>
      <c r="P683" s="49"/>
      <c r="Q683" s="49"/>
      <c r="R683" s="49"/>
      <c r="S683" s="49"/>
      <c r="T683" s="87"/>
      <c r="AT683" s="26" t="s">
        <v>1236</v>
      </c>
      <c r="AU683" s="26" t="s">
        <v>85</v>
      </c>
    </row>
    <row r="684" spans="2:51" s="15" customFormat="1" ht="13.5">
      <c r="B684" s="286"/>
      <c r="D684" s="227" t="s">
        <v>183</v>
      </c>
      <c r="E684" s="287" t="s">
        <v>5</v>
      </c>
      <c r="F684" s="288" t="s">
        <v>1502</v>
      </c>
      <c r="H684" s="289" t="s">
        <v>5</v>
      </c>
      <c r="I684" s="290"/>
      <c r="L684" s="286"/>
      <c r="M684" s="291"/>
      <c r="N684" s="292"/>
      <c r="O684" s="292"/>
      <c r="P684" s="292"/>
      <c r="Q684" s="292"/>
      <c r="R684" s="292"/>
      <c r="S684" s="292"/>
      <c r="T684" s="293"/>
      <c r="AT684" s="289" t="s">
        <v>183</v>
      </c>
      <c r="AU684" s="289" t="s">
        <v>85</v>
      </c>
      <c r="AV684" s="15" t="s">
        <v>79</v>
      </c>
      <c r="AW684" s="15" t="s">
        <v>35</v>
      </c>
      <c r="AX684" s="15" t="s">
        <v>72</v>
      </c>
      <c r="AY684" s="289" t="s">
        <v>173</v>
      </c>
    </row>
    <row r="685" spans="2:51" s="12" customFormat="1" ht="13.5">
      <c r="B685" s="226"/>
      <c r="D685" s="227" t="s">
        <v>183</v>
      </c>
      <c r="E685" s="228" t="s">
        <v>5</v>
      </c>
      <c r="F685" s="229" t="s">
        <v>1756</v>
      </c>
      <c r="H685" s="230">
        <v>69.65</v>
      </c>
      <c r="I685" s="231"/>
      <c r="L685" s="226"/>
      <c r="M685" s="232"/>
      <c r="N685" s="233"/>
      <c r="O685" s="233"/>
      <c r="P685" s="233"/>
      <c r="Q685" s="233"/>
      <c r="R685" s="233"/>
      <c r="S685" s="233"/>
      <c r="T685" s="234"/>
      <c r="AT685" s="228" t="s">
        <v>183</v>
      </c>
      <c r="AU685" s="228" t="s">
        <v>85</v>
      </c>
      <c r="AV685" s="12" t="s">
        <v>81</v>
      </c>
      <c r="AW685" s="12" t="s">
        <v>35</v>
      </c>
      <c r="AX685" s="12" t="s">
        <v>72</v>
      </c>
      <c r="AY685" s="228" t="s">
        <v>173</v>
      </c>
    </row>
    <row r="686" spans="2:51" s="15" customFormat="1" ht="13.5">
      <c r="B686" s="286"/>
      <c r="D686" s="227" t="s">
        <v>183</v>
      </c>
      <c r="E686" s="287" t="s">
        <v>5</v>
      </c>
      <c r="F686" s="288" t="s">
        <v>1504</v>
      </c>
      <c r="H686" s="289" t="s">
        <v>5</v>
      </c>
      <c r="I686" s="290"/>
      <c r="L686" s="286"/>
      <c r="M686" s="291"/>
      <c r="N686" s="292"/>
      <c r="O686" s="292"/>
      <c r="P686" s="292"/>
      <c r="Q686" s="292"/>
      <c r="R686" s="292"/>
      <c r="S686" s="292"/>
      <c r="T686" s="293"/>
      <c r="AT686" s="289" t="s">
        <v>183</v>
      </c>
      <c r="AU686" s="289" t="s">
        <v>85</v>
      </c>
      <c r="AV686" s="15" t="s">
        <v>79</v>
      </c>
      <c r="AW686" s="15" t="s">
        <v>35</v>
      </c>
      <c r="AX686" s="15" t="s">
        <v>72</v>
      </c>
      <c r="AY686" s="289" t="s">
        <v>173</v>
      </c>
    </row>
    <row r="687" spans="2:51" s="12" customFormat="1" ht="13.5">
      <c r="B687" s="226"/>
      <c r="D687" s="227" t="s">
        <v>183</v>
      </c>
      <c r="E687" s="228" t="s">
        <v>5</v>
      </c>
      <c r="F687" s="229" t="s">
        <v>1756</v>
      </c>
      <c r="H687" s="230">
        <v>69.65</v>
      </c>
      <c r="I687" s="231"/>
      <c r="L687" s="226"/>
      <c r="M687" s="232"/>
      <c r="N687" s="233"/>
      <c r="O687" s="233"/>
      <c r="P687" s="233"/>
      <c r="Q687" s="233"/>
      <c r="R687" s="233"/>
      <c r="S687" s="233"/>
      <c r="T687" s="234"/>
      <c r="AT687" s="228" t="s">
        <v>183</v>
      </c>
      <c r="AU687" s="228" t="s">
        <v>85</v>
      </c>
      <c r="AV687" s="12" t="s">
        <v>81</v>
      </c>
      <c r="AW687" s="12" t="s">
        <v>35</v>
      </c>
      <c r="AX687" s="12" t="s">
        <v>72</v>
      </c>
      <c r="AY687" s="228" t="s">
        <v>173</v>
      </c>
    </row>
    <row r="688" spans="2:51" s="15" customFormat="1" ht="13.5">
      <c r="B688" s="286"/>
      <c r="D688" s="227" t="s">
        <v>183</v>
      </c>
      <c r="E688" s="287" t="s">
        <v>5</v>
      </c>
      <c r="F688" s="288" t="s">
        <v>1505</v>
      </c>
      <c r="H688" s="289" t="s">
        <v>5</v>
      </c>
      <c r="I688" s="290"/>
      <c r="L688" s="286"/>
      <c r="M688" s="291"/>
      <c r="N688" s="292"/>
      <c r="O688" s="292"/>
      <c r="P688" s="292"/>
      <c r="Q688" s="292"/>
      <c r="R688" s="292"/>
      <c r="S688" s="292"/>
      <c r="T688" s="293"/>
      <c r="AT688" s="289" t="s">
        <v>183</v>
      </c>
      <c r="AU688" s="289" t="s">
        <v>85</v>
      </c>
      <c r="AV688" s="15" t="s">
        <v>79</v>
      </c>
      <c r="AW688" s="15" t="s">
        <v>35</v>
      </c>
      <c r="AX688" s="15" t="s">
        <v>72</v>
      </c>
      <c r="AY688" s="289" t="s">
        <v>173</v>
      </c>
    </row>
    <row r="689" spans="2:51" s="12" customFormat="1" ht="13.5">
      <c r="B689" s="226"/>
      <c r="D689" s="227" t="s">
        <v>183</v>
      </c>
      <c r="E689" s="228" t="s">
        <v>5</v>
      </c>
      <c r="F689" s="229" t="s">
        <v>1756</v>
      </c>
      <c r="H689" s="230">
        <v>69.65</v>
      </c>
      <c r="I689" s="231"/>
      <c r="L689" s="226"/>
      <c r="M689" s="232"/>
      <c r="N689" s="233"/>
      <c r="O689" s="233"/>
      <c r="P689" s="233"/>
      <c r="Q689" s="233"/>
      <c r="R689" s="233"/>
      <c r="S689" s="233"/>
      <c r="T689" s="234"/>
      <c r="AT689" s="228" t="s">
        <v>183</v>
      </c>
      <c r="AU689" s="228" t="s">
        <v>85</v>
      </c>
      <c r="AV689" s="12" t="s">
        <v>81</v>
      </c>
      <c r="AW689" s="12" t="s">
        <v>35</v>
      </c>
      <c r="AX689" s="12" t="s">
        <v>72</v>
      </c>
      <c r="AY689" s="228" t="s">
        <v>173</v>
      </c>
    </row>
    <row r="690" spans="2:51" s="15" customFormat="1" ht="13.5">
      <c r="B690" s="286"/>
      <c r="D690" s="227" t="s">
        <v>183</v>
      </c>
      <c r="E690" s="287" t="s">
        <v>5</v>
      </c>
      <c r="F690" s="288" t="s">
        <v>1506</v>
      </c>
      <c r="H690" s="289" t="s">
        <v>5</v>
      </c>
      <c r="I690" s="290"/>
      <c r="L690" s="286"/>
      <c r="M690" s="291"/>
      <c r="N690" s="292"/>
      <c r="O690" s="292"/>
      <c r="P690" s="292"/>
      <c r="Q690" s="292"/>
      <c r="R690" s="292"/>
      <c r="S690" s="292"/>
      <c r="T690" s="293"/>
      <c r="AT690" s="289" t="s">
        <v>183</v>
      </c>
      <c r="AU690" s="289" t="s">
        <v>85</v>
      </c>
      <c r="AV690" s="15" t="s">
        <v>79</v>
      </c>
      <c r="AW690" s="15" t="s">
        <v>35</v>
      </c>
      <c r="AX690" s="15" t="s">
        <v>72</v>
      </c>
      <c r="AY690" s="289" t="s">
        <v>173</v>
      </c>
    </row>
    <row r="691" spans="2:51" s="12" customFormat="1" ht="13.5">
      <c r="B691" s="226"/>
      <c r="D691" s="227" t="s">
        <v>183</v>
      </c>
      <c r="E691" s="228" t="s">
        <v>5</v>
      </c>
      <c r="F691" s="229" t="s">
        <v>1757</v>
      </c>
      <c r="H691" s="230">
        <v>9.24</v>
      </c>
      <c r="I691" s="231"/>
      <c r="L691" s="226"/>
      <c r="M691" s="232"/>
      <c r="N691" s="233"/>
      <c r="O691" s="233"/>
      <c r="P691" s="233"/>
      <c r="Q691" s="233"/>
      <c r="R691" s="233"/>
      <c r="S691" s="233"/>
      <c r="T691" s="234"/>
      <c r="AT691" s="228" t="s">
        <v>183</v>
      </c>
      <c r="AU691" s="228" t="s">
        <v>85</v>
      </c>
      <c r="AV691" s="12" t="s">
        <v>81</v>
      </c>
      <c r="AW691" s="12" t="s">
        <v>35</v>
      </c>
      <c r="AX691" s="12" t="s">
        <v>72</v>
      </c>
      <c r="AY691" s="228" t="s">
        <v>173</v>
      </c>
    </row>
    <row r="692" spans="2:51" s="13" customFormat="1" ht="13.5">
      <c r="B692" s="235"/>
      <c r="D692" s="236" t="s">
        <v>183</v>
      </c>
      <c r="E692" s="237" t="s">
        <v>5</v>
      </c>
      <c r="F692" s="238" t="s">
        <v>186</v>
      </c>
      <c r="H692" s="239">
        <v>218.19</v>
      </c>
      <c r="I692" s="240"/>
      <c r="L692" s="235"/>
      <c r="M692" s="241"/>
      <c r="N692" s="242"/>
      <c r="O692" s="242"/>
      <c r="P692" s="242"/>
      <c r="Q692" s="242"/>
      <c r="R692" s="242"/>
      <c r="S692" s="242"/>
      <c r="T692" s="243"/>
      <c r="AT692" s="244" t="s">
        <v>183</v>
      </c>
      <c r="AU692" s="244" t="s">
        <v>85</v>
      </c>
      <c r="AV692" s="13" t="s">
        <v>181</v>
      </c>
      <c r="AW692" s="13" t="s">
        <v>35</v>
      </c>
      <c r="AX692" s="13" t="s">
        <v>79</v>
      </c>
      <c r="AY692" s="244" t="s">
        <v>173</v>
      </c>
    </row>
    <row r="693" spans="2:65" s="1" customFormat="1" ht="31.5" customHeight="1">
      <c r="B693" s="213"/>
      <c r="C693" s="214" t="s">
        <v>1758</v>
      </c>
      <c r="D693" s="214" t="s">
        <v>176</v>
      </c>
      <c r="E693" s="215" t="s">
        <v>1759</v>
      </c>
      <c r="F693" s="216" t="s">
        <v>1760</v>
      </c>
      <c r="G693" s="217" t="s">
        <v>179</v>
      </c>
      <c r="H693" s="218">
        <v>30.54</v>
      </c>
      <c r="I693" s="219"/>
      <c r="J693" s="220">
        <f>ROUND(I693*H693,2)</f>
        <v>0</v>
      </c>
      <c r="K693" s="216" t="s">
        <v>180</v>
      </c>
      <c r="L693" s="48"/>
      <c r="M693" s="221" t="s">
        <v>5</v>
      </c>
      <c r="N693" s="222" t="s">
        <v>43</v>
      </c>
      <c r="O693" s="49"/>
      <c r="P693" s="223">
        <f>O693*H693</f>
        <v>0</v>
      </c>
      <c r="Q693" s="223">
        <v>0</v>
      </c>
      <c r="R693" s="223">
        <f>Q693*H693</f>
        <v>0</v>
      </c>
      <c r="S693" s="223">
        <v>0.046</v>
      </c>
      <c r="T693" s="224">
        <f>S693*H693</f>
        <v>0</v>
      </c>
      <c r="AR693" s="26" t="s">
        <v>181</v>
      </c>
      <c r="AT693" s="26" t="s">
        <v>176</v>
      </c>
      <c r="AU693" s="26" t="s">
        <v>85</v>
      </c>
      <c r="AY693" s="26" t="s">
        <v>173</v>
      </c>
      <c r="BE693" s="225">
        <f>IF(N693="základní",J693,0)</f>
        <v>0</v>
      </c>
      <c r="BF693" s="225">
        <f>IF(N693="snížená",J693,0)</f>
        <v>0</v>
      </c>
      <c r="BG693" s="225">
        <f>IF(N693="zákl. přenesená",J693,0)</f>
        <v>0</v>
      </c>
      <c r="BH693" s="225">
        <f>IF(N693="sníž. přenesená",J693,0)</f>
        <v>0</v>
      </c>
      <c r="BI693" s="225">
        <f>IF(N693="nulová",J693,0)</f>
        <v>0</v>
      </c>
      <c r="BJ693" s="26" t="s">
        <v>79</v>
      </c>
      <c r="BK693" s="225">
        <f>ROUND(I693*H693,2)</f>
        <v>0</v>
      </c>
      <c r="BL693" s="26" t="s">
        <v>181</v>
      </c>
      <c r="BM693" s="26" t="s">
        <v>1761</v>
      </c>
    </row>
    <row r="694" spans="2:47" s="1" customFormat="1" ht="13.5">
      <c r="B694" s="48"/>
      <c r="D694" s="227" t="s">
        <v>1236</v>
      </c>
      <c r="F694" s="285" t="s">
        <v>1748</v>
      </c>
      <c r="I694" s="281"/>
      <c r="L694" s="48"/>
      <c r="M694" s="282"/>
      <c r="N694" s="49"/>
      <c r="O694" s="49"/>
      <c r="P694" s="49"/>
      <c r="Q694" s="49"/>
      <c r="R694" s="49"/>
      <c r="S694" s="49"/>
      <c r="T694" s="87"/>
      <c r="AT694" s="26" t="s">
        <v>1236</v>
      </c>
      <c r="AU694" s="26" t="s">
        <v>85</v>
      </c>
    </row>
    <row r="695" spans="2:51" s="15" customFormat="1" ht="13.5">
      <c r="B695" s="286"/>
      <c r="D695" s="227" t="s">
        <v>183</v>
      </c>
      <c r="E695" s="287" t="s">
        <v>5</v>
      </c>
      <c r="F695" s="288" t="s">
        <v>1430</v>
      </c>
      <c r="H695" s="289" t="s">
        <v>5</v>
      </c>
      <c r="I695" s="290"/>
      <c r="L695" s="286"/>
      <c r="M695" s="291"/>
      <c r="N695" s="292"/>
      <c r="O695" s="292"/>
      <c r="P695" s="292"/>
      <c r="Q695" s="292"/>
      <c r="R695" s="292"/>
      <c r="S695" s="292"/>
      <c r="T695" s="293"/>
      <c r="AT695" s="289" t="s">
        <v>183</v>
      </c>
      <c r="AU695" s="289" t="s">
        <v>85</v>
      </c>
      <c r="AV695" s="15" t="s">
        <v>79</v>
      </c>
      <c r="AW695" s="15" t="s">
        <v>35</v>
      </c>
      <c r="AX695" s="15" t="s">
        <v>72</v>
      </c>
      <c r="AY695" s="289" t="s">
        <v>173</v>
      </c>
    </row>
    <row r="696" spans="2:51" s="12" customFormat="1" ht="13.5">
      <c r="B696" s="226"/>
      <c r="D696" s="227" t="s">
        <v>183</v>
      </c>
      <c r="E696" s="228" t="s">
        <v>5</v>
      </c>
      <c r="F696" s="229" t="s">
        <v>1762</v>
      </c>
      <c r="H696" s="230">
        <v>46.79</v>
      </c>
      <c r="I696" s="231"/>
      <c r="L696" s="226"/>
      <c r="M696" s="232"/>
      <c r="N696" s="233"/>
      <c r="O696" s="233"/>
      <c r="P696" s="233"/>
      <c r="Q696" s="233"/>
      <c r="R696" s="233"/>
      <c r="S696" s="233"/>
      <c r="T696" s="234"/>
      <c r="AT696" s="228" t="s">
        <v>183</v>
      </c>
      <c r="AU696" s="228" t="s">
        <v>85</v>
      </c>
      <c r="AV696" s="12" t="s">
        <v>81</v>
      </c>
      <c r="AW696" s="12" t="s">
        <v>35</v>
      </c>
      <c r="AX696" s="12" t="s">
        <v>72</v>
      </c>
      <c r="AY696" s="228" t="s">
        <v>173</v>
      </c>
    </row>
    <row r="697" spans="2:51" s="12" customFormat="1" ht="13.5">
      <c r="B697" s="226"/>
      <c r="D697" s="227" t="s">
        <v>183</v>
      </c>
      <c r="E697" s="228" t="s">
        <v>5</v>
      </c>
      <c r="F697" s="229" t="s">
        <v>1763</v>
      </c>
      <c r="H697" s="230">
        <v>-16.25</v>
      </c>
      <c r="I697" s="231"/>
      <c r="L697" s="226"/>
      <c r="M697" s="232"/>
      <c r="N697" s="233"/>
      <c r="O697" s="233"/>
      <c r="P697" s="233"/>
      <c r="Q697" s="233"/>
      <c r="R697" s="233"/>
      <c r="S697" s="233"/>
      <c r="T697" s="234"/>
      <c r="AT697" s="228" t="s">
        <v>183</v>
      </c>
      <c r="AU697" s="228" t="s">
        <v>85</v>
      </c>
      <c r="AV697" s="12" t="s">
        <v>81</v>
      </c>
      <c r="AW697" s="12" t="s">
        <v>35</v>
      </c>
      <c r="AX697" s="12" t="s">
        <v>72</v>
      </c>
      <c r="AY697" s="228" t="s">
        <v>173</v>
      </c>
    </row>
    <row r="698" spans="2:51" s="13" customFormat="1" ht="13.5">
      <c r="B698" s="235"/>
      <c r="D698" s="236" t="s">
        <v>183</v>
      </c>
      <c r="E698" s="237" t="s">
        <v>5</v>
      </c>
      <c r="F698" s="238" t="s">
        <v>186</v>
      </c>
      <c r="H698" s="239">
        <v>30.54</v>
      </c>
      <c r="I698" s="240"/>
      <c r="L698" s="235"/>
      <c r="M698" s="241"/>
      <c r="N698" s="242"/>
      <c r="O698" s="242"/>
      <c r="P698" s="242"/>
      <c r="Q698" s="242"/>
      <c r="R698" s="242"/>
      <c r="S698" s="242"/>
      <c r="T698" s="243"/>
      <c r="AT698" s="244" t="s">
        <v>183</v>
      </c>
      <c r="AU698" s="244" t="s">
        <v>85</v>
      </c>
      <c r="AV698" s="13" t="s">
        <v>181</v>
      </c>
      <c r="AW698" s="13" t="s">
        <v>35</v>
      </c>
      <c r="AX698" s="13" t="s">
        <v>79</v>
      </c>
      <c r="AY698" s="244" t="s">
        <v>173</v>
      </c>
    </row>
    <row r="699" spans="2:65" s="1" customFormat="1" ht="31.5" customHeight="1">
      <c r="B699" s="213"/>
      <c r="C699" s="214" t="s">
        <v>1764</v>
      </c>
      <c r="D699" s="214" t="s">
        <v>176</v>
      </c>
      <c r="E699" s="215" t="s">
        <v>1765</v>
      </c>
      <c r="F699" s="216" t="s">
        <v>1766</v>
      </c>
      <c r="G699" s="217" t="s">
        <v>179</v>
      </c>
      <c r="H699" s="218">
        <v>54.63</v>
      </c>
      <c r="I699" s="219"/>
      <c r="J699" s="220">
        <f>ROUND(I699*H699,2)</f>
        <v>0</v>
      </c>
      <c r="K699" s="216" t="s">
        <v>180</v>
      </c>
      <c r="L699" s="48"/>
      <c r="M699" s="221" t="s">
        <v>5</v>
      </c>
      <c r="N699" s="222" t="s">
        <v>43</v>
      </c>
      <c r="O699" s="49"/>
      <c r="P699" s="223">
        <f>O699*H699</f>
        <v>0</v>
      </c>
      <c r="Q699" s="223">
        <v>0</v>
      </c>
      <c r="R699" s="223">
        <f>Q699*H699</f>
        <v>0</v>
      </c>
      <c r="S699" s="223">
        <v>0.059</v>
      </c>
      <c r="T699" s="224">
        <f>S699*H699</f>
        <v>0</v>
      </c>
      <c r="AR699" s="26" t="s">
        <v>181</v>
      </c>
      <c r="AT699" s="26" t="s">
        <v>176</v>
      </c>
      <c r="AU699" s="26" t="s">
        <v>85</v>
      </c>
      <c r="AY699" s="26" t="s">
        <v>173</v>
      </c>
      <c r="BE699" s="225">
        <f>IF(N699="základní",J699,0)</f>
        <v>0</v>
      </c>
      <c r="BF699" s="225">
        <f>IF(N699="snížená",J699,0)</f>
        <v>0</v>
      </c>
      <c r="BG699" s="225">
        <f>IF(N699="zákl. přenesená",J699,0)</f>
        <v>0</v>
      </c>
      <c r="BH699" s="225">
        <f>IF(N699="sníž. přenesená",J699,0)</f>
        <v>0</v>
      </c>
      <c r="BI699" s="225">
        <f>IF(N699="nulová",J699,0)</f>
        <v>0</v>
      </c>
      <c r="BJ699" s="26" t="s">
        <v>79</v>
      </c>
      <c r="BK699" s="225">
        <f>ROUND(I699*H699,2)</f>
        <v>0</v>
      </c>
      <c r="BL699" s="26" t="s">
        <v>181</v>
      </c>
      <c r="BM699" s="26" t="s">
        <v>1767</v>
      </c>
    </row>
    <row r="700" spans="2:51" s="15" customFormat="1" ht="13.5">
      <c r="B700" s="286"/>
      <c r="D700" s="227" t="s">
        <v>183</v>
      </c>
      <c r="E700" s="287" t="s">
        <v>5</v>
      </c>
      <c r="F700" s="288" t="s">
        <v>1480</v>
      </c>
      <c r="H700" s="289" t="s">
        <v>5</v>
      </c>
      <c r="I700" s="290"/>
      <c r="L700" s="286"/>
      <c r="M700" s="291"/>
      <c r="N700" s="292"/>
      <c r="O700" s="292"/>
      <c r="P700" s="292"/>
      <c r="Q700" s="292"/>
      <c r="R700" s="292"/>
      <c r="S700" s="292"/>
      <c r="T700" s="293"/>
      <c r="AT700" s="289" t="s">
        <v>183</v>
      </c>
      <c r="AU700" s="289" t="s">
        <v>85</v>
      </c>
      <c r="AV700" s="15" t="s">
        <v>79</v>
      </c>
      <c r="AW700" s="15" t="s">
        <v>35</v>
      </c>
      <c r="AX700" s="15" t="s">
        <v>72</v>
      </c>
      <c r="AY700" s="289" t="s">
        <v>173</v>
      </c>
    </row>
    <row r="701" spans="2:51" s="12" customFormat="1" ht="13.5">
      <c r="B701" s="226"/>
      <c r="D701" s="227" t="s">
        <v>183</v>
      </c>
      <c r="E701" s="228" t="s">
        <v>5</v>
      </c>
      <c r="F701" s="229" t="s">
        <v>1768</v>
      </c>
      <c r="H701" s="230">
        <v>106.55</v>
      </c>
      <c r="I701" s="231"/>
      <c r="L701" s="226"/>
      <c r="M701" s="232"/>
      <c r="N701" s="233"/>
      <c r="O701" s="233"/>
      <c r="P701" s="233"/>
      <c r="Q701" s="233"/>
      <c r="R701" s="233"/>
      <c r="S701" s="233"/>
      <c r="T701" s="234"/>
      <c r="AT701" s="228" t="s">
        <v>183</v>
      </c>
      <c r="AU701" s="228" t="s">
        <v>85</v>
      </c>
      <c r="AV701" s="12" t="s">
        <v>81</v>
      </c>
      <c r="AW701" s="12" t="s">
        <v>35</v>
      </c>
      <c r="AX701" s="12" t="s">
        <v>72</v>
      </c>
      <c r="AY701" s="228" t="s">
        <v>173</v>
      </c>
    </row>
    <row r="702" spans="2:51" s="12" customFormat="1" ht="13.5">
      <c r="B702" s="226"/>
      <c r="D702" s="227" t="s">
        <v>183</v>
      </c>
      <c r="E702" s="228" t="s">
        <v>5</v>
      </c>
      <c r="F702" s="229" t="s">
        <v>1769</v>
      </c>
      <c r="H702" s="230">
        <v>-56.59</v>
      </c>
      <c r="I702" s="231"/>
      <c r="L702" s="226"/>
      <c r="M702" s="232"/>
      <c r="N702" s="233"/>
      <c r="O702" s="233"/>
      <c r="P702" s="233"/>
      <c r="Q702" s="233"/>
      <c r="R702" s="233"/>
      <c r="S702" s="233"/>
      <c r="T702" s="234"/>
      <c r="AT702" s="228" t="s">
        <v>183</v>
      </c>
      <c r="AU702" s="228" t="s">
        <v>85</v>
      </c>
      <c r="AV702" s="12" t="s">
        <v>81</v>
      </c>
      <c r="AW702" s="12" t="s">
        <v>35</v>
      </c>
      <c r="AX702" s="12" t="s">
        <v>72</v>
      </c>
      <c r="AY702" s="228" t="s">
        <v>173</v>
      </c>
    </row>
    <row r="703" spans="2:51" s="15" customFormat="1" ht="13.5">
      <c r="B703" s="286"/>
      <c r="D703" s="227" t="s">
        <v>183</v>
      </c>
      <c r="E703" s="287" t="s">
        <v>5</v>
      </c>
      <c r="F703" s="288" t="s">
        <v>1506</v>
      </c>
      <c r="H703" s="289" t="s">
        <v>5</v>
      </c>
      <c r="I703" s="290"/>
      <c r="L703" s="286"/>
      <c r="M703" s="291"/>
      <c r="N703" s="292"/>
      <c r="O703" s="292"/>
      <c r="P703" s="292"/>
      <c r="Q703" s="292"/>
      <c r="R703" s="292"/>
      <c r="S703" s="292"/>
      <c r="T703" s="293"/>
      <c r="AT703" s="289" t="s">
        <v>183</v>
      </c>
      <c r="AU703" s="289" t="s">
        <v>85</v>
      </c>
      <c r="AV703" s="15" t="s">
        <v>79</v>
      </c>
      <c r="AW703" s="15" t="s">
        <v>35</v>
      </c>
      <c r="AX703" s="15" t="s">
        <v>72</v>
      </c>
      <c r="AY703" s="289" t="s">
        <v>173</v>
      </c>
    </row>
    <row r="704" spans="2:51" s="12" customFormat="1" ht="13.5">
      <c r="B704" s="226"/>
      <c r="D704" s="227" t="s">
        <v>183</v>
      </c>
      <c r="E704" s="228" t="s">
        <v>5</v>
      </c>
      <c r="F704" s="229" t="s">
        <v>1770</v>
      </c>
      <c r="H704" s="230">
        <v>11.61</v>
      </c>
      <c r="I704" s="231"/>
      <c r="L704" s="226"/>
      <c r="M704" s="232"/>
      <c r="N704" s="233"/>
      <c r="O704" s="233"/>
      <c r="P704" s="233"/>
      <c r="Q704" s="233"/>
      <c r="R704" s="233"/>
      <c r="S704" s="233"/>
      <c r="T704" s="234"/>
      <c r="AT704" s="228" t="s">
        <v>183</v>
      </c>
      <c r="AU704" s="228" t="s">
        <v>85</v>
      </c>
      <c r="AV704" s="12" t="s">
        <v>81</v>
      </c>
      <c r="AW704" s="12" t="s">
        <v>35</v>
      </c>
      <c r="AX704" s="12" t="s">
        <v>72</v>
      </c>
      <c r="AY704" s="228" t="s">
        <v>173</v>
      </c>
    </row>
    <row r="705" spans="2:51" s="12" customFormat="1" ht="13.5">
      <c r="B705" s="226"/>
      <c r="D705" s="227" t="s">
        <v>183</v>
      </c>
      <c r="E705" s="228" t="s">
        <v>5</v>
      </c>
      <c r="F705" s="229" t="s">
        <v>1771</v>
      </c>
      <c r="H705" s="230">
        <v>-6.94</v>
      </c>
      <c r="I705" s="231"/>
      <c r="L705" s="226"/>
      <c r="M705" s="232"/>
      <c r="N705" s="233"/>
      <c r="O705" s="233"/>
      <c r="P705" s="233"/>
      <c r="Q705" s="233"/>
      <c r="R705" s="233"/>
      <c r="S705" s="233"/>
      <c r="T705" s="234"/>
      <c r="AT705" s="228" t="s">
        <v>183</v>
      </c>
      <c r="AU705" s="228" t="s">
        <v>85</v>
      </c>
      <c r="AV705" s="12" t="s">
        <v>81</v>
      </c>
      <c r="AW705" s="12" t="s">
        <v>35</v>
      </c>
      <c r="AX705" s="12" t="s">
        <v>72</v>
      </c>
      <c r="AY705" s="228" t="s">
        <v>173</v>
      </c>
    </row>
    <row r="706" spans="2:51" s="13" customFormat="1" ht="13.5">
      <c r="B706" s="235"/>
      <c r="D706" s="236" t="s">
        <v>183</v>
      </c>
      <c r="E706" s="237" t="s">
        <v>5</v>
      </c>
      <c r="F706" s="238" t="s">
        <v>186</v>
      </c>
      <c r="H706" s="239">
        <v>54.63</v>
      </c>
      <c r="I706" s="240"/>
      <c r="L706" s="235"/>
      <c r="M706" s="241"/>
      <c r="N706" s="242"/>
      <c r="O706" s="242"/>
      <c r="P706" s="242"/>
      <c r="Q706" s="242"/>
      <c r="R706" s="242"/>
      <c r="S706" s="242"/>
      <c r="T706" s="243"/>
      <c r="AT706" s="244" t="s">
        <v>183</v>
      </c>
      <c r="AU706" s="244" t="s">
        <v>85</v>
      </c>
      <c r="AV706" s="13" t="s">
        <v>181</v>
      </c>
      <c r="AW706" s="13" t="s">
        <v>35</v>
      </c>
      <c r="AX706" s="13" t="s">
        <v>79</v>
      </c>
      <c r="AY706" s="244" t="s">
        <v>173</v>
      </c>
    </row>
    <row r="707" spans="2:65" s="1" customFormat="1" ht="22.5" customHeight="1">
      <c r="B707" s="213"/>
      <c r="C707" s="214" t="s">
        <v>1772</v>
      </c>
      <c r="D707" s="214" t="s">
        <v>176</v>
      </c>
      <c r="E707" s="215" t="s">
        <v>1773</v>
      </c>
      <c r="F707" s="216" t="s">
        <v>1774</v>
      </c>
      <c r="G707" s="217" t="s">
        <v>179</v>
      </c>
      <c r="H707" s="218">
        <v>92.87</v>
      </c>
      <c r="I707" s="219"/>
      <c r="J707" s="220">
        <f>ROUND(I707*H707,2)</f>
        <v>0</v>
      </c>
      <c r="K707" s="216" t="s">
        <v>180</v>
      </c>
      <c r="L707" s="48"/>
      <c r="M707" s="221" t="s">
        <v>5</v>
      </c>
      <c r="N707" s="222" t="s">
        <v>43</v>
      </c>
      <c r="O707" s="49"/>
      <c r="P707" s="223">
        <f>O707*H707</f>
        <v>0</v>
      </c>
      <c r="Q707" s="223">
        <v>0</v>
      </c>
      <c r="R707" s="223">
        <f>Q707*H707</f>
        <v>0</v>
      </c>
      <c r="S707" s="223">
        <v>0.061</v>
      </c>
      <c r="T707" s="224">
        <f>S707*H707</f>
        <v>0</v>
      </c>
      <c r="AR707" s="26" t="s">
        <v>181</v>
      </c>
      <c r="AT707" s="26" t="s">
        <v>176</v>
      </c>
      <c r="AU707" s="26" t="s">
        <v>85</v>
      </c>
      <c r="AY707" s="26" t="s">
        <v>173</v>
      </c>
      <c r="BE707" s="225">
        <f>IF(N707="základní",J707,0)</f>
        <v>0</v>
      </c>
      <c r="BF707" s="225">
        <f>IF(N707="snížená",J707,0)</f>
        <v>0</v>
      </c>
      <c r="BG707" s="225">
        <f>IF(N707="zákl. přenesená",J707,0)</f>
        <v>0</v>
      </c>
      <c r="BH707" s="225">
        <f>IF(N707="sníž. přenesená",J707,0)</f>
        <v>0</v>
      </c>
      <c r="BI707" s="225">
        <f>IF(N707="nulová",J707,0)</f>
        <v>0</v>
      </c>
      <c r="BJ707" s="26" t="s">
        <v>79</v>
      </c>
      <c r="BK707" s="225">
        <f>ROUND(I707*H707,2)</f>
        <v>0</v>
      </c>
      <c r="BL707" s="26" t="s">
        <v>181</v>
      </c>
      <c r="BM707" s="26" t="s">
        <v>1775</v>
      </c>
    </row>
    <row r="708" spans="2:51" s="15" customFormat="1" ht="13.5">
      <c r="B708" s="286"/>
      <c r="D708" s="227" t="s">
        <v>183</v>
      </c>
      <c r="E708" s="287" t="s">
        <v>5</v>
      </c>
      <c r="F708" s="288" t="s">
        <v>1280</v>
      </c>
      <c r="H708" s="289" t="s">
        <v>5</v>
      </c>
      <c r="I708" s="290"/>
      <c r="L708" s="286"/>
      <c r="M708" s="291"/>
      <c r="N708" s="292"/>
      <c r="O708" s="292"/>
      <c r="P708" s="292"/>
      <c r="Q708" s="292"/>
      <c r="R708" s="292"/>
      <c r="S708" s="292"/>
      <c r="T708" s="293"/>
      <c r="AT708" s="289" t="s">
        <v>183</v>
      </c>
      <c r="AU708" s="289" t="s">
        <v>85</v>
      </c>
      <c r="AV708" s="15" t="s">
        <v>79</v>
      </c>
      <c r="AW708" s="15" t="s">
        <v>35</v>
      </c>
      <c r="AX708" s="15" t="s">
        <v>72</v>
      </c>
      <c r="AY708" s="289" t="s">
        <v>173</v>
      </c>
    </row>
    <row r="709" spans="2:51" s="12" customFormat="1" ht="13.5">
      <c r="B709" s="226"/>
      <c r="D709" s="236" t="s">
        <v>183</v>
      </c>
      <c r="E709" s="256" t="s">
        <v>5</v>
      </c>
      <c r="F709" s="257" t="s">
        <v>1776</v>
      </c>
      <c r="H709" s="258">
        <v>92.87</v>
      </c>
      <c r="I709" s="231"/>
      <c r="L709" s="226"/>
      <c r="M709" s="232"/>
      <c r="N709" s="233"/>
      <c r="O709" s="233"/>
      <c r="P709" s="233"/>
      <c r="Q709" s="233"/>
      <c r="R709" s="233"/>
      <c r="S709" s="233"/>
      <c r="T709" s="234"/>
      <c r="AT709" s="228" t="s">
        <v>183</v>
      </c>
      <c r="AU709" s="228" t="s">
        <v>85</v>
      </c>
      <c r="AV709" s="12" t="s">
        <v>81</v>
      </c>
      <c r="AW709" s="12" t="s">
        <v>35</v>
      </c>
      <c r="AX709" s="12" t="s">
        <v>79</v>
      </c>
      <c r="AY709" s="228" t="s">
        <v>173</v>
      </c>
    </row>
    <row r="710" spans="2:65" s="1" customFormat="1" ht="31.5" customHeight="1">
      <c r="B710" s="213"/>
      <c r="C710" s="214" t="s">
        <v>1599</v>
      </c>
      <c r="D710" s="214" t="s">
        <v>176</v>
      </c>
      <c r="E710" s="215" t="s">
        <v>269</v>
      </c>
      <c r="F710" s="216" t="s">
        <v>270</v>
      </c>
      <c r="G710" s="217" t="s">
        <v>179</v>
      </c>
      <c r="H710" s="218">
        <v>173.88</v>
      </c>
      <c r="I710" s="219"/>
      <c r="J710" s="220">
        <f>ROUND(I710*H710,2)</f>
        <v>0</v>
      </c>
      <c r="K710" s="216" t="s">
        <v>180</v>
      </c>
      <c r="L710" s="48"/>
      <c r="M710" s="221" t="s">
        <v>5</v>
      </c>
      <c r="N710" s="222" t="s">
        <v>43</v>
      </c>
      <c r="O710" s="49"/>
      <c r="P710" s="223">
        <f>O710*H710</f>
        <v>0</v>
      </c>
      <c r="Q710" s="223">
        <v>0</v>
      </c>
      <c r="R710" s="223">
        <f>Q710*H710</f>
        <v>0</v>
      </c>
      <c r="S710" s="223">
        <v>0.068</v>
      </c>
      <c r="T710" s="224">
        <f>S710*H710</f>
        <v>0</v>
      </c>
      <c r="AR710" s="26" t="s">
        <v>181</v>
      </c>
      <c r="AT710" s="26" t="s">
        <v>176</v>
      </c>
      <c r="AU710" s="26" t="s">
        <v>85</v>
      </c>
      <c r="AY710" s="26" t="s">
        <v>173</v>
      </c>
      <c r="BE710" s="225">
        <f>IF(N710="základní",J710,0)</f>
        <v>0</v>
      </c>
      <c r="BF710" s="225">
        <f>IF(N710="snížená",J710,0)</f>
        <v>0</v>
      </c>
      <c r="BG710" s="225">
        <f>IF(N710="zákl. přenesená",J710,0)</f>
        <v>0</v>
      </c>
      <c r="BH710" s="225">
        <f>IF(N710="sníž. přenesená",J710,0)</f>
        <v>0</v>
      </c>
      <c r="BI710" s="225">
        <f>IF(N710="nulová",J710,0)</f>
        <v>0</v>
      </c>
      <c r="BJ710" s="26" t="s">
        <v>79</v>
      </c>
      <c r="BK710" s="225">
        <f>ROUND(I710*H710,2)</f>
        <v>0</v>
      </c>
      <c r="BL710" s="26" t="s">
        <v>181</v>
      </c>
      <c r="BM710" s="26" t="s">
        <v>1777</v>
      </c>
    </row>
    <row r="711" spans="2:47" s="1" customFormat="1" ht="13.5">
      <c r="B711" s="48"/>
      <c r="D711" s="227" t="s">
        <v>1236</v>
      </c>
      <c r="F711" s="285" t="s">
        <v>1690</v>
      </c>
      <c r="I711" s="281"/>
      <c r="L711" s="48"/>
      <c r="M711" s="282"/>
      <c r="N711" s="49"/>
      <c r="O711" s="49"/>
      <c r="P711" s="49"/>
      <c r="Q711" s="49"/>
      <c r="R711" s="49"/>
      <c r="S711" s="49"/>
      <c r="T711" s="87"/>
      <c r="AT711" s="26" t="s">
        <v>1236</v>
      </c>
      <c r="AU711" s="26" t="s">
        <v>85</v>
      </c>
    </row>
    <row r="712" spans="2:51" s="15" customFormat="1" ht="13.5">
      <c r="B712" s="286"/>
      <c r="D712" s="227" t="s">
        <v>183</v>
      </c>
      <c r="E712" s="287" t="s">
        <v>5</v>
      </c>
      <c r="F712" s="288" t="s">
        <v>1502</v>
      </c>
      <c r="H712" s="289" t="s">
        <v>5</v>
      </c>
      <c r="I712" s="290"/>
      <c r="L712" s="286"/>
      <c r="M712" s="291"/>
      <c r="N712" s="292"/>
      <c r="O712" s="292"/>
      <c r="P712" s="292"/>
      <c r="Q712" s="292"/>
      <c r="R712" s="292"/>
      <c r="S712" s="292"/>
      <c r="T712" s="293"/>
      <c r="AT712" s="289" t="s">
        <v>183</v>
      </c>
      <c r="AU712" s="289" t="s">
        <v>85</v>
      </c>
      <c r="AV712" s="15" t="s">
        <v>79</v>
      </c>
      <c r="AW712" s="15" t="s">
        <v>35</v>
      </c>
      <c r="AX712" s="15" t="s">
        <v>72</v>
      </c>
      <c r="AY712" s="289" t="s">
        <v>173</v>
      </c>
    </row>
    <row r="713" spans="2:51" s="12" customFormat="1" ht="13.5">
      <c r="B713" s="226"/>
      <c r="D713" s="227" t="s">
        <v>183</v>
      </c>
      <c r="E713" s="228" t="s">
        <v>5</v>
      </c>
      <c r="F713" s="229" t="s">
        <v>1778</v>
      </c>
      <c r="H713" s="230">
        <v>55.44</v>
      </c>
      <c r="I713" s="231"/>
      <c r="L713" s="226"/>
      <c r="M713" s="232"/>
      <c r="N713" s="233"/>
      <c r="O713" s="233"/>
      <c r="P713" s="233"/>
      <c r="Q713" s="233"/>
      <c r="R713" s="233"/>
      <c r="S713" s="233"/>
      <c r="T713" s="234"/>
      <c r="AT713" s="228" t="s">
        <v>183</v>
      </c>
      <c r="AU713" s="228" t="s">
        <v>85</v>
      </c>
      <c r="AV713" s="12" t="s">
        <v>81</v>
      </c>
      <c r="AW713" s="12" t="s">
        <v>35</v>
      </c>
      <c r="AX713" s="12" t="s">
        <v>72</v>
      </c>
      <c r="AY713" s="228" t="s">
        <v>173</v>
      </c>
    </row>
    <row r="714" spans="2:51" s="15" customFormat="1" ht="13.5">
      <c r="B714" s="286"/>
      <c r="D714" s="227" t="s">
        <v>183</v>
      </c>
      <c r="E714" s="287" t="s">
        <v>5</v>
      </c>
      <c r="F714" s="288" t="s">
        <v>1504</v>
      </c>
      <c r="H714" s="289" t="s">
        <v>5</v>
      </c>
      <c r="I714" s="290"/>
      <c r="L714" s="286"/>
      <c r="M714" s="291"/>
      <c r="N714" s="292"/>
      <c r="O714" s="292"/>
      <c r="P714" s="292"/>
      <c r="Q714" s="292"/>
      <c r="R714" s="292"/>
      <c r="S714" s="292"/>
      <c r="T714" s="293"/>
      <c r="AT714" s="289" t="s">
        <v>183</v>
      </c>
      <c r="AU714" s="289" t="s">
        <v>85</v>
      </c>
      <c r="AV714" s="15" t="s">
        <v>79</v>
      </c>
      <c r="AW714" s="15" t="s">
        <v>35</v>
      </c>
      <c r="AX714" s="15" t="s">
        <v>72</v>
      </c>
      <c r="AY714" s="289" t="s">
        <v>173</v>
      </c>
    </row>
    <row r="715" spans="2:51" s="12" customFormat="1" ht="13.5">
      <c r="B715" s="226"/>
      <c r="D715" s="227" t="s">
        <v>183</v>
      </c>
      <c r="E715" s="228" t="s">
        <v>5</v>
      </c>
      <c r="F715" s="229" t="s">
        <v>1778</v>
      </c>
      <c r="H715" s="230">
        <v>55.44</v>
      </c>
      <c r="I715" s="231"/>
      <c r="L715" s="226"/>
      <c r="M715" s="232"/>
      <c r="N715" s="233"/>
      <c r="O715" s="233"/>
      <c r="P715" s="233"/>
      <c r="Q715" s="233"/>
      <c r="R715" s="233"/>
      <c r="S715" s="233"/>
      <c r="T715" s="234"/>
      <c r="AT715" s="228" t="s">
        <v>183</v>
      </c>
      <c r="AU715" s="228" t="s">
        <v>85</v>
      </c>
      <c r="AV715" s="12" t="s">
        <v>81</v>
      </c>
      <c r="AW715" s="12" t="s">
        <v>35</v>
      </c>
      <c r="AX715" s="12" t="s">
        <v>72</v>
      </c>
      <c r="AY715" s="228" t="s">
        <v>173</v>
      </c>
    </row>
    <row r="716" spans="2:51" s="15" customFormat="1" ht="13.5">
      <c r="B716" s="286"/>
      <c r="D716" s="227" t="s">
        <v>183</v>
      </c>
      <c r="E716" s="287" t="s">
        <v>5</v>
      </c>
      <c r="F716" s="288" t="s">
        <v>1505</v>
      </c>
      <c r="H716" s="289" t="s">
        <v>5</v>
      </c>
      <c r="I716" s="290"/>
      <c r="L716" s="286"/>
      <c r="M716" s="291"/>
      <c r="N716" s="292"/>
      <c r="O716" s="292"/>
      <c r="P716" s="292"/>
      <c r="Q716" s="292"/>
      <c r="R716" s="292"/>
      <c r="S716" s="292"/>
      <c r="T716" s="293"/>
      <c r="AT716" s="289" t="s">
        <v>183</v>
      </c>
      <c r="AU716" s="289" t="s">
        <v>85</v>
      </c>
      <c r="AV716" s="15" t="s">
        <v>79</v>
      </c>
      <c r="AW716" s="15" t="s">
        <v>35</v>
      </c>
      <c r="AX716" s="15" t="s">
        <v>72</v>
      </c>
      <c r="AY716" s="289" t="s">
        <v>173</v>
      </c>
    </row>
    <row r="717" spans="2:51" s="12" customFormat="1" ht="13.5">
      <c r="B717" s="226"/>
      <c r="D717" s="227" t="s">
        <v>183</v>
      </c>
      <c r="E717" s="228" t="s">
        <v>5</v>
      </c>
      <c r="F717" s="229" t="s">
        <v>1778</v>
      </c>
      <c r="H717" s="230">
        <v>55.44</v>
      </c>
      <c r="I717" s="231"/>
      <c r="L717" s="226"/>
      <c r="M717" s="232"/>
      <c r="N717" s="233"/>
      <c r="O717" s="233"/>
      <c r="P717" s="233"/>
      <c r="Q717" s="233"/>
      <c r="R717" s="233"/>
      <c r="S717" s="233"/>
      <c r="T717" s="234"/>
      <c r="AT717" s="228" t="s">
        <v>183</v>
      </c>
      <c r="AU717" s="228" t="s">
        <v>85</v>
      </c>
      <c r="AV717" s="12" t="s">
        <v>81</v>
      </c>
      <c r="AW717" s="12" t="s">
        <v>35</v>
      </c>
      <c r="AX717" s="12" t="s">
        <v>72</v>
      </c>
      <c r="AY717" s="228" t="s">
        <v>173</v>
      </c>
    </row>
    <row r="718" spans="2:51" s="15" customFormat="1" ht="13.5">
      <c r="B718" s="286"/>
      <c r="D718" s="227" t="s">
        <v>183</v>
      </c>
      <c r="E718" s="287" t="s">
        <v>5</v>
      </c>
      <c r="F718" s="288" t="s">
        <v>1506</v>
      </c>
      <c r="H718" s="289" t="s">
        <v>5</v>
      </c>
      <c r="I718" s="290"/>
      <c r="L718" s="286"/>
      <c r="M718" s="291"/>
      <c r="N718" s="292"/>
      <c r="O718" s="292"/>
      <c r="P718" s="292"/>
      <c r="Q718" s="292"/>
      <c r="R718" s="292"/>
      <c r="S718" s="292"/>
      <c r="T718" s="293"/>
      <c r="AT718" s="289" t="s">
        <v>183</v>
      </c>
      <c r="AU718" s="289" t="s">
        <v>85</v>
      </c>
      <c r="AV718" s="15" t="s">
        <v>79</v>
      </c>
      <c r="AW718" s="15" t="s">
        <v>35</v>
      </c>
      <c r="AX718" s="15" t="s">
        <v>72</v>
      </c>
      <c r="AY718" s="289" t="s">
        <v>173</v>
      </c>
    </row>
    <row r="719" spans="2:51" s="12" customFormat="1" ht="13.5">
      <c r="B719" s="226"/>
      <c r="D719" s="227" t="s">
        <v>183</v>
      </c>
      <c r="E719" s="228" t="s">
        <v>5</v>
      </c>
      <c r="F719" s="229" t="s">
        <v>1779</v>
      </c>
      <c r="H719" s="230">
        <v>7.56</v>
      </c>
      <c r="I719" s="231"/>
      <c r="L719" s="226"/>
      <c r="M719" s="232"/>
      <c r="N719" s="233"/>
      <c r="O719" s="233"/>
      <c r="P719" s="233"/>
      <c r="Q719" s="233"/>
      <c r="R719" s="233"/>
      <c r="S719" s="233"/>
      <c r="T719" s="234"/>
      <c r="AT719" s="228" t="s">
        <v>183</v>
      </c>
      <c r="AU719" s="228" t="s">
        <v>85</v>
      </c>
      <c r="AV719" s="12" t="s">
        <v>81</v>
      </c>
      <c r="AW719" s="12" t="s">
        <v>35</v>
      </c>
      <c r="AX719" s="12" t="s">
        <v>72</v>
      </c>
      <c r="AY719" s="228" t="s">
        <v>173</v>
      </c>
    </row>
    <row r="720" spans="2:51" s="13" customFormat="1" ht="13.5">
      <c r="B720" s="235"/>
      <c r="D720" s="236" t="s">
        <v>183</v>
      </c>
      <c r="E720" s="237" t="s">
        <v>5</v>
      </c>
      <c r="F720" s="238" t="s">
        <v>186</v>
      </c>
      <c r="H720" s="239">
        <v>173.88</v>
      </c>
      <c r="I720" s="240"/>
      <c r="L720" s="235"/>
      <c r="M720" s="241"/>
      <c r="N720" s="242"/>
      <c r="O720" s="242"/>
      <c r="P720" s="242"/>
      <c r="Q720" s="242"/>
      <c r="R720" s="242"/>
      <c r="S720" s="242"/>
      <c r="T720" s="243"/>
      <c r="AT720" s="244" t="s">
        <v>183</v>
      </c>
      <c r="AU720" s="244" t="s">
        <v>85</v>
      </c>
      <c r="AV720" s="13" t="s">
        <v>181</v>
      </c>
      <c r="AW720" s="13" t="s">
        <v>35</v>
      </c>
      <c r="AX720" s="13" t="s">
        <v>79</v>
      </c>
      <c r="AY720" s="244" t="s">
        <v>173</v>
      </c>
    </row>
    <row r="721" spans="2:65" s="1" customFormat="1" ht="31.5" customHeight="1">
      <c r="B721" s="213"/>
      <c r="C721" s="214" t="s">
        <v>1780</v>
      </c>
      <c r="D721" s="214" t="s">
        <v>176</v>
      </c>
      <c r="E721" s="215" t="s">
        <v>1781</v>
      </c>
      <c r="F721" s="216" t="s">
        <v>1782</v>
      </c>
      <c r="G721" s="217" t="s">
        <v>260</v>
      </c>
      <c r="H721" s="218">
        <v>66</v>
      </c>
      <c r="I721" s="219"/>
      <c r="J721" s="220">
        <f>ROUND(I721*H721,2)</f>
        <v>0</v>
      </c>
      <c r="K721" s="216" t="s">
        <v>180</v>
      </c>
      <c r="L721" s="48"/>
      <c r="M721" s="221" t="s">
        <v>5</v>
      </c>
      <c r="N721" s="222" t="s">
        <v>43</v>
      </c>
      <c r="O721" s="49"/>
      <c r="P721" s="223">
        <f>O721*H721</f>
        <v>0</v>
      </c>
      <c r="Q721" s="223">
        <v>0.0180465</v>
      </c>
      <c r="R721" s="223">
        <f>Q721*H721</f>
        <v>0</v>
      </c>
      <c r="S721" s="223">
        <v>0</v>
      </c>
      <c r="T721" s="224">
        <f>S721*H721</f>
        <v>0</v>
      </c>
      <c r="AR721" s="26" t="s">
        <v>181</v>
      </c>
      <c r="AT721" s="26" t="s">
        <v>176</v>
      </c>
      <c r="AU721" s="26" t="s">
        <v>85</v>
      </c>
      <c r="AY721" s="26" t="s">
        <v>173</v>
      </c>
      <c r="BE721" s="225">
        <f>IF(N721="základní",J721,0)</f>
        <v>0</v>
      </c>
      <c r="BF721" s="225">
        <f>IF(N721="snížená",J721,0)</f>
        <v>0</v>
      </c>
      <c r="BG721" s="225">
        <f>IF(N721="zákl. přenesená",J721,0)</f>
        <v>0</v>
      </c>
      <c r="BH721" s="225">
        <f>IF(N721="sníž. přenesená",J721,0)</f>
        <v>0</v>
      </c>
      <c r="BI721" s="225">
        <f>IF(N721="nulová",J721,0)</f>
        <v>0</v>
      </c>
      <c r="BJ721" s="26" t="s">
        <v>79</v>
      </c>
      <c r="BK721" s="225">
        <f>ROUND(I721*H721,2)</f>
        <v>0</v>
      </c>
      <c r="BL721" s="26" t="s">
        <v>181</v>
      </c>
      <c r="BM721" s="26" t="s">
        <v>1783</v>
      </c>
    </row>
    <row r="722" spans="2:47" s="1" customFormat="1" ht="13.5">
      <c r="B722" s="48"/>
      <c r="D722" s="227" t="s">
        <v>1236</v>
      </c>
      <c r="F722" s="285" t="s">
        <v>1784</v>
      </c>
      <c r="I722" s="281"/>
      <c r="L722" s="48"/>
      <c r="M722" s="282"/>
      <c r="N722" s="49"/>
      <c r="O722" s="49"/>
      <c r="P722" s="49"/>
      <c r="Q722" s="49"/>
      <c r="R722" s="49"/>
      <c r="S722" s="49"/>
      <c r="T722" s="87"/>
      <c r="AT722" s="26" t="s">
        <v>1236</v>
      </c>
      <c r="AU722" s="26" t="s">
        <v>85</v>
      </c>
    </row>
    <row r="723" spans="2:51" s="15" customFormat="1" ht="13.5">
      <c r="B723" s="286"/>
      <c r="D723" s="227" t="s">
        <v>183</v>
      </c>
      <c r="E723" s="287" t="s">
        <v>5</v>
      </c>
      <c r="F723" s="288" t="s">
        <v>1607</v>
      </c>
      <c r="H723" s="289" t="s">
        <v>5</v>
      </c>
      <c r="I723" s="290"/>
      <c r="L723" s="286"/>
      <c r="M723" s="291"/>
      <c r="N723" s="292"/>
      <c r="O723" s="292"/>
      <c r="P723" s="292"/>
      <c r="Q723" s="292"/>
      <c r="R723" s="292"/>
      <c r="S723" s="292"/>
      <c r="T723" s="293"/>
      <c r="AT723" s="289" t="s">
        <v>183</v>
      </c>
      <c r="AU723" s="289" t="s">
        <v>85</v>
      </c>
      <c r="AV723" s="15" t="s">
        <v>79</v>
      </c>
      <c r="AW723" s="15" t="s">
        <v>35</v>
      </c>
      <c r="AX723" s="15" t="s">
        <v>72</v>
      </c>
      <c r="AY723" s="289" t="s">
        <v>173</v>
      </c>
    </row>
    <row r="724" spans="2:51" s="12" customFormat="1" ht="13.5">
      <c r="B724" s="226"/>
      <c r="D724" s="227" t="s">
        <v>183</v>
      </c>
      <c r="E724" s="228" t="s">
        <v>5</v>
      </c>
      <c r="F724" s="229" t="s">
        <v>1785</v>
      </c>
      <c r="H724" s="230">
        <v>66</v>
      </c>
      <c r="I724" s="231"/>
      <c r="L724" s="226"/>
      <c r="M724" s="232"/>
      <c r="N724" s="233"/>
      <c r="O724" s="233"/>
      <c r="P724" s="233"/>
      <c r="Q724" s="233"/>
      <c r="R724" s="233"/>
      <c r="S724" s="233"/>
      <c r="T724" s="234"/>
      <c r="AT724" s="228" t="s">
        <v>183</v>
      </c>
      <c r="AU724" s="228" t="s">
        <v>85</v>
      </c>
      <c r="AV724" s="12" t="s">
        <v>81</v>
      </c>
      <c r="AW724" s="12" t="s">
        <v>35</v>
      </c>
      <c r="AX724" s="12" t="s">
        <v>79</v>
      </c>
      <c r="AY724" s="228" t="s">
        <v>173</v>
      </c>
    </row>
    <row r="725" spans="2:63" s="11" customFormat="1" ht="22.3" customHeight="1">
      <c r="B725" s="199"/>
      <c r="D725" s="210" t="s">
        <v>71</v>
      </c>
      <c r="E725" s="211" t="s">
        <v>1786</v>
      </c>
      <c r="F725" s="211" t="s">
        <v>1787</v>
      </c>
      <c r="I725" s="202"/>
      <c r="J725" s="212">
        <f>BK725</f>
        <v>0</v>
      </c>
      <c r="L725" s="199"/>
      <c r="M725" s="204"/>
      <c r="N725" s="205"/>
      <c r="O725" s="205"/>
      <c r="P725" s="206">
        <f>SUM(P726:P727)</f>
        <v>0</v>
      </c>
      <c r="Q725" s="205"/>
      <c r="R725" s="206">
        <f>SUM(R726:R727)</f>
        <v>0</v>
      </c>
      <c r="S725" s="205"/>
      <c r="T725" s="207">
        <f>SUM(T726:T727)</f>
        <v>0</v>
      </c>
      <c r="AR725" s="200" t="s">
        <v>79</v>
      </c>
      <c r="AT725" s="208" t="s">
        <v>71</v>
      </c>
      <c r="AU725" s="208" t="s">
        <v>81</v>
      </c>
      <c r="AY725" s="200" t="s">
        <v>173</v>
      </c>
      <c r="BK725" s="209">
        <f>SUM(BK726:BK727)</f>
        <v>0</v>
      </c>
    </row>
    <row r="726" spans="2:65" s="1" customFormat="1" ht="57" customHeight="1">
      <c r="B726" s="213"/>
      <c r="C726" s="214" t="s">
        <v>1788</v>
      </c>
      <c r="D726" s="214" t="s">
        <v>176</v>
      </c>
      <c r="E726" s="215" t="s">
        <v>1789</v>
      </c>
      <c r="F726" s="216" t="s">
        <v>1790</v>
      </c>
      <c r="G726" s="217" t="s">
        <v>276</v>
      </c>
      <c r="H726" s="218">
        <v>1493.2</v>
      </c>
      <c r="I726" s="219"/>
      <c r="J726" s="220">
        <f>ROUND(I726*H726,2)</f>
        <v>0</v>
      </c>
      <c r="K726" s="216" t="s">
        <v>180</v>
      </c>
      <c r="L726" s="48"/>
      <c r="M726" s="221" t="s">
        <v>5</v>
      </c>
      <c r="N726" s="222" t="s">
        <v>43</v>
      </c>
      <c r="O726" s="49"/>
      <c r="P726" s="223">
        <f>O726*H726</f>
        <v>0</v>
      </c>
      <c r="Q726" s="223">
        <v>0</v>
      </c>
      <c r="R726" s="223">
        <f>Q726*H726</f>
        <v>0</v>
      </c>
      <c r="S726" s="223">
        <v>0</v>
      </c>
      <c r="T726" s="224">
        <f>S726*H726</f>
        <v>0</v>
      </c>
      <c r="AR726" s="26" t="s">
        <v>181</v>
      </c>
      <c r="AT726" s="26" t="s">
        <v>176</v>
      </c>
      <c r="AU726" s="26" t="s">
        <v>85</v>
      </c>
      <c r="AY726" s="26" t="s">
        <v>173</v>
      </c>
      <c r="BE726" s="225">
        <f>IF(N726="základní",J726,0)</f>
        <v>0</v>
      </c>
      <c r="BF726" s="225">
        <f>IF(N726="snížená",J726,0)</f>
        <v>0</v>
      </c>
      <c r="BG726" s="225">
        <f>IF(N726="zákl. přenesená",J726,0)</f>
        <v>0</v>
      </c>
      <c r="BH726" s="225">
        <f>IF(N726="sníž. přenesená",J726,0)</f>
        <v>0</v>
      </c>
      <c r="BI726" s="225">
        <f>IF(N726="nulová",J726,0)</f>
        <v>0</v>
      </c>
      <c r="BJ726" s="26" t="s">
        <v>79</v>
      </c>
      <c r="BK726" s="225">
        <f>ROUND(I726*H726,2)</f>
        <v>0</v>
      </c>
      <c r="BL726" s="26" t="s">
        <v>181</v>
      </c>
      <c r="BM726" s="26" t="s">
        <v>1791</v>
      </c>
    </row>
    <row r="727" spans="2:47" s="1" customFormat="1" ht="13.5">
      <c r="B727" s="48"/>
      <c r="D727" s="227" t="s">
        <v>1236</v>
      </c>
      <c r="F727" s="285" t="s">
        <v>1792</v>
      </c>
      <c r="I727" s="281"/>
      <c r="L727" s="48"/>
      <c r="M727" s="282"/>
      <c r="N727" s="49"/>
      <c r="O727" s="49"/>
      <c r="P727" s="49"/>
      <c r="Q727" s="49"/>
      <c r="R727" s="49"/>
      <c r="S727" s="49"/>
      <c r="T727" s="87"/>
      <c r="AT727" s="26" t="s">
        <v>1236</v>
      </c>
      <c r="AU727" s="26" t="s">
        <v>85</v>
      </c>
    </row>
    <row r="728" spans="2:63" s="11" customFormat="1" ht="22.3" customHeight="1">
      <c r="B728" s="199"/>
      <c r="D728" s="210" t="s">
        <v>71</v>
      </c>
      <c r="E728" s="211" t="s">
        <v>659</v>
      </c>
      <c r="F728" s="211" t="s">
        <v>1793</v>
      </c>
      <c r="I728" s="202"/>
      <c r="J728" s="212">
        <f>BK728</f>
        <v>0</v>
      </c>
      <c r="L728" s="199"/>
      <c r="M728" s="204"/>
      <c r="N728" s="205"/>
      <c r="O728" s="205"/>
      <c r="P728" s="206">
        <f>SUM(P729:P743)</f>
        <v>0</v>
      </c>
      <c r="Q728" s="205"/>
      <c r="R728" s="206">
        <f>SUM(R729:R743)</f>
        <v>0</v>
      </c>
      <c r="S728" s="205"/>
      <c r="T728" s="207">
        <f>SUM(T729:T743)</f>
        <v>0</v>
      </c>
      <c r="AR728" s="200" t="s">
        <v>79</v>
      </c>
      <c r="AT728" s="208" t="s">
        <v>71</v>
      </c>
      <c r="AU728" s="208" t="s">
        <v>81</v>
      </c>
      <c r="AY728" s="200" t="s">
        <v>173</v>
      </c>
      <c r="BK728" s="209">
        <f>SUM(BK729:BK743)</f>
        <v>0</v>
      </c>
    </row>
    <row r="729" spans="2:65" s="1" customFormat="1" ht="31.5" customHeight="1">
      <c r="B729" s="213"/>
      <c r="C729" s="214" t="s">
        <v>1786</v>
      </c>
      <c r="D729" s="214" t="s">
        <v>176</v>
      </c>
      <c r="E729" s="215" t="s">
        <v>1794</v>
      </c>
      <c r="F729" s="216" t="s">
        <v>1795</v>
      </c>
      <c r="G729" s="217" t="s">
        <v>276</v>
      </c>
      <c r="H729" s="218">
        <v>292.09</v>
      </c>
      <c r="I729" s="219"/>
      <c r="J729" s="220">
        <f>ROUND(I729*H729,2)</f>
        <v>0</v>
      </c>
      <c r="K729" s="216" t="s">
        <v>180</v>
      </c>
      <c r="L729" s="48"/>
      <c r="M729" s="221" t="s">
        <v>5</v>
      </c>
      <c r="N729" s="222" t="s">
        <v>43</v>
      </c>
      <c r="O729" s="49"/>
      <c r="P729" s="223">
        <f>O729*H729</f>
        <v>0</v>
      </c>
      <c r="Q729" s="223">
        <v>0</v>
      </c>
      <c r="R729" s="223">
        <f>Q729*H729</f>
        <v>0</v>
      </c>
      <c r="S729" s="223">
        <v>0</v>
      </c>
      <c r="T729" s="224">
        <f>S729*H729</f>
        <v>0</v>
      </c>
      <c r="AR729" s="26" t="s">
        <v>181</v>
      </c>
      <c r="AT729" s="26" t="s">
        <v>176</v>
      </c>
      <c r="AU729" s="26" t="s">
        <v>85</v>
      </c>
      <c r="AY729" s="26" t="s">
        <v>173</v>
      </c>
      <c r="BE729" s="225">
        <f>IF(N729="základní",J729,0)</f>
        <v>0</v>
      </c>
      <c r="BF729" s="225">
        <f>IF(N729="snížená",J729,0)</f>
        <v>0</v>
      </c>
      <c r="BG729" s="225">
        <f>IF(N729="zákl. přenesená",J729,0)</f>
        <v>0</v>
      </c>
      <c r="BH729" s="225">
        <f>IF(N729="sníž. přenesená",J729,0)</f>
        <v>0</v>
      </c>
      <c r="BI729" s="225">
        <f>IF(N729="nulová",J729,0)</f>
        <v>0</v>
      </c>
      <c r="BJ729" s="26" t="s">
        <v>79</v>
      </c>
      <c r="BK729" s="225">
        <f>ROUND(I729*H729,2)</f>
        <v>0</v>
      </c>
      <c r="BL729" s="26" t="s">
        <v>181</v>
      </c>
      <c r="BM729" s="26" t="s">
        <v>1796</v>
      </c>
    </row>
    <row r="730" spans="2:47" s="1" customFormat="1" ht="13.5">
      <c r="B730" s="48"/>
      <c r="D730" s="236" t="s">
        <v>1236</v>
      </c>
      <c r="F730" s="280" t="s">
        <v>1797</v>
      </c>
      <c r="I730" s="281"/>
      <c r="L730" s="48"/>
      <c r="M730" s="282"/>
      <c r="N730" s="49"/>
      <c r="O730" s="49"/>
      <c r="P730" s="49"/>
      <c r="Q730" s="49"/>
      <c r="R730" s="49"/>
      <c r="S730" s="49"/>
      <c r="T730" s="87"/>
      <c r="AT730" s="26" t="s">
        <v>1236</v>
      </c>
      <c r="AU730" s="26" t="s">
        <v>85</v>
      </c>
    </row>
    <row r="731" spans="2:65" s="1" customFormat="1" ht="31.5" customHeight="1">
      <c r="B731" s="213"/>
      <c r="C731" s="214" t="s">
        <v>1798</v>
      </c>
      <c r="D731" s="214" t="s">
        <v>176</v>
      </c>
      <c r="E731" s="215" t="s">
        <v>1799</v>
      </c>
      <c r="F731" s="216" t="s">
        <v>1800</v>
      </c>
      <c r="G731" s="217" t="s">
        <v>276</v>
      </c>
      <c r="H731" s="218">
        <v>292.09</v>
      </c>
      <c r="I731" s="219"/>
      <c r="J731" s="220">
        <f>ROUND(I731*H731,2)</f>
        <v>0</v>
      </c>
      <c r="K731" s="216" t="s">
        <v>5</v>
      </c>
      <c r="L731" s="48"/>
      <c r="M731" s="221" t="s">
        <v>5</v>
      </c>
      <c r="N731" s="222" t="s">
        <v>43</v>
      </c>
      <c r="O731" s="49"/>
      <c r="P731" s="223">
        <f>O731*H731</f>
        <v>0</v>
      </c>
      <c r="Q731" s="223">
        <v>0</v>
      </c>
      <c r="R731" s="223">
        <f>Q731*H731</f>
        <v>0</v>
      </c>
      <c r="S731" s="223">
        <v>0</v>
      </c>
      <c r="T731" s="224">
        <f>S731*H731</f>
        <v>0</v>
      </c>
      <c r="AR731" s="26" t="s">
        <v>181</v>
      </c>
      <c r="AT731" s="26" t="s">
        <v>176</v>
      </c>
      <c r="AU731" s="26" t="s">
        <v>85</v>
      </c>
      <c r="AY731" s="26" t="s">
        <v>173</v>
      </c>
      <c r="BE731" s="225">
        <f>IF(N731="základní",J731,0)</f>
        <v>0</v>
      </c>
      <c r="BF731" s="225">
        <f>IF(N731="snížená",J731,0)</f>
        <v>0</v>
      </c>
      <c r="BG731" s="225">
        <f>IF(N731="zákl. přenesená",J731,0)</f>
        <v>0</v>
      </c>
      <c r="BH731" s="225">
        <f>IF(N731="sníž. přenesená",J731,0)</f>
        <v>0</v>
      </c>
      <c r="BI731" s="225">
        <f>IF(N731="nulová",J731,0)</f>
        <v>0</v>
      </c>
      <c r="BJ731" s="26" t="s">
        <v>79</v>
      </c>
      <c r="BK731" s="225">
        <f>ROUND(I731*H731,2)</f>
        <v>0</v>
      </c>
      <c r="BL731" s="26" t="s">
        <v>181</v>
      </c>
      <c r="BM731" s="26" t="s">
        <v>1801</v>
      </c>
    </row>
    <row r="732" spans="2:65" s="1" customFormat="1" ht="22.5" customHeight="1">
      <c r="B732" s="213"/>
      <c r="C732" s="214" t="s">
        <v>1802</v>
      </c>
      <c r="D732" s="214" t="s">
        <v>176</v>
      </c>
      <c r="E732" s="215" t="s">
        <v>1803</v>
      </c>
      <c r="F732" s="216" t="s">
        <v>1804</v>
      </c>
      <c r="G732" s="217" t="s">
        <v>276</v>
      </c>
      <c r="H732" s="218">
        <v>35.05</v>
      </c>
      <c r="I732" s="219"/>
      <c r="J732" s="220">
        <f>ROUND(I732*H732,2)</f>
        <v>0</v>
      </c>
      <c r="K732" s="216" t="s">
        <v>180</v>
      </c>
      <c r="L732" s="48"/>
      <c r="M732" s="221" t="s">
        <v>5</v>
      </c>
      <c r="N732" s="222" t="s">
        <v>43</v>
      </c>
      <c r="O732" s="49"/>
      <c r="P732" s="223">
        <f>O732*H732</f>
        <v>0</v>
      </c>
      <c r="Q732" s="223">
        <v>0</v>
      </c>
      <c r="R732" s="223">
        <f>Q732*H732</f>
        <v>0</v>
      </c>
      <c r="S732" s="223">
        <v>0</v>
      </c>
      <c r="T732" s="224">
        <f>S732*H732</f>
        <v>0</v>
      </c>
      <c r="AR732" s="26" t="s">
        <v>181</v>
      </c>
      <c r="AT732" s="26" t="s">
        <v>176</v>
      </c>
      <c r="AU732" s="26" t="s">
        <v>85</v>
      </c>
      <c r="AY732" s="26" t="s">
        <v>173</v>
      </c>
      <c r="BE732" s="225">
        <f>IF(N732="základní",J732,0)</f>
        <v>0</v>
      </c>
      <c r="BF732" s="225">
        <f>IF(N732="snížená",J732,0)</f>
        <v>0</v>
      </c>
      <c r="BG732" s="225">
        <f>IF(N732="zákl. přenesená",J732,0)</f>
        <v>0</v>
      </c>
      <c r="BH732" s="225">
        <f>IF(N732="sníž. přenesená",J732,0)</f>
        <v>0</v>
      </c>
      <c r="BI732" s="225">
        <f>IF(N732="nulová",J732,0)</f>
        <v>0</v>
      </c>
      <c r="BJ732" s="26" t="s">
        <v>79</v>
      </c>
      <c r="BK732" s="225">
        <f>ROUND(I732*H732,2)</f>
        <v>0</v>
      </c>
      <c r="BL732" s="26" t="s">
        <v>181</v>
      </c>
      <c r="BM732" s="26" t="s">
        <v>1805</v>
      </c>
    </row>
    <row r="733" spans="2:47" s="1" customFormat="1" ht="13.5">
      <c r="B733" s="48"/>
      <c r="D733" s="236" t="s">
        <v>1236</v>
      </c>
      <c r="F733" s="280" t="s">
        <v>1806</v>
      </c>
      <c r="I733" s="281"/>
      <c r="L733" s="48"/>
      <c r="M733" s="282"/>
      <c r="N733" s="49"/>
      <c r="O733" s="49"/>
      <c r="P733" s="49"/>
      <c r="Q733" s="49"/>
      <c r="R733" s="49"/>
      <c r="S733" s="49"/>
      <c r="T733" s="87"/>
      <c r="AT733" s="26" t="s">
        <v>1236</v>
      </c>
      <c r="AU733" s="26" t="s">
        <v>85</v>
      </c>
    </row>
    <row r="734" spans="2:65" s="1" customFormat="1" ht="22.5" customHeight="1">
      <c r="B734" s="213"/>
      <c r="C734" s="214" t="s">
        <v>1807</v>
      </c>
      <c r="D734" s="214" t="s">
        <v>176</v>
      </c>
      <c r="E734" s="215" t="s">
        <v>1808</v>
      </c>
      <c r="F734" s="216" t="s">
        <v>1809</v>
      </c>
      <c r="G734" s="217" t="s">
        <v>276</v>
      </c>
      <c r="H734" s="218">
        <v>32.78</v>
      </c>
      <c r="I734" s="219"/>
      <c r="J734" s="220">
        <f>ROUND(I734*H734,2)</f>
        <v>0</v>
      </c>
      <c r="K734" s="216" t="s">
        <v>180</v>
      </c>
      <c r="L734" s="48"/>
      <c r="M734" s="221" t="s">
        <v>5</v>
      </c>
      <c r="N734" s="222" t="s">
        <v>43</v>
      </c>
      <c r="O734" s="49"/>
      <c r="P734" s="223">
        <f>O734*H734</f>
        <v>0</v>
      </c>
      <c r="Q734" s="223">
        <v>0</v>
      </c>
      <c r="R734" s="223">
        <f>Q734*H734</f>
        <v>0</v>
      </c>
      <c r="S734" s="223">
        <v>0</v>
      </c>
      <c r="T734" s="224">
        <f>S734*H734</f>
        <v>0</v>
      </c>
      <c r="AR734" s="26" t="s">
        <v>181</v>
      </c>
      <c r="AT734" s="26" t="s">
        <v>176</v>
      </c>
      <c r="AU734" s="26" t="s">
        <v>85</v>
      </c>
      <c r="AY734" s="26" t="s">
        <v>173</v>
      </c>
      <c r="BE734" s="225">
        <f>IF(N734="základní",J734,0)</f>
        <v>0</v>
      </c>
      <c r="BF734" s="225">
        <f>IF(N734="snížená",J734,0)</f>
        <v>0</v>
      </c>
      <c r="BG734" s="225">
        <f>IF(N734="zákl. přenesená",J734,0)</f>
        <v>0</v>
      </c>
      <c r="BH734" s="225">
        <f>IF(N734="sníž. přenesená",J734,0)</f>
        <v>0</v>
      </c>
      <c r="BI734" s="225">
        <f>IF(N734="nulová",J734,0)</f>
        <v>0</v>
      </c>
      <c r="BJ734" s="26" t="s">
        <v>79</v>
      </c>
      <c r="BK734" s="225">
        <f>ROUND(I734*H734,2)</f>
        <v>0</v>
      </c>
      <c r="BL734" s="26" t="s">
        <v>181</v>
      </c>
      <c r="BM734" s="26" t="s">
        <v>1810</v>
      </c>
    </row>
    <row r="735" spans="2:47" s="1" customFormat="1" ht="13.5">
      <c r="B735" s="48"/>
      <c r="D735" s="236" t="s">
        <v>1236</v>
      </c>
      <c r="F735" s="280" t="s">
        <v>1806</v>
      </c>
      <c r="I735" s="281"/>
      <c r="L735" s="48"/>
      <c r="M735" s="282"/>
      <c r="N735" s="49"/>
      <c r="O735" s="49"/>
      <c r="P735" s="49"/>
      <c r="Q735" s="49"/>
      <c r="R735" s="49"/>
      <c r="S735" s="49"/>
      <c r="T735" s="87"/>
      <c r="AT735" s="26" t="s">
        <v>1236</v>
      </c>
      <c r="AU735" s="26" t="s">
        <v>85</v>
      </c>
    </row>
    <row r="736" spans="2:65" s="1" customFormat="1" ht="22.5" customHeight="1">
      <c r="B736" s="213"/>
      <c r="C736" s="214" t="s">
        <v>1811</v>
      </c>
      <c r="D736" s="214" t="s">
        <v>176</v>
      </c>
      <c r="E736" s="215" t="s">
        <v>1812</v>
      </c>
      <c r="F736" s="216" t="s">
        <v>1813</v>
      </c>
      <c r="G736" s="217" t="s">
        <v>276</v>
      </c>
      <c r="H736" s="218">
        <v>188.1</v>
      </c>
      <c r="I736" s="219"/>
      <c r="J736" s="220">
        <f>ROUND(I736*H736,2)</f>
        <v>0</v>
      </c>
      <c r="K736" s="216" t="s">
        <v>180</v>
      </c>
      <c r="L736" s="48"/>
      <c r="M736" s="221" t="s">
        <v>5</v>
      </c>
      <c r="N736" s="222" t="s">
        <v>43</v>
      </c>
      <c r="O736" s="49"/>
      <c r="P736" s="223">
        <f>O736*H736</f>
        <v>0</v>
      </c>
      <c r="Q736" s="223">
        <v>0</v>
      </c>
      <c r="R736" s="223">
        <f>Q736*H736</f>
        <v>0</v>
      </c>
      <c r="S736" s="223">
        <v>0</v>
      </c>
      <c r="T736" s="224">
        <f>S736*H736</f>
        <v>0</v>
      </c>
      <c r="AR736" s="26" t="s">
        <v>181</v>
      </c>
      <c r="AT736" s="26" t="s">
        <v>176</v>
      </c>
      <c r="AU736" s="26" t="s">
        <v>85</v>
      </c>
      <c r="AY736" s="26" t="s">
        <v>173</v>
      </c>
      <c r="BE736" s="225">
        <f>IF(N736="základní",J736,0)</f>
        <v>0</v>
      </c>
      <c r="BF736" s="225">
        <f>IF(N736="snížená",J736,0)</f>
        <v>0</v>
      </c>
      <c r="BG736" s="225">
        <f>IF(N736="zákl. přenesená",J736,0)</f>
        <v>0</v>
      </c>
      <c r="BH736" s="225">
        <f>IF(N736="sníž. přenesená",J736,0)</f>
        <v>0</v>
      </c>
      <c r="BI736" s="225">
        <f>IF(N736="nulová",J736,0)</f>
        <v>0</v>
      </c>
      <c r="BJ736" s="26" t="s">
        <v>79</v>
      </c>
      <c r="BK736" s="225">
        <f>ROUND(I736*H736,2)</f>
        <v>0</v>
      </c>
      <c r="BL736" s="26" t="s">
        <v>181</v>
      </c>
      <c r="BM736" s="26" t="s">
        <v>1814</v>
      </c>
    </row>
    <row r="737" spans="2:47" s="1" customFormat="1" ht="13.5">
      <c r="B737" s="48"/>
      <c r="D737" s="236" t="s">
        <v>1236</v>
      </c>
      <c r="F737" s="280" t="s">
        <v>1806</v>
      </c>
      <c r="I737" s="281"/>
      <c r="L737" s="48"/>
      <c r="M737" s="282"/>
      <c r="N737" s="49"/>
      <c r="O737" s="49"/>
      <c r="P737" s="49"/>
      <c r="Q737" s="49"/>
      <c r="R737" s="49"/>
      <c r="S737" s="49"/>
      <c r="T737" s="87"/>
      <c r="AT737" s="26" t="s">
        <v>1236</v>
      </c>
      <c r="AU737" s="26" t="s">
        <v>85</v>
      </c>
    </row>
    <row r="738" spans="2:65" s="1" customFormat="1" ht="22.5" customHeight="1">
      <c r="B738" s="213"/>
      <c r="C738" s="214" t="s">
        <v>416</v>
      </c>
      <c r="D738" s="214" t="s">
        <v>176</v>
      </c>
      <c r="E738" s="215" t="s">
        <v>287</v>
      </c>
      <c r="F738" s="216" t="s">
        <v>288</v>
      </c>
      <c r="G738" s="217" t="s">
        <v>276</v>
      </c>
      <c r="H738" s="218">
        <v>14.35</v>
      </c>
      <c r="I738" s="219"/>
      <c r="J738" s="220">
        <f>ROUND(I738*H738,2)</f>
        <v>0</v>
      </c>
      <c r="K738" s="216" t="s">
        <v>180</v>
      </c>
      <c r="L738" s="48"/>
      <c r="M738" s="221" t="s">
        <v>5</v>
      </c>
      <c r="N738" s="222" t="s">
        <v>43</v>
      </c>
      <c r="O738" s="49"/>
      <c r="P738" s="223">
        <f>O738*H738</f>
        <v>0</v>
      </c>
      <c r="Q738" s="223">
        <v>0</v>
      </c>
      <c r="R738" s="223">
        <f>Q738*H738</f>
        <v>0</v>
      </c>
      <c r="S738" s="223">
        <v>0</v>
      </c>
      <c r="T738" s="224">
        <f>S738*H738</f>
        <v>0</v>
      </c>
      <c r="AR738" s="26" t="s">
        <v>181</v>
      </c>
      <c r="AT738" s="26" t="s">
        <v>176</v>
      </c>
      <c r="AU738" s="26" t="s">
        <v>85</v>
      </c>
      <c r="AY738" s="26" t="s">
        <v>173</v>
      </c>
      <c r="BE738" s="225">
        <f>IF(N738="základní",J738,0)</f>
        <v>0</v>
      </c>
      <c r="BF738" s="225">
        <f>IF(N738="snížená",J738,0)</f>
        <v>0</v>
      </c>
      <c r="BG738" s="225">
        <f>IF(N738="zákl. přenesená",J738,0)</f>
        <v>0</v>
      </c>
      <c r="BH738" s="225">
        <f>IF(N738="sníž. přenesená",J738,0)</f>
        <v>0</v>
      </c>
      <c r="BI738" s="225">
        <f>IF(N738="nulová",J738,0)</f>
        <v>0</v>
      </c>
      <c r="BJ738" s="26" t="s">
        <v>79</v>
      </c>
      <c r="BK738" s="225">
        <f>ROUND(I738*H738,2)</f>
        <v>0</v>
      </c>
      <c r="BL738" s="26" t="s">
        <v>181</v>
      </c>
      <c r="BM738" s="26" t="s">
        <v>1815</v>
      </c>
    </row>
    <row r="739" spans="2:47" s="1" customFormat="1" ht="13.5">
      <c r="B739" s="48"/>
      <c r="D739" s="236" t="s">
        <v>1236</v>
      </c>
      <c r="F739" s="280" t="s">
        <v>1806</v>
      </c>
      <c r="I739" s="281"/>
      <c r="L739" s="48"/>
      <c r="M739" s="282"/>
      <c r="N739" s="49"/>
      <c r="O739" s="49"/>
      <c r="P739" s="49"/>
      <c r="Q739" s="49"/>
      <c r="R739" s="49"/>
      <c r="S739" s="49"/>
      <c r="T739" s="87"/>
      <c r="AT739" s="26" t="s">
        <v>1236</v>
      </c>
      <c r="AU739" s="26" t="s">
        <v>85</v>
      </c>
    </row>
    <row r="740" spans="2:65" s="1" customFormat="1" ht="22.5" customHeight="1">
      <c r="B740" s="213"/>
      <c r="C740" s="214" t="s">
        <v>1816</v>
      </c>
      <c r="D740" s="214" t="s">
        <v>176</v>
      </c>
      <c r="E740" s="215" t="s">
        <v>1817</v>
      </c>
      <c r="F740" s="216" t="s">
        <v>1818</v>
      </c>
      <c r="G740" s="217" t="s">
        <v>276</v>
      </c>
      <c r="H740" s="218">
        <v>1.57</v>
      </c>
      <c r="I740" s="219"/>
      <c r="J740" s="220">
        <f>ROUND(I740*H740,2)</f>
        <v>0</v>
      </c>
      <c r="K740" s="216" t="s">
        <v>180</v>
      </c>
      <c r="L740" s="48"/>
      <c r="M740" s="221" t="s">
        <v>5</v>
      </c>
      <c r="N740" s="222" t="s">
        <v>43</v>
      </c>
      <c r="O740" s="49"/>
      <c r="P740" s="223">
        <f>O740*H740</f>
        <v>0</v>
      </c>
      <c r="Q740" s="223">
        <v>0</v>
      </c>
      <c r="R740" s="223">
        <f>Q740*H740</f>
        <v>0</v>
      </c>
      <c r="S740" s="223">
        <v>0</v>
      </c>
      <c r="T740" s="224">
        <f>S740*H740</f>
        <v>0</v>
      </c>
      <c r="AR740" s="26" t="s">
        <v>181</v>
      </c>
      <c r="AT740" s="26" t="s">
        <v>176</v>
      </c>
      <c r="AU740" s="26" t="s">
        <v>85</v>
      </c>
      <c r="AY740" s="26" t="s">
        <v>173</v>
      </c>
      <c r="BE740" s="225">
        <f>IF(N740="základní",J740,0)</f>
        <v>0</v>
      </c>
      <c r="BF740" s="225">
        <f>IF(N740="snížená",J740,0)</f>
        <v>0</v>
      </c>
      <c r="BG740" s="225">
        <f>IF(N740="zákl. přenesená",J740,0)</f>
        <v>0</v>
      </c>
      <c r="BH740" s="225">
        <f>IF(N740="sníž. přenesená",J740,0)</f>
        <v>0</v>
      </c>
      <c r="BI740" s="225">
        <f>IF(N740="nulová",J740,0)</f>
        <v>0</v>
      </c>
      <c r="BJ740" s="26" t="s">
        <v>79</v>
      </c>
      <c r="BK740" s="225">
        <f>ROUND(I740*H740,2)</f>
        <v>0</v>
      </c>
      <c r="BL740" s="26" t="s">
        <v>181</v>
      </c>
      <c r="BM740" s="26" t="s">
        <v>1819</v>
      </c>
    </row>
    <row r="741" spans="2:47" s="1" customFormat="1" ht="13.5">
      <c r="B741" s="48"/>
      <c r="D741" s="236" t="s">
        <v>1236</v>
      </c>
      <c r="F741" s="280" t="s">
        <v>1806</v>
      </c>
      <c r="I741" s="281"/>
      <c r="L741" s="48"/>
      <c r="M741" s="282"/>
      <c r="N741" s="49"/>
      <c r="O741" s="49"/>
      <c r="P741" s="49"/>
      <c r="Q741" s="49"/>
      <c r="R741" s="49"/>
      <c r="S741" s="49"/>
      <c r="T741" s="87"/>
      <c r="AT741" s="26" t="s">
        <v>1236</v>
      </c>
      <c r="AU741" s="26" t="s">
        <v>85</v>
      </c>
    </row>
    <row r="742" spans="2:65" s="1" customFormat="1" ht="22.5" customHeight="1">
      <c r="B742" s="213"/>
      <c r="C742" s="214" t="s">
        <v>1820</v>
      </c>
      <c r="D742" s="214" t="s">
        <v>176</v>
      </c>
      <c r="E742" s="215" t="s">
        <v>1821</v>
      </c>
      <c r="F742" s="216" t="s">
        <v>1822</v>
      </c>
      <c r="G742" s="217" t="s">
        <v>276</v>
      </c>
      <c r="H742" s="218">
        <v>20.24</v>
      </c>
      <c r="I742" s="219"/>
      <c r="J742" s="220">
        <f>ROUND(I742*H742,2)</f>
        <v>0</v>
      </c>
      <c r="K742" s="216" t="s">
        <v>180</v>
      </c>
      <c r="L742" s="48"/>
      <c r="M742" s="221" t="s">
        <v>5</v>
      </c>
      <c r="N742" s="222" t="s">
        <v>43</v>
      </c>
      <c r="O742" s="49"/>
      <c r="P742" s="223">
        <f>O742*H742</f>
        <v>0</v>
      </c>
      <c r="Q742" s="223">
        <v>0</v>
      </c>
      <c r="R742" s="223">
        <f>Q742*H742</f>
        <v>0</v>
      </c>
      <c r="S742" s="223">
        <v>0</v>
      </c>
      <c r="T742" s="224">
        <f>S742*H742</f>
        <v>0</v>
      </c>
      <c r="AR742" s="26" t="s">
        <v>181</v>
      </c>
      <c r="AT742" s="26" t="s">
        <v>176</v>
      </c>
      <c r="AU742" s="26" t="s">
        <v>85</v>
      </c>
      <c r="AY742" s="26" t="s">
        <v>173</v>
      </c>
      <c r="BE742" s="225">
        <f>IF(N742="základní",J742,0)</f>
        <v>0</v>
      </c>
      <c r="BF742" s="225">
        <f>IF(N742="snížená",J742,0)</f>
        <v>0</v>
      </c>
      <c r="BG742" s="225">
        <f>IF(N742="zákl. přenesená",J742,0)</f>
        <v>0</v>
      </c>
      <c r="BH742" s="225">
        <f>IF(N742="sníž. přenesená",J742,0)</f>
        <v>0</v>
      </c>
      <c r="BI742" s="225">
        <f>IF(N742="nulová",J742,0)</f>
        <v>0</v>
      </c>
      <c r="BJ742" s="26" t="s">
        <v>79</v>
      </c>
      <c r="BK742" s="225">
        <f>ROUND(I742*H742,2)</f>
        <v>0</v>
      </c>
      <c r="BL742" s="26" t="s">
        <v>181</v>
      </c>
      <c r="BM742" s="26" t="s">
        <v>1823</v>
      </c>
    </row>
    <row r="743" spans="2:47" s="1" customFormat="1" ht="13.5">
      <c r="B743" s="48"/>
      <c r="D743" s="227" t="s">
        <v>1236</v>
      </c>
      <c r="F743" s="285" t="s">
        <v>1824</v>
      </c>
      <c r="I743" s="281"/>
      <c r="L743" s="48"/>
      <c r="M743" s="282"/>
      <c r="N743" s="49"/>
      <c r="O743" s="49"/>
      <c r="P743" s="49"/>
      <c r="Q743" s="49"/>
      <c r="R743" s="49"/>
      <c r="S743" s="49"/>
      <c r="T743" s="87"/>
      <c r="AT743" s="26" t="s">
        <v>1236</v>
      </c>
      <c r="AU743" s="26" t="s">
        <v>85</v>
      </c>
    </row>
    <row r="744" spans="2:63" s="11" customFormat="1" ht="29.85" customHeight="1">
      <c r="B744" s="199"/>
      <c r="D744" s="200" t="s">
        <v>71</v>
      </c>
      <c r="E744" s="283" t="s">
        <v>302</v>
      </c>
      <c r="F744" s="283" t="s">
        <v>1825</v>
      </c>
      <c r="I744" s="202"/>
      <c r="J744" s="284">
        <f>BK744</f>
        <v>0</v>
      </c>
      <c r="L744" s="199"/>
      <c r="M744" s="204"/>
      <c r="N744" s="205"/>
      <c r="O744" s="205"/>
      <c r="P744" s="206">
        <f>P745</f>
        <v>0</v>
      </c>
      <c r="Q744" s="205"/>
      <c r="R744" s="206">
        <f>R745</f>
        <v>0</v>
      </c>
      <c r="S744" s="205"/>
      <c r="T744" s="207">
        <f>T745</f>
        <v>0</v>
      </c>
      <c r="AR744" s="200" t="s">
        <v>81</v>
      </c>
      <c r="AT744" s="208" t="s">
        <v>71</v>
      </c>
      <c r="AU744" s="208" t="s">
        <v>79</v>
      </c>
      <c r="AY744" s="200" t="s">
        <v>173</v>
      </c>
      <c r="BK744" s="209">
        <f>BK745</f>
        <v>0</v>
      </c>
    </row>
    <row r="745" spans="2:63" s="11" customFormat="1" ht="14.85" customHeight="1">
      <c r="B745" s="199"/>
      <c r="D745" s="210" t="s">
        <v>71</v>
      </c>
      <c r="E745" s="211" t="s">
        <v>1826</v>
      </c>
      <c r="F745" s="211" t="s">
        <v>1827</v>
      </c>
      <c r="I745" s="202"/>
      <c r="J745" s="212">
        <f>BK745</f>
        <v>0</v>
      </c>
      <c r="L745" s="199"/>
      <c r="M745" s="204"/>
      <c r="N745" s="205"/>
      <c r="O745" s="205"/>
      <c r="P745" s="206">
        <f>SUM(P746:P791)</f>
        <v>0</v>
      </c>
      <c r="Q745" s="205"/>
      <c r="R745" s="206">
        <f>SUM(R746:R791)</f>
        <v>0</v>
      </c>
      <c r="S745" s="205"/>
      <c r="T745" s="207">
        <f>SUM(T746:T791)</f>
        <v>0</v>
      </c>
      <c r="AR745" s="200" t="s">
        <v>81</v>
      </c>
      <c r="AT745" s="208" t="s">
        <v>71</v>
      </c>
      <c r="AU745" s="208" t="s">
        <v>81</v>
      </c>
      <c r="AY745" s="200" t="s">
        <v>173</v>
      </c>
      <c r="BK745" s="209">
        <f>SUM(BK746:BK791)</f>
        <v>0</v>
      </c>
    </row>
    <row r="746" spans="2:65" s="1" customFormat="1" ht="31.5" customHeight="1">
      <c r="B746" s="213"/>
      <c r="C746" s="214" t="s">
        <v>1828</v>
      </c>
      <c r="D746" s="214" t="s">
        <v>176</v>
      </c>
      <c r="E746" s="215" t="s">
        <v>1829</v>
      </c>
      <c r="F746" s="216" t="s">
        <v>1830</v>
      </c>
      <c r="G746" s="217" t="s">
        <v>179</v>
      </c>
      <c r="H746" s="218">
        <v>137.35</v>
      </c>
      <c r="I746" s="219"/>
      <c r="J746" s="220">
        <f>ROUND(I746*H746,2)</f>
        <v>0</v>
      </c>
      <c r="K746" s="216" t="s">
        <v>180</v>
      </c>
      <c r="L746" s="48"/>
      <c r="M746" s="221" t="s">
        <v>5</v>
      </c>
      <c r="N746" s="222" t="s">
        <v>43</v>
      </c>
      <c r="O746" s="49"/>
      <c r="P746" s="223">
        <f>O746*H746</f>
        <v>0</v>
      </c>
      <c r="Q746" s="223">
        <v>0</v>
      </c>
      <c r="R746" s="223">
        <f>Q746*H746</f>
        <v>0</v>
      </c>
      <c r="S746" s="223">
        <v>0</v>
      </c>
      <c r="T746" s="224">
        <f>S746*H746</f>
        <v>0</v>
      </c>
      <c r="AR746" s="26" t="s">
        <v>263</v>
      </c>
      <c r="AT746" s="26" t="s">
        <v>176</v>
      </c>
      <c r="AU746" s="26" t="s">
        <v>85</v>
      </c>
      <c r="AY746" s="26" t="s">
        <v>173</v>
      </c>
      <c r="BE746" s="225">
        <f>IF(N746="základní",J746,0)</f>
        <v>0</v>
      </c>
      <c r="BF746" s="225">
        <f>IF(N746="snížená",J746,0)</f>
        <v>0</v>
      </c>
      <c r="BG746" s="225">
        <f>IF(N746="zákl. přenesená",J746,0)</f>
        <v>0</v>
      </c>
      <c r="BH746" s="225">
        <f>IF(N746="sníž. přenesená",J746,0)</f>
        <v>0</v>
      </c>
      <c r="BI746" s="225">
        <f>IF(N746="nulová",J746,0)</f>
        <v>0</v>
      </c>
      <c r="BJ746" s="26" t="s">
        <v>79</v>
      </c>
      <c r="BK746" s="225">
        <f>ROUND(I746*H746,2)</f>
        <v>0</v>
      </c>
      <c r="BL746" s="26" t="s">
        <v>263</v>
      </c>
      <c r="BM746" s="26" t="s">
        <v>1831</v>
      </c>
    </row>
    <row r="747" spans="2:47" s="1" customFormat="1" ht="13.5">
      <c r="B747" s="48"/>
      <c r="D747" s="227" t="s">
        <v>1236</v>
      </c>
      <c r="F747" s="285" t="s">
        <v>1832</v>
      </c>
      <c r="I747" s="281"/>
      <c r="L747" s="48"/>
      <c r="M747" s="282"/>
      <c r="N747" s="49"/>
      <c r="O747" s="49"/>
      <c r="P747" s="49"/>
      <c r="Q747" s="49"/>
      <c r="R747" s="49"/>
      <c r="S747" s="49"/>
      <c r="T747" s="87"/>
      <c r="AT747" s="26" t="s">
        <v>1236</v>
      </c>
      <c r="AU747" s="26" t="s">
        <v>85</v>
      </c>
    </row>
    <row r="748" spans="2:51" s="15" customFormat="1" ht="13.5">
      <c r="B748" s="286"/>
      <c r="D748" s="227" t="s">
        <v>183</v>
      </c>
      <c r="E748" s="287" t="s">
        <v>5</v>
      </c>
      <c r="F748" s="288" t="s">
        <v>1262</v>
      </c>
      <c r="H748" s="289" t="s">
        <v>5</v>
      </c>
      <c r="I748" s="290"/>
      <c r="L748" s="286"/>
      <c r="M748" s="291"/>
      <c r="N748" s="292"/>
      <c r="O748" s="292"/>
      <c r="P748" s="292"/>
      <c r="Q748" s="292"/>
      <c r="R748" s="292"/>
      <c r="S748" s="292"/>
      <c r="T748" s="293"/>
      <c r="AT748" s="289" t="s">
        <v>183</v>
      </c>
      <c r="AU748" s="289" t="s">
        <v>85</v>
      </c>
      <c r="AV748" s="15" t="s">
        <v>79</v>
      </c>
      <c r="AW748" s="15" t="s">
        <v>35</v>
      </c>
      <c r="AX748" s="15" t="s">
        <v>72</v>
      </c>
      <c r="AY748" s="289" t="s">
        <v>173</v>
      </c>
    </row>
    <row r="749" spans="2:51" s="12" customFormat="1" ht="13.5">
      <c r="B749" s="226"/>
      <c r="D749" s="227" t="s">
        <v>183</v>
      </c>
      <c r="E749" s="228" t="s">
        <v>5</v>
      </c>
      <c r="F749" s="229" t="s">
        <v>1833</v>
      </c>
      <c r="H749" s="230">
        <v>3.98</v>
      </c>
      <c r="I749" s="231"/>
      <c r="L749" s="226"/>
      <c r="M749" s="232"/>
      <c r="N749" s="233"/>
      <c r="O749" s="233"/>
      <c r="P749" s="233"/>
      <c r="Q749" s="233"/>
      <c r="R749" s="233"/>
      <c r="S749" s="233"/>
      <c r="T749" s="234"/>
      <c r="AT749" s="228" t="s">
        <v>183</v>
      </c>
      <c r="AU749" s="228" t="s">
        <v>85</v>
      </c>
      <c r="AV749" s="12" t="s">
        <v>81</v>
      </c>
      <c r="AW749" s="12" t="s">
        <v>35</v>
      </c>
      <c r="AX749" s="12" t="s">
        <v>72</v>
      </c>
      <c r="AY749" s="228" t="s">
        <v>173</v>
      </c>
    </row>
    <row r="750" spans="2:51" s="12" customFormat="1" ht="13.5">
      <c r="B750" s="226"/>
      <c r="D750" s="227" t="s">
        <v>183</v>
      </c>
      <c r="E750" s="228" t="s">
        <v>5</v>
      </c>
      <c r="F750" s="229" t="s">
        <v>1834</v>
      </c>
      <c r="H750" s="230">
        <v>11.34</v>
      </c>
      <c r="I750" s="231"/>
      <c r="L750" s="226"/>
      <c r="M750" s="232"/>
      <c r="N750" s="233"/>
      <c r="O750" s="233"/>
      <c r="P750" s="233"/>
      <c r="Q750" s="233"/>
      <c r="R750" s="233"/>
      <c r="S750" s="233"/>
      <c r="T750" s="234"/>
      <c r="AT750" s="228" t="s">
        <v>183</v>
      </c>
      <c r="AU750" s="228" t="s">
        <v>85</v>
      </c>
      <c r="AV750" s="12" t="s">
        <v>81</v>
      </c>
      <c r="AW750" s="12" t="s">
        <v>35</v>
      </c>
      <c r="AX750" s="12" t="s">
        <v>72</v>
      </c>
      <c r="AY750" s="228" t="s">
        <v>173</v>
      </c>
    </row>
    <row r="751" spans="2:51" s="15" customFormat="1" ht="13.5">
      <c r="B751" s="286"/>
      <c r="D751" s="227" t="s">
        <v>183</v>
      </c>
      <c r="E751" s="287" t="s">
        <v>5</v>
      </c>
      <c r="F751" s="288" t="s">
        <v>1337</v>
      </c>
      <c r="H751" s="289" t="s">
        <v>5</v>
      </c>
      <c r="I751" s="290"/>
      <c r="L751" s="286"/>
      <c r="M751" s="291"/>
      <c r="N751" s="292"/>
      <c r="O751" s="292"/>
      <c r="P751" s="292"/>
      <c r="Q751" s="292"/>
      <c r="R751" s="292"/>
      <c r="S751" s="292"/>
      <c r="T751" s="293"/>
      <c r="AT751" s="289" t="s">
        <v>183</v>
      </c>
      <c r="AU751" s="289" t="s">
        <v>85</v>
      </c>
      <c r="AV751" s="15" t="s">
        <v>79</v>
      </c>
      <c r="AW751" s="15" t="s">
        <v>35</v>
      </c>
      <c r="AX751" s="15" t="s">
        <v>72</v>
      </c>
      <c r="AY751" s="289" t="s">
        <v>173</v>
      </c>
    </row>
    <row r="752" spans="2:51" s="12" customFormat="1" ht="13.5">
      <c r="B752" s="226"/>
      <c r="D752" s="227" t="s">
        <v>183</v>
      </c>
      <c r="E752" s="228" t="s">
        <v>5</v>
      </c>
      <c r="F752" s="229" t="s">
        <v>1835</v>
      </c>
      <c r="H752" s="230">
        <v>64.35</v>
      </c>
      <c r="I752" s="231"/>
      <c r="L752" s="226"/>
      <c r="M752" s="232"/>
      <c r="N752" s="233"/>
      <c r="O752" s="233"/>
      <c r="P752" s="233"/>
      <c r="Q752" s="233"/>
      <c r="R752" s="233"/>
      <c r="S752" s="233"/>
      <c r="T752" s="234"/>
      <c r="AT752" s="228" t="s">
        <v>183</v>
      </c>
      <c r="AU752" s="228" t="s">
        <v>85</v>
      </c>
      <c r="AV752" s="12" t="s">
        <v>81</v>
      </c>
      <c r="AW752" s="12" t="s">
        <v>35</v>
      </c>
      <c r="AX752" s="12" t="s">
        <v>72</v>
      </c>
      <c r="AY752" s="228" t="s">
        <v>173</v>
      </c>
    </row>
    <row r="753" spans="2:51" s="15" customFormat="1" ht="13.5">
      <c r="B753" s="286"/>
      <c r="D753" s="227" t="s">
        <v>183</v>
      </c>
      <c r="E753" s="287" t="s">
        <v>5</v>
      </c>
      <c r="F753" s="288" t="s">
        <v>1257</v>
      </c>
      <c r="H753" s="289" t="s">
        <v>5</v>
      </c>
      <c r="I753" s="290"/>
      <c r="L753" s="286"/>
      <c r="M753" s="291"/>
      <c r="N753" s="292"/>
      <c r="O753" s="292"/>
      <c r="P753" s="292"/>
      <c r="Q753" s="292"/>
      <c r="R753" s="292"/>
      <c r="S753" s="292"/>
      <c r="T753" s="293"/>
      <c r="AT753" s="289" t="s">
        <v>183</v>
      </c>
      <c r="AU753" s="289" t="s">
        <v>85</v>
      </c>
      <c r="AV753" s="15" t="s">
        <v>79</v>
      </c>
      <c r="AW753" s="15" t="s">
        <v>35</v>
      </c>
      <c r="AX753" s="15" t="s">
        <v>72</v>
      </c>
      <c r="AY753" s="289" t="s">
        <v>173</v>
      </c>
    </row>
    <row r="754" spans="2:51" s="12" customFormat="1" ht="13.5">
      <c r="B754" s="226"/>
      <c r="D754" s="227" t="s">
        <v>183</v>
      </c>
      <c r="E754" s="228" t="s">
        <v>5</v>
      </c>
      <c r="F754" s="229" t="s">
        <v>1836</v>
      </c>
      <c r="H754" s="230">
        <v>9.85</v>
      </c>
      <c r="I754" s="231"/>
      <c r="L754" s="226"/>
      <c r="M754" s="232"/>
      <c r="N754" s="233"/>
      <c r="O754" s="233"/>
      <c r="P754" s="233"/>
      <c r="Q754" s="233"/>
      <c r="R754" s="233"/>
      <c r="S754" s="233"/>
      <c r="T754" s="234"/>
      <c r="AT754" s="228" t="s">
        <v>183</v>
      </c>
      <c r="AU754" s="228" t="s">
        <v>85</v>
      </c>
      <c r="AV754" s="12" t="s">
        <v>81</v>
      </c>
      <c r="AW754" s="12" t="s">
        <v>35</v>
      </c>
      <c r="AX754" s="12" t="s">
        <v>72</v>
      </c>
      <c r="AY754" s="228" t="s">
        <v>173</v>
      </c>
    </row>
    <row r="755" spans="2:51" s="12" customFormat="1" ht="13.5">
      <c r="B755" s="226"/>
      <c r="D755" s="227" t="s">
        <v>183</v>
      </c>
      <c r="E755" s="228" t="s">
        <v>5</v>
      </c>
      <c r="F755" s="229" t="s">
        <v>1837</v>
      </c>
      <c r="H755" s="230">
        <v>1.35</v>
      </c>
      <c r="I755" s="231"/>
      <c r="L755" s="226"/>
      <c r="M755" s="232"/>
      <c r="N755" s="233"/>
      <c r="O755" s="233"/>
      <c r="P755" s="233"/>
      <c r="Q755" s="233"/>
      <c r="R755" s="233"/>
      <c r="S755" s="233"/>
      <c r="T755" s="234"/>
      <c r="AT755" s="228" t="s">
        <v>183</v>
      </c>
      <c r="AU755" s="228" t="s">
        <v>85</v>
      </c>
      <c r="AV755" s="12" t="s">
        <v>81</v>
      </c>
      <c r="AW755" s="12" t="s">
        <v>35</v>
      </c>
      <c r="AX755" s="12" t="s">
        <v>72</v>
      </c>
      <c r="AY755" s="228" t="s">
        <v>173</v>
      </c>
    </row>
    <row r="756" spans="2:51" s="15" customFormat="1" ht="13.5">
      <c r="B756" s="286"/>
      <c r="D756" s="227" t="s">
        <v>183</v>
      </c>
      <c r="E756" s="287" t="s">
        <v>5</v>
      </c>
      <c r="F756" s="288" t="s">
        <v>1353</v>
      </c>
      <c r="H756" s="289" t="s">
        <v>5</v>
      </c>
      <c r="I756" s="290"/>
      <c r="L756" s="286"/>
      <c r="M756" s="291"/>
      <c r="N756" s="292"/>
      <c r="O756" s="292"/>
      <c r="P756" s="292"/>
      <c r="Q756" s="292"/>
      <c r="R756" s="292"/>
      <c r="S756" s="292"/>
      <c r="T756" s="293"/>
      <c r="AT756" s="289" t="s">
        <v>183</v>
      </c>
      <c r="AU756" s="289" t="s">
        <v>85</v>
      </c>
      <c r="AV756" s="15" t="s">
        <v>79</v>
      </c>
      <c r="AW756" s="15" t="s">
        <v>35</v>
      </c>
      <c r="AX756" s="15" t="s">
        <v>72</v>
      </c>
      <c r="AY756" s="289" t="s">
        <v>173</v>
      </c>
    </row>
    <row r="757" spans="2:51" s="12" customFormat="1" ht="13.5">
      <c r="B757" s="226"/>
      <c r="D757" s="227" t="s">
        <v>183</v>
      </c>
      <c r="E757" s="228" t="s">
        <v>5</v>
      </c>
      <c r="F757" s="229" t="s">
        <v>1354</v>
      </c>
      <c r="H757" s="230">
        <v>46.48</v>
      </c>
      <c r="I757" s="231"/>
      <c r="L757" s="226"/>
      <c r="M757" s="232"/>
      <c r="N757" s="233"/>
      <c r="O757" s="233"/>
      <c r="P757" s="233"/>
      <c r="Q757" s="233"/>
      <c r="R757" s="233"/>
      <c r="S757" s="233"/>
      <c r="T757" s="234"/>
      <c r="AT757" s="228" t="s">
        <v>183</v>
      </c>
      <c r="AU757" s="228" t="s">
        <v>85</v>
      </c>
      <c r="AV757" s="12" t="s">
        <v>81</v>
      </c>
      <c r="AW757" s="12" t="s">
        <v>35</v>
      </c>
      <c r="AX757" s="12" t="s">
        <v>72</v>
      </c>
      <c r="AY757" s="228" t="s">
        <v>173</v>
      </c>
    </row>
    <row r="758" spans="2:51" s="13" customFormat="1" ht="13.5">
      <c r="B758" s="235"/>
      <c r="D758" s="236" t="s">
        <v>183</v>
      </c>
      <c r="E758" s="237" t="s">
        <v>5</v>
      </c>
      <c r="F758" s="238" t="s">
        <v>186</v>
      </c>
      <c r="H758" s="239">
        <v>137.35</v>
      </c>
      <c r="I758" s="240"/>
      <c r="L758" s="235"/>
      <c r="M758" s="241"/>
      <c r="N758" s="242"/>
      <c r="O758" s="242"/>
      <c r="P758" s="242"/>
      <c r="Q758" s="242"/>
      <c r="R758" s="242"/>
      <c r="S758" s="242"/>
      <c r="T758" s="243"/>
      <c r="AT758" s="244" t="s">
        <v>183</v>
      </c>
      <c r="AU758" s="244" t="s">
        <v>85</v>
      </c>
      <c r="AV758" s="13" t="s">
        <v>181</v>
      </c>
      <c r="AW758" s="13" t="s">
        <v>35</v>
      </c>
      <c r="AX758" s="13" t="s">
        <v>79</v>
      </c>
      <c r="AY758" s="244" t="s">
        <v>173</v>
      </c>
    </row>
    <row r="759" spans="2:65" s="1" customFormat="1" ht="31.5" customHeight="1">
      <c r="B759" s="213"/>
      <c r="C759" s="214" t="s">
        <v>1838</v>
      </c>
      <c r="D759" s="214" t="s">
        <v>176</v>
      </c>
      <c r="E759" s="215" t="s">
        <v>1839</v>
      </c>
      <c r="F759" s="216" t="s">
        <v>1840</v>
      </c>
      <c r="G759" s="217" t="s">
        <v>179</v>
      </c>
      <c r="H759" s="218">
        <v>33.16</v>
      </c>
      <c r="I759" s="219"/>
      <c r="J759" s="220">
        <f>ROUND(I759*H759,2)</f>
        <v>0</v>
      </c>
      <c r="K759" s="216" t="s">
        <v>180</v>
      </c>
      <c r="L759" s="48"/>
      <c r="M759" s="221" t="s">
        <v>5</v>
      </c>
      <c r="N759" s="222" t="s">
        <v>43</v>
      </c>
      <c r="O759" s="49"/>
      <c r="P759" s="223">
        <f>O759*H759</f>
        <v>0</v>
      </c>
      <c r="Q759" s="223">
        <v>0</v>
      </c>
      <c r="R759" s="223">
        <f>Q759*H759</f>
        <v>0</v>
      </c>
      <c r="S759" s="223">
        <v>0</v>
      </c>
      <c r="T759" s="224">
        <f>S759*H759</f>
        <v>0</v>
      </c>
      <c r="AR759" s="26" t="s">
        <v>263</v>
      </c>
      <c r="AT759" s="26" t="s">
        <v>176</v>
      </c>
      <c r="AU759" s="26" t="s">
        <v>85</v>
      </c>
      <c r="AY759" s="26" t="s">
        <v>173</v>
      </c>
      <c r="BE759" s="225">
        <f>IF(N759="základní",J759,0)</f>
        <v>0</v>
      </c>
      <c r="BF759" s="225">
        <f>IF(N759="snížená",J759,0)</f>
        <v>0</v>
      </c>
      <c r="BG759" s="225">
        <f>IF(N759="zákl. přenesená",J759,0)</f>
        <v>0</v>
      </c>
      <c r="BH759" s="225">
        <f>IF(N759="sníž. přenesená",J759,0)</f>
        <v>0</v>
      </c>
      <c r="BI759" s="225">
        <f>IF(N759="nulová",J759,0)</f>
        <v>0</v>
      </c>
      <c r="BJ759" s="26" t="s">
        <v>79</v>
      </c>
      <c r="BK759" s="225">
        <f>ROUND(I759*H759,2)</f>
        <v>0</v>
      </c>
      <c r="BL759" s="26" t="s">
        <v>263</v>
      </c>
      <c r="BM759" s="26" t="s">
        <v>1841</v>
      </c>
    </row>
    <row r="760" spans="2:47" s="1" customFormat="1" ht="13.5">
      <c r="B760" s="48"/>
      <c r="D760" s="227" t="s">
        <v>1236</v>
      </c>
      <c r="F760" s="285" t="s">
        <v>1832</v>
      </c>
      <c r="I760" s="281"/>
      <c r="L760" s="48"/>
      <c r="M760" s="282"/>
      <c r="N760" s="49"/>
      <c r="O760" s="49"/>
      <c r="P760" s="49"/>
      <c r="Q760" s="49"/>
      <c r="R760" s="49"/>
      <c r="S760" s="49"/>
      <c r="T760" s="87"/>
      <c r="AT760" s="26" t="s">
        <v>1236</v>
      </c>
      <c r="AU760" s="26" t="s">
        <v>85</v>
      </c>
    </row>
    <row r="761" spans="2:51" s="15" customFormat="1" ht="13.5">
      <c r="B761" s="286"/>
      <c r="D761" s="227" t="s">
        <v>183</v>
      </c>
      <c r="E761" s="287" t="s">
        <v>5</v>
      </c>
      <c r="F761" s="288" t="s">
        <v>1543</v>
      </c>
      <c r="H761" s="289" t="s">
        <v>5</v>
      </c>
      <c r="I761" s="290"/>
      <c r="L761" s="286"/>
      <c r="M761" s="291"/>
      <c r="N761" s="292"/>
      <c r="O761" s="292"/>
      <c r="P761" s="292"/>
      <c r="Q761" s="292"/>
      <c r="R761" s="292"/>
      <c r="S761" s="292"/>
      <c r="T761" s="293"/>
      <c r="AT761" s="289" t="s">
        <v>183</v>
      </c>
      <c r="AU761" s="289" t="s">
        <v>85</v>
      </c>
      <c r="AV761" s="15" t="s">
        <v>79</v>
      </c>
      <c r="AW761" s="15" t="s">
        <v>35</v>
      </c>
      <c r="AX761" s="15" t="s">
        <v>72</v>
      </c>
      <c r="AY761" s="289" t="s">
        <v>173</v>
      </c>
    </row>
    <row r="762" spans="2:51" s="12" customFormat="1" ht="13.5">
      <c r="B762" s="226"/>
      <c r="D762" s="227" t="s">
        <v>183</v>
      </c>
      <c r="E762" s="228" t="s">
        <v>5</v>
      </c>
      <c r="F762" s="229" t="s">
        <v>1544</v>
      </c>
      <c r="H762" s="230">
        <v>20.81</v>
      </c>
      <c r="I762" s="231"/>
      <c r="L762" s="226"/>
      <c r="M762" s="232"/>
      <c r="N762" s="233"/>
      <c r="O762" s="233"/>
      <c r="P762" s="233"/>
      <c r="Q762" s="233"/>
      <c r="R762" s="233"/>
      <c r="S762" s="233"/>
      <c r="T762" s="234"/>
      <c r="AT762" s="228" t="s">
        <v>183</v>
      </c>
      <c r="AU762" s="228" t="s">
        <v>85</v>
      </c>
      <c r="AV762" s="12" t="s">
        <v>81</v>
      </c>
      <c r="AW762" s="12" t="s">
        <v>35</v>
      </c>
      <c r="AX762" s="12" t="s">
        <v>72</v>
      </c>
      <c r="AY762" s="228" t="s">
        <v>173</v>
      </c>
    </row>
    <row r="763" spans="2:51" s="15" customFormat="1" ht="13.5">
      <c r="B763" s="286"/>
      <c r="D763" s="227" t="s">
        <v>183</v>
      </c>
      <c r="E763" s="287" t="s">
        <v>5</v>
      </c>
      <c r="F763" s="288" t="s">
        <v>1842</v>
      </c>
      <c r="H763" s="289" t="s">
        <v>5</v>
      </c>
      <c r="I763" s="290"/>
      <c r="L763" s="286"/>
      <c r="M763" s="291"/>
      <c r="N763" s="292"/>
      <c r="O763" s="292"/>
      <c r="P763" s="292"/>
      <c r="Q763" s="292"/>
      <c r="R763" s="292"/>
      <c r="S763" s="292"/>
      <c r="T763" s="293"/>
      <c r="AT763" s="289" t="s">
        <v>183</v>
      </c>
      <c r="AU763" s="289" t="s">
        <v>85</v>
      </c>
      <c r="AV763" s="15" t="s">
        <v>79</v>
      </c>
      <c r="AW763" s="15" t="s">
        <v>35</v>
      </c>
      <c r="AX763" s="15" t="s">
        <v>72</v>
      </c>
      <c r="AY763" s="289" t="s">
        <v>173</v>
      </c>
    </row>
    <row r="764" spans="2:51" s="12" customFormat="1" ht="13.5">
      <c r="B764" s="226"/>
      <c r="D764" s="227" t="s">
        <v>183</v>
      </c>
      <c r="E764" s="228" t="s">
        <v>5</v>
      </c>
      <c r="F764" s="229" t="s">
        <v>1843</v>
      </c>
      <c r="H764" s="230">
        <v>12.35</v>
      </c>
      <c r="I764" s="231"/>
      <c r="L764" s="226"/>
      <c r="M764" s="232"/>
      <c r="N764" s="233"/>
      <c r="O764" s="233"/>
      <c r="P764" s="233"/>
      <c r="Q764" s="233"/>
      <c r="R764" s="233"/>
      <c r="S764" s="233"/>
      <c r="T764" s="234"/>
      <c r="AT764" s="228" t="s">
        <v>183</v>
      </c>
      <c r="AU764" s="228" t="s">
        <v>85</v>
      </c>
      <c r="AV764" s="12" t="s">
        <v>81</v>
      </c>
      <c r="AW764" s="12" t="s">
        <v>35</v>
      </c>
      <c r="AX764" s="12" t="s">
        <v>72</v>
      </c>
      <c r="AY764" s="228" t="s">
        <v>173</v>
      </c>
    </row>
    <row r="765" spans="2:51" s="13" customFormat="1" ht="13.5">
      <c r="B765" s="235"/>
      <c r="D765" s="236" t="s">
        <v>183</v>
      </c>
      <c r="E765" s="237" t="s">
        <v>5</v>
      </c>
      <c r="F765" s="238" t="s">
        <v>186</v>
      </c>
      <c r="H765" s="239">
        <v>33.16</v>
      </c>
      <c r="I765" s="240"/>
      <c r="L765" s="235"/>
      <c r="M765" s="241"/>
      <c r="N765" s="242"/>
      <c r="O765" s="242"/>
      <c r="P765" s="242"/>
      <c r="Q765" s="242"/>
      <c r="R765" s="242"/>
      <c r="S765" s="242"/>
      <c r="T765" s="243"/>
      <c r="AT765" s="244" t="s">
        <v>183</v>
      </c>
      <c r="AU765" s="244" t="s">
        <v>85</v>
      </c>
      <c r="AV765" s="13" t="s">
        <v>181</v>
      </c>
      <c r="AW765" s="13" t="s">
        <v>35</v>
      </c>
      <c r="AX765" s="13" t="s">
        <v>79</v>
      </c>
      <c r="AY765" s="244" t="s">
        <v>173</v>
      </c>
    </row>
    <row r="766" spans="2:65" s="1" customFormat="1" ht="22.5" customHeight="1">
      <c r="B766" s="213"/>
      <c r="C766" s="259" t="s">
        <v>1844</v>
      </c>
      <c r="D766" s="259" t="s">
        <v>336</v>
      </c>
      <c r="E766" s="260" t="s">
        <v>1845</v>
      </c>
      <c r="F766" s="261" t="s">
        <v>1846</v>
      </c>
      <c r="G766" s="262" t="s">
        <v>276</v>
      </c>
      <c r="H766" s="263">
        <v>0.07</v>
      </c>
      <c r="I766" s="264"/>
      <c r="J766" s="265">
        <f>ROUND(I766*H766,2)</f>
        <v>0</v>
      </c>
      <c r="K766" s="261" t="s">
        <v>1288</v>
      </c>
      <c r="L766" s="266"/>
      <c r="M766" s="267" t="s">
        <v>5</v>
      </c>
      <c r="N766" s="268" t="s">
        <v>43</v>
      </c>
      <c r="O766" s="49"/>
      <c r="P766" s="223">
        <f>O766*H766</f>
        <v>0</v>
      </c>
      <c r="Q766" s="223">
        <v>1</v>
      </c>
      <c r="R766" s="223">
        <f>Q766*H766</f>
        <v>0</v>
      </c>
      <c r="S766" s="223">
        <v>0</v>
      </c>
      <c r="T766" s="224">
        <f>S766*H766</f>
        <v>0</v>
      </c>
      <c r="AR766" s="26" t="s">
        <v>340</v>
      </c>
      <c r="AT766" s="26" t="s">
        <v>336</v>
      </c>
      <c r="AU766" s="26" t="s">
        <v>85</v>
      </c>
      <c r="AY766" s="26" t="s">
        <v>173</v>
      </c>
      <c r="BE766" s="225">
        <f>IF(N766="základní",J766,0)</f>
        <v>0</v>
      </c>
      <c r="BF766" s="225">
        <f>IF(N766="snížená",J766,0)</f>
        <v>0</v>
      </c>
      <c r="BG766" s="225">
        <f>IF(N766="zákl. přenesená",J766,0)</f>
        <v>0</v>
      </c>
      <c r="BH766" s="225">
        <f>IF(N766="sníž. přenesená",J766,0)</f>
        <v>0</v>
      </c>
      <c r="BI766" s="225">
        <f>IF(N766="nulová",J766,0)</f>
        <v>0</v>
      </c>
      <c r="BJ766" s="26" t="s">
        <v>79</v>
      </c>
      <c r="BK766" s="225">
        <f>ROUND(I766*H766,2)</f>
        <v>0</v>
      </c>
      <c r="BL766" s="26" t="s">
        <v>263</v>
      </c>
      <c r="BM766" s="26" t="s">
        <v>1847</v>
      </c>
    </row>
    <row r="767" spans="2:47" s="1" customFormat="1" ht="13.5">
      <c r="B767" s="48"/>
      <c r="D767" s="227" t="s">
        <v>1179</v>
      </c>
      <c r="F767" s="285" t="s">
        <v>1848</v>
      </c>
      <c r="I767" s="281"/>
      <c r="L767" s="48"/>
      <c r="M767" s="282"/>
      <c r="N767" s="49"/>
      <c r="O767" s="49"/>
      <c r="P767" s="49"/>
      <c r="Q767" s="49"/>
      <c r="R767" s="49"/>
      <c r="S767" s="49"/>
      <c r="T767" s="87"/>
      <c r="AT767" s="26" t="s">
        <v>1179</v>
      </c>
      <c r="AU767" s="26" t="s">
        <v>85</v>
      </c>
    </row>
    <row r="768" spans="2:51" s="12" customFormat="1" ht="13.5">
      <c r="B768" s="226"/>
      <c r="D768" s="227" t="s">
        <v>183</v>
      </c>
      <c r="E768" s="228" t="s">
        <v>5</v>
      </c>
      <c r="F768" s="229" t="s">
        <v>1849</v>
      </c>
      <c r="H768" s="230">
        <v>0.07</v>
      </c>
      <c r="I768" s="231"/>
      <c r="L768" s="226"/>
      <c r="M768" s="232"/>
      <c r="N768" s="233"/>
      <c r="O768" s="233"/>
      <c r="P768" s="233"/>
      <c r="Q768" s="233"/>
      <c r="R768" s="233"/>
      <c r="S768" s="233"/>
      <c r="T768" s="234"/>
      <c r="AT768" s="228" t="s">
        <v>183</v>
      </c>
      <c r="AU768" s="228" t="s">
        <v>85</v>
      </c>
      <c r="AV768" s="12" t="s">
        <v>81</v>
      </c>
      <c r="AW768" s="12" t="s">
        <v>35</v>
      </c>
      <c r="AX768" s="12" t="s">
        <v>72</v>
      </c>
      <c r="AY768" s="228" t="s">
        <v>173</v>
      </c>
    </row>
    <row r="769" spans="2:51" s="13" customFormat="1" ht="13.5">
      <c r="B769" s="235"/>
      <c r="D769" s="236" t="s">
        <v>183</v>
      </c>
      <c r="E769" s="237" t="s">
        <v>5</v>
      </c>
      <c r="F769" s="238" t="s">
        <v>186</v>
      </c>
      <c r="H769" s="239">
        <v>0.07</v>
      </c>
      <c r="I769" s="240"/>
      <c r="L769" s="235"/>
      <c r="M769" s="241"/>
      <c r="N769" s="242"/>
      <c r="O769" s="242"/>
      <c r="P769" s="242"/>
      <c r="Q769" s="242"/>
      <c r="R769" s="242"/>
      <c r="S769" s="242"/>
      <c r="T769" s="243"/>
      <c r="AT769" s="244" t="s">
        <v>183</v>
      </c>
      <c r="AU769" s="244" t="s">
        <v>85</v>
      </c>
      <c r="AV769" s="13" t="s">
        <v>181</v>
      </c>
      <c r="AW769" s="13" t="s">
        <v>35</v>
      </c>
      <c r="AX769" s="13" t="s">
        <v>79</v>
      </c>
      <c r="AY769" s="244" t="s">
        <v>173</v>
      </c>
    </row>
    <row r="770" spans="2:65" s="1" customFormat="1" ht="22.5" customHeight="1">
      <c r="B770" s="213"/>
      <c r="C770" s="214" t="s">
        <v>1850</v>
      </c>
      <c r="D770" s="214" t="s">
        <v>176</v>
      </c>
      <c r="E770" s="215" t="s">
        <v>1851</v>
      </c>
      <c r="F770" s="216" t="s">
        <v>1852</v>
      </c>
      <c r="G770" s="217" t="s">
        <v>179</v>
      </c>
      <c r="H770" s="218">
        <v>274.7</v>
      </c>
      <c r="I770" s="219"/>
      <c r="J770" s="220">
        <f>ROUND(I770*H770,2)</f>
        <v>0</v>
      </c>
      <c r="K770" s="216" t="s">
        <v>180</v>
      </c>
      <c r="L770" s="48"/>
      <c r="M770" s="221" t="s">
        <v>5</v>
      </c>
      <c r="N770" s="222" t="s">
        <v>43</v>
      </c>
      <c r="O770" s="49"/>
      <c r="P770" s="223">
        <f>O770*H770</f>
        <v>0</v>
      </c>
      <c r="Q770" s="223">
        <v>0.00039825</v>
      </c>
      <c r="R770" s="223">
        <f>Q770*H770</f>
        <v>0</v>
      </c>
      <c r="S770" s="223">
        <v>0</v>
      </c>
      <c r="T770" s="224">
        <f>S770*H770</f>
        <v>0</v>
      </c>
      <c r="AR770" s="26" t="s">
        <v>263</v>
      </c>
      <c r="AT770" s="26" t="s">
        <v>176</v>
      </c>
      <c r="AU770" s="26" t="s">
        <v>85</v>
      </c>
      <c r="AY770" s="26" t="s">
        <v>173</v>
      </c>
      <c r="BE770" s="225">
        <f>IF(N770="základní",J770,0)</f>
        <v>0</v>
      </c>
      <c r="BF770" s="225">
        <f>IF(N770="snížená",J770,0)</f>
        <v>0</v>
      </c>
      <c r="BG770" s="225">
        <f>IF(N770="zákl. přenesená",J770,0)</f>
        <v>0</v>
      </c>
      <c r="BH770" s="225">
        <f>IF(N770="sníž. přenesená",J770,0)</f>
        <v>0</v>
      </c>
      <c r="BI770" s="225">
        <f>IF(N770="nulová",J770,0)</f>
        <v>0</v>
      </c>
      <c r="BJ770" s="26" t="s">
        <v>79</v>
      </c>
      <c r="BK770" s="225">
        <f>ROUND(I770*H770,2)</f>
        <v>0</v>
      </c>
      <c r="BL770" s="26" t="s">
        <v>263</v>
      </c>
      <c r="BM770" s="26" t="s">
        <v>1853</v>
      </c>
    </row>
    <row r="771" spans="2:47" s="1" customFormat="1" ht="13.5">
      <c r="B771" s="48"/>
      <c r="D771" s="236" t="s">
        <v>1236</v>
      </c>
      <c r="F771" s="280" t="s">
        <v>1854</v>
      </c>
      <c r="I771" s="281"/>
      <c r="L771" s="48"/>
      <c r="M771" s="282"/>
      <c r="N771" s="49"/>
      <c r="O771" s="49"/>
      <c r="P771" s="49"/>
      <c r="Q771" s="49"/>
      <c r="R771" s="49"/>
      <c r="S771" s="49"/>
      <c r="T771" s="87"/>
      <c r="AT771" s="26" t="s">
        <v>1236</v>
      </c>
      <c r="AU771" s="26" t="s">
        <v>85</v>
      </c>
    </row>
    <row r="772" spans="2:65" s="1" customFormat="1" ht="22.5" customHeight="1">
      <c r="B772" s="213"/>
      <c r="C772" s="214" t="s">
        <v>1855</v>
      </c>
      <c r="D772" s="214" t="s">
        <v>176</v>
      </c>
      <c r="E772" s="215" t="s">
        <v>1856</v>
      </c>
      <c r="F772" s="216" t="s">
        <v>1857</v>
      </c>
      <c r="G772" s="217" t="s">
        <v>179</v>
      </c>
      <c r="H772" s="218">
        <v>66.32</v>
      </c>
      <c r="I772" s="219"/>
      <c r="J772" s="220">
        <f>ROUND(I772*H772,2)</f>
        <v>0</v>
      </c>
      <c r="K772" s="216" t="s">
        <v>180</v>
      </c>
      <c r="L772" s="48"/>
      <c r="M772" s="221" t="s">
        <v>5</v>
      </c>
      <c r="N772" s="222" t="s">
        <v>43</v>
      </c>
      <c r="O772" s="49"/>
      <c r="P772" s="223">
        <f>O772*H772</f>
        <v>0</v>
      </c>
      <c r="Q772" s="223">
        <v>0.00039825</v>
      </c>
      <c r="R772" s="223">
        <f>Q772*H772</f>
        <v>0</v>
      </c>
      <c r="S772" s="223">
        <v>0</v>
      </c>
      <c r="T772" s="224">
        <f>S772*H772</f>
        <v>0</v>
      </c>
      <c r="AR772" s="26" t="s">
        <v>263</v>
      </c>
      <c r="AT772" s="26" t="s">
        <v>176</v>
      </c>
      <c r="AU772" s="26" t="s">
        <v>85</v>
      </c>
      <c r="AY772" s="26" t="s">
        <v>173</v>
      </c>
      <c r="BE772" s="225">
        <f>IF(N772="základní",J772,0)</f>
        <v>0</v>
      </c>
      <c r="BF772" s="225">
        <f>IF(N772="snížená",J772,0)</f>
        <v>0</v>
      </c>
      <c r="BG772" s="225">
        <f>IF(N772="zákl. přenesená",J772,0)</f>
        <v>0</v>
      </c>
      <c r="BH772" s="225">
        <f>IF(N772="sníž. přenesená",J772,0)</f>
        <v>0</v>
      </c>
      <c r="BI772" s="225">
        <f>IF(N772="nulová",J772,0)</f>
        <v>0</v>
      </c>
      <c r="BJ772" s="26" t="s">
        <v>79</v>
      </c>
      <c r="BK772" s="225">
        <f>ROUND(I772*H772,2)</f>
        <v>0</v>
      </c>
      <c r="BL772" s="26" t="s">
        <v>263</v>
      </c>
      <c r="BM772" s="26" t="s">
        <v>1858</v>
      </c>
    </row>
    <row r="773" spans="2:47" s="1" customFormat="1" ht="13.5">
      <c r="B773" s="48"/>
      <c r="D773" s="236" t="s">
        <v>1236</v>
      </c>
      <c r="F773" s="280" t="s">
        <v>1854</v>
      </c>
      <c r="I773" s="281"/>
      <c r="L773" s="48"/>
      <c r="M773" s="282"/>
      <c r="N773" s="49"/>
      <c r="O773" s="49"/>
      <c r="P773" s="49"/>
      <c r="Q773" s="49"/>
      <c r="R773" s="49"/>
      <c r="S773" s="49"/>
      <c r="T773" s="87"/>
      <c r="AT773" s="26" t="s">
        <v>1236</v>
      </c>
      <c r="AU773" s="26" t="s">
        <v>85</v>
      </c>
    </row>
    <row r="774" spans="2:65" s="1" customFormat="1" ht="22.5" customHeight="1">
      <c r="B774" s="213"/>
      <c r="C774" s="259" t="s">
        <v>461</v>
      </c>
      <c r="D774" s="259" t="s">
        <v>336</v>
      </c>
      <c r="E774" s="260" t="s">
        <v>1859</v>
      </c>
      <c r="F774" s="261" t="s">
        <v>1860</v>
      </c>
      <c r="G774" s="262" t="s">
        <v>179</v>
      </c>
      <c r="H774" s="263">
        <v>196.09</v>
      </c>
      <c r="I774" s="264"/>
      <c r="J774" s="265">
        <f>ROUND(I774*H774,2)</f>
        <v>0</v>
      </c>
      <c r="K774" s="261" t="s">
        <v>5</v>
      </c>
      <c r="L774" s="266"/>
      <c r="M774" s="267" t="s">
        <v>5</v>
      </c>
      <c r="N774" s="268" t="s">
        <v>43</v>
      </c>
      <c r="O774" s="49"/>
      <c r="P774" s="223">
        <f>O774*H774</f>
        <v>0</v>
      </c>
      <c r="Q774" s="223">
        <v>0.0052</v>
      </c>
      <c r="R774" s="223">
        <f>Q774*H774</f>
        <v>0</v>
      </c>
      <c r="S774" s="223">
        <v>0</v>
      </c>
      <c r="T774" s="224">
        <f>S774*H774</f>
        <v>0</v>
      </c>
      <c r="AR774" s="26" t="s">
        <v>340</v>
      </c>
      <c r="AT774" s="26" t="s">
        <v>336</v>
      </c>
      <c r="AU774" s="26" t="s">
        <v>85</v>
      </c>
      <c r="AY774" s="26" t="s">
        <v>173</v>
      </c>
      <c r="BE774" s="225">
        <f>IF(N774="základní",J774,0)</f>
        <v>0</v>
      </c>
      <c r="BF774" s="225">
        <f>IF(N774="snížená",J774,0)</f>
        <v>0</v>
      </c>
      <c r="BG774" s="225">
        <f>IF(N774="zákl. přenesená",J774,0)</f>
        <v>0</v>
      </c>
      <c r="BH774" s="225">
        <f>IF(N774="sníž. přenesená",J774,0)</f>
        <v>0</v>
      </c>
      <c r="BI774" s="225">
        <f>IF(N774="nulová",J774,0)</f>
        <v>0</v>
      </c>
      <c r="BJ774" s="26" t="s">
        <v>79</v>
      </c>
      <c r="BK774" s="225">
        <f>ROUND(I774*H774,2)</f>
        <v>0</v>
      </c>
      <c r="BL774" s="26" t="s">
        <v>263</v>
      </c>
      <c r="BM774" s="26" t="s">
        <v>1861</v>
      </c>
    </row>
    <row r="775" spans="2:47" s="1" customFormat="1" ht="13.5">
      <c r="B775" s="48"/>
      <c r="D775" s="227" t="s">
        <v>1179</v>
      </c>
      <c r="F775" s="285" t="s">
        <v>1862</v>
      </c>
      <c r="I775" s="281"/>
      <c r="L775" s="48"/>
      <c r="M775" s="282"/>
      <c r="N775" s="49"/>
      <c r="O775" s="49"/>
      <c r="P775" s="49"/>
      <c r="Q775" s="49"/>
      <c r="R775" s="49"/>
      <c r="S775" s="49"/>
      <c r="T775" s="87"/>
      <c r="AT775" s="26" t="s">
        <v>1179</v>
      </c>
      <c r="AU775" s="26" t="s">
        <v>85</v>
      </c>
    </row>
    <row r="776" spans="2:51" s="12" customFormat="1" ht="13.5">
      <c r="B776" s="226"/>
      <c r="D776" s="227" t="s">
        <v>183</v>
      </c>
      <c r="E776" s="228" t="s">
        <v>5</v>
      </c>
      <c r="F776" s="229" t="s">
        <v>1863</v>
      </c>
      <c r="H776" s="230">
        <v>196.09</v>
      </c>
      <c r="I776" s="231"/>
      <c r="L776" s="226"/>
      <c r="M776" s="232"/>
      <c r="N776" s="233"/>
      <c r="O776" s="233"/>
      <c r="P776" s="233"/>
      <c r="Q776" s="233"/>
      <c r="R776" s="233"/>
      <c r="S776" s="233"/>
      <c r="T776" s="234"/>
      <c r="AT776" s="228" t="s">
        <v>183</v>
      </c>
      <c r="AU776" s="228" t="s">
        <v>85</v>
      </c>
      <c r="AV776" s="12" t="s">
        <v>81</v>
      </c>
      <c r="AW776" s="12" t="s">
        <v>35</v>
      </c>
      <c r="AX776" s="12" t="s">
        <v>72</v>
      </c>
      <c r="AY776" s="228" t="s">
        <v>173</v>
      </c>
    </row>
    <row r="777" spans="2:51" s="13" customFormat="1" ht="13.5">
      <c r="B777" s="235"/>
      <c r="D777" s="236" t="s">
        <v>183</v>
      </c>
      <c r="E777" s="237" t="s">
        <v>5</v>
      </c>
      <c r="F777" s="238" t="s">
        <v>186</v>
      </c>
      <c r="H777" s="239">
        <v>196.09</v>
      </c>
      <c r="I777" s="240"/>
      <c r="L777" s="235"/>
      <c r="M777" s="241"/>
      <c r="N777" s="242"/>
      <c r="O777" s="242"/>
      <c r="P777" s="242"/>
      <c r="Q777" s="242"/>
      <c r="R777" s="242"/>
      <c r="S777" s="242"/>
      <c r="T777" s="243"/>
      <c r="AT777" s="244" t="s">
        <v>183</v>
      </c>
      <c r="AU777" s="244" t="s">
        <v>85</v>
      </c>
      <c r="AV777" s="13" t="s">
        <v>181</v>
      </c>
      <c r="AW777" s="13" t="s">
        <v>35</v>
      </c>
      <c r="AX777" s="13" t="s">
        <v>79</v>
      </c>
      <c r="AY777" s="244" t="s">
        <v>173</v>
      </c>
    </row>
    <row r="778" spans="2:65" s="1" customFormat="1" ht="22.5" customHeight="1">
      <c r="B778" s="213"/>
      <c r="C778" s="259" t="s">
        <v>1864</v>
      </c>
      <c r="D778" s="259" t="s">
        <v>336</v>
      </c>
      <c r="E778" s="260" t="s">
        <v>1865</v>
      </c>
      <c r="F778" s="261" t="s">
        <v>1866</v>
      </c>
      <c r="G778" s="262" t="s">
        <v>179</v>
      </c>
      <c r="H778" s="263">
        <v>196.09</v>
      </c>
      <c r="I778" s="264"/>
      <c r="J778" s="265">
        <f>ROUND(I778*H778,2)</f>
        <v>0</v>
      </c>
      <c r="K778" s="261" t="s">
        <v>5</v>
      </c>
      <c r="L778" s="266"/>
      <c r="M778" s="267" t="s">
        <v>5</v>
      </c>
      <c r="N778" s="268" t="s">
        <v>43</v>
      </c>
      <c r="O778" s="49"/>
      <c r="P778" s="223">
        <f>O778*H778</f>
        <v>0</v>
      </c>
      <c r="Q778" s="223">
        <v>0.0035</v>
      </c>
      <c r="R778" s="223">
        <f>Q778*H778</f>
        <v>0</v>
      </c>
      <c r="S778" s="223">
        <v>0</v>
      </c>
      <c r="T778" s="224">
        <f>S778*H778</f>
        <v>0</v>
      </c>
      <c r="AR778" s="26" t="s">
        <v>340</v>
      </c>
      <c r="AT778" s="26" t="s">
        <v>336</v>
      </c>
      <c r="AU778" s="26" t="s">
        <v>85</v>
      </c>
      <c r="AY778" s="26" t="s">
        <v>173</v>
      </c>
      <c r="BE778" s="225">
        <f>IF(N778="základní",J778,0)</f>
        <v>0</v>
      </c>
      <c r="BF778" s="225">
        <f>IF(N778="snížená",J778,0)</f>
        <v>0</v>
      </c>
      <c r="BG778" s="225">
        <f>IF(N778="zákl. přenesená",J778,0)</f>
        <v>0</v>
      </c>
      <c r="BH778" s="225">
        <f>IF(N778="sníž. přenesená",J778,0)</f>
        <v>0</v>
      </c>
      <c r="BI778" s="225">
        <f>IF(N778="nulová",J778,0)</f>
        <v>0</v>
      </c>
      <c r="BJ778" s="26" t="s">
        <v>79</v>
      </c>
      <c r="BK778" s="225">
        <f>ROUND(I778*H778,2)</f>
        <v>0</v>
      </c>
      <c r="BL778" s="26" t="s">
        <v>263</v>
      </c>
      <c r="BM778" s="26" t="s">
        <v>1867</v>
      </c>
    </row>
    <row r="779" spans="2:47" s="1" customFormat="1" ht="13.5">
      <c r="B779" s="48"/>
      <c r="D779" s="236" t="s">
        <v>1179</v>
      </c>
      <c r="F779" s="280" t="s">
        <v>1862</v>
      </c>
      <c r="I779" s="281"/>
      <c r="L779" s="48"/>
      <c r="M779" s="282"/>
      <c r="N779" s="49"/>
      <c r="O779" s="49"/>
      <c r="P779" s="49"/>
      <c r="Q779" s="49"/>
      <c r="R779" s="49"/>
      <c r="S779" s="49"/>
      <c r="T779" s="87"/>
      <c r="AT779" s="26" t="s">
        <v>1179</v>
      </c>
      <c r="AU779" s="26" t="s">
        <v>85</v>
      </c>
    </row>
    <row r="780" spans="2:65" s="1" customFormat="1" ht="31.5" customHeight="1">
      <c r="B780" s="213"/>
      <c r="C780" s="214" t="s">
        <v>1868</v>
      </c>
      <c r="D780" s="214" t="s">
        <v>176</v>
      </c>
      <c r="E780" s="215" t="s">
        <v>1869</v>
      </c>
      <c r="F780" s="216" t="s">
        <v>1870</v>
      </c>
      <c r="G780" s="217" t="s">
        <v>179</v>
      </c>
      <c r="H780" s="218">
        <v>137.35</v>
      </c>
      <c r="I780" s="219"/>
      <c r="J780" s="220">
        <f>ROUND(I780*H780,2)</f>
        <v>0</v>
      </c>
      <c r="K780" s="216" t="s">
        <v>180</v>
      </c>
      <c r="L780" s="48"/>
      <c r="M780" s="221" t="s">
        <v>5</v>
      </c>
      <c r="N780" s="222" t="s">
        <v>43</v>
      </c>
      <c r="O780" s="49"/>
      <c r="P780" s="223">
        <f>O780*H780</f>
        <v>0</v>
      </c>
      <c r="Q780" s="223">
        <v>0</v>
      </c>
      <c r="R780" s="223">
        <f>Q780*H780</f>
        <v>0</v>
      </c>
      <c r="S780" s="223">
        <v>0</v>
      </c>
      <c r="T780" s="224">
        <f>S780*H780</f>
        <v>0</v>
      </c>
      <c r="AR780" s="26" t="s">
        <v>263</v>
      </c>
      <c r="AT780" s="26" t="s">
        <v>176</v>
      </c>
      <c r="AU780" s="26" t="s">
        <v>85</v>
      </c>
      <c r="AY780" s="26" t="s">
        <v>173</v>
      </c>
      <c r="BE780" s="225">
        <f>IF(N780="základní",J780,0)</f>
        <v>0</v>
      </c>
      <c r="BF780" s="225">
        <f>IF(N780="snížená",J780,0)</f>
        <v>0</v>
      </c>
      <c r="BG780" s="225">
        <f>IF(N780="zákl. přenesená",J780,0)</f>
        <v>0</v>
      </c>
      <c r="BH780" s="225">
        <f>IF(N780="sníž. přenesená",J780,0)</f>
        <v>0</v>
      </c>
      <c r="BI780" s="225">
        <f>IF(N780="nulová",J780,0)</f>
        <v>0</v>
      </c>
      <c r="BJ780" s="26" t="s">
        <v>79</v>
      </c>
      <c r="BK780" s="225">
        <f>ROUND(I780*H780,2)</f>
        <v>0</v>
      </c>
      <c r="BL780" s="26" t="s">
        <v>263</v>
      </c>
      <c r="BM780" s="26" t="s">
        <v>1871</v>
      </c>
    </row>
    <row r="781" spans="2:47" s="1" customFormat="1" ht="13.5">
      <c r="B781" s="48"/>
      <c r="D781" s="236" t="s">
        <v>1236</v>
      </c>
      <c r="F781" s="280" t="s">
        <v>1872</v>
      </c>
      <c r="I781" s="281"/>
      <c r="L781" s="48"/>
      <c r="M781" s="282"/>
      <c r="N781" s="49"/>
      <c r="O781" s="49"/>
      <c r="P781" s="49"/>
      <c r="Q781" s="49"/>
      <c r="R781" s="49"/>
      <c r="S781" s="49"/>
      <c r="T781" s="87"/>
      <c r="AT781" s="26" t="s">
        <v>1236</v>
      </c>
      <c r="AU781" s="26" t="s">
        <v>85</v>
      </c>
    </row>
    <row r="782" spans="2:65" s="1" customFormat="1" ht="22.5" customHeight="1">
      <c r="B782" s="213"/>
      <c r="C782" s="259" t="s">
        <v>1873</v>
      </c>
      <c r="D782" s="259" t="s">
        <v>336</v>
      </c>
      <c r="E782" s="260" t="s">
        <v>1874</v>
      </c>
      <c r="F782" s="261" t="s">
        <v>1875</v>
      </c>
      <c r="G782" s="262" t="s">
        <v>179</v>
      </c>
      <c r="H782" s="263">
        <v>157.95</v>
      </c>
      <c r="I782" s="264"/>
      <c r="J782" s="265">
        <f>ROUND(I782*H782,2)</f>
        <v>0</v>
      </c>
      <c r="K782" s="261" t="s">
        <v>1288</v>
      </c>
      <c r="L782" s="266"/>
      <c r="M782" s="267" t="s">
        <v>5</v>
      </c>
      <c r="N782" s="268" t="s">
        <v>43</v>
      </c>
      <c r="O782" s="49"/>
      <c r="P782" s="223">
        <f>O782*H782</f>
        <v>0</v>
      </c>
      <c r="Q782" s="223">
        <v>0.0003</v>
      </c>
      <c r="R782" s="223">
        <f>Q782*H782</f>
        <v>0</v>
      </c>
      <c r="S782" s="223">
        <v>0</v>
      </c>
      <c r="T782" s="224">
        <f>S782*H782</f>
        <v>0</v>
      </c>
      <c r="AR782" s="26" t="s">
        <v>340</v>
      </c>
      <c r="AT782" s="26" t="s">
        <v>336</v>
      </c>
      <c r="AU782" s="26" t="s">
        <v>85</v>
      </c>
      <c r="AY782" s="26" t="s">
        <v>173</v>
      </c>
      <c r="BE782" s="225">
        <f>IF(N782="základní",J782,0)</f>
        <v>0</v>
      </c>
      <c r="BF782" s="225">
        <f>IF(N782="snížená",J782,0)</f>
        <v>0</v>
      </c>
      <c r="BG782" s="225">
        <f>IF(N782="zákl. přenesená",J782,0)</f>
        <v>0</v>
      </c>
      <c r="BH782" s="225">
        <f>IF(N782="sníž. přenesená",J782,0)</f>
        <v>0</v>
      </c>
      <c r="BI782" s="225">
        <f>IF(N782="nulová",J782,0)</f>
        <v>0</v>
      </c>
      <c r="BJ782" s="26" t="s">
        <v>79</v>
      </c>
      <c r="BK782" s="225">
        <f>ROUND(I782*H782,2)</f>
        <v>0</v>
      </c>
      <c r="BL782" s="26" t="s">
        <v>263</v>
      </c>
      <c r="BM782" s="26" t="s">
        <v>1876</v>
      </c>
    </row>
    <row r="783" spans="2:65" s="1" customFormat="1" ht="22.5" customHeight="1">
      <c r="B783" s="213"/>
      <c r="C783" s="214" t="s">
        <v>1877</v>
      </c>
      <c r="D783" s="214" t="s">
        <v>176</v>
      </c>
      <c r="E783" s="215" t="s">
        <v>1878</v>
      </c>
      <c r="F783" s="216" t="s">
        <v>1879</v>
      </c>
      <c r="G783" s="217" t="s">
        <v>179</v>
      </c>
      <c r="H783" s="218">
        <v>9.67</v>
      </c>
      <c r="I783" s="219"/>
      <c r="J783" s="220">
        <f>ROUND(I783*H783,2)</f>
        <v>0</v>
      </c>
      <c r="K783" s="216" t="s">
        <v>5</v>
      </c>
      <c r="L783" s="48"/>
      <c r="M783" s="221" t="s">
        <v>5</v>
      </c>
      <c r="N783" s="222" t="s">
        <v>43</v>
      </c>
      <c r="O783" s="49"/>
      <c r="P783" s="223">
        <f>O783*H783</f>
        <v>0</v>
      </c>
      <c r="Q783" s="223">
        <v>0.00458</v>
      </c>
      <c r="R783" s="223">
        <f>Q783*H783</f>
        <v>0</v>
      </c>
      <c r="S783" s="223">
        <v>0</v>
      </c>
      <c r="T783" s="224">
        <f>S783*H783</f>
        <v>0</v>
      </c>
      <c r="AR783" s="26" t="s">
        <v>263</v>
      </c>
      <c r="AT783" s="26" t="s">
        <v>176</v>
      </c>
      <c r="AU783" s="26" t="s">
        <v>85</v>
      </c>
      <c r="AY783" s="26" t="s">
        <v>173</v>
      </c>
      <c r="BE783" s="225">
        <f>IF(N783="základní",J783,0)</f>
        <v>0</v>
      </c>
      <c r="BF783" s="225">
        <f>IF(N783="snížená",J783,0)</f>
        <v>0</v>
      </c>
      <c r="BG783" s="225">
        <f>IF(N783="zákl. přenesená",J783,0)</f>
        <v>0</v>
      </c>
      <c r="BH783" s="225">
        <f>IF(N783="sníž. přenesená",J783,0)</f>
        <v>0</v>
      </c>
      <c r="BI783" s="225">
        <f>IF(N783="nulová",J783,0)</f>
        <v>0</v>
      </c>
      <c r="BJ783" s="26" t="s">
        <v>79</v>
      </c>
      <c r="BK783" s="225">
        <f>ROUND(I783*H783,2)</f>
        <v>0</v>
      </c>
      <c r="BL783" s="26" t="s">
        <v>263</v>
      </c>
      <c r="BM783" s="26" t="s">
        <v>1880</v>
      </c>
    </row>
    <row r="784" spans="2:47" s="1" customFormat="1" ht="13.5">
      <c r="B784" s="48"/>
      <c r="D784" s="227" t="s">
        <v>1179</v>
      </c>
      <c r="F784" s="285" t="s">
        <v>1881</v>
      </c>
      <c r="I784" s="281"/>
      <c r="L784" s="48"/>
      <c r="M784" s="282"/>
      <c r="N784" s="49"/>
      <c r="O784" s="49"/>
      <c r="P784" s="49"/>
      <c r="Q784" s="49"/>
      <c r="R784" s="49"/>
      <c r="S784" s="49"/>
      <c r="T784" s="87"/>
      <c r="AT784" s="26" t="s">
        <v>1179</v>
      </c>
      <c r="AU784" s="26" t="s">
        <v>85</v>
      </c>
    </row>
    <row r="785" spans="2:51" s="15" customFormat="1" ht="13.5">
      <c r="B785" s="286"/>
      <c r="D785" s="227" t="s">
        <v>183</v>
      </c>
      <c r="E785" s="287" t="s">
        <v>5</v>
      </c>
      <c r="F785" s="288" t="s">
        <v>1422</v>
      </c>
      <c r="H785" s="289" t="s">
        <v>5</v>
      </c>
      <c r="I785" s="290"/>
      <c r="L785" s="286"/>
      <c r="M785" s="291"/>
      <c r="N785" s="292"/>
      <c r="O785" s="292"/>
      <c r="P785" s="292"/>
      <c r="Q785" s="292"/>
      <c r="R785" s="292"/>
      <c r="S785" s="292"/>
      <c r="T785" s="293"/>
      <c r="AT785" s="289" t="s">
        <v>183</v>
      </c>
      <c r="AU785" s="289" t="s">
        <v>85</v>
      </c>
      <c r="AV785" s="15" t="s">
        <v>79</v>
      </c>
      <c r="AW785" s="15" t="s">
        <v>35</v>
      </c>
      <c r="AX785" s="15" t="s">
        <v>72</v>
      </c>
      <c r="AY785" s="289" t="s">
        <v>173</v>
      </c>
    </row>
    <row r="786" spans="2:51" s="12" customFormat="1" ht="13.5">
      <c r="B786" s="226"/>
      <c r="D786" s="227" t="s">
        <v>183</v>
      </c>
      <c r="E786" s="228" t="s">
        <v>5</v>
      </c>
      <c r="F786" s="229" t="s">
        <v>1882</v>
      </c>
      <c r="H786" s="230">
        <v>7.03</v>
      </c>
      <c r="I786" s="231"/>
      <c r="L786" s="226"/>
      <c r="M786" s="232"/>
      <c r="N786" s="233"/>
      <c r="O786" s="233"/>
      <c r="P786" s="233"/>
      <c r="Q786" s="233"/>
      <c r="R786" s="233"/>
      <c r="S786" s="233"/>
      <c r="T786" s="234"/>
      <c r="AT786" s="228" t="s">
        <v>183</v>
      </c>
      <c r="AU786" s="228" t="s">
        <v>85</v>
      </c>
      <c r="AV786" s="12" t="s">
        <v>81</v>
      </c>
      <c r="AW786" s="12" t="s">
        <v>35</v>
      </c>
      <c r="AX786" s="12" t="s">
        <v>72</v>
      </c>
      <c r="AY786" s="228" t="s">
        <v>173</v>
      </c>
    </row>
    <row r="787" spans="2:51" s="15" customFormat="1" ht="13.5">
      <c r="B787" s="286"/>
      <c r="D787" s="227" t="s">
        <v>183</v>
      </c>
      <c r="E787" s="287" t="s">
        <v>5</v>
      </c>
      <c r="F787" s="288" t="s">
        <v>1424</v>
      </c>
      <c r="H787" s="289" t="s">
        <v>5</v>
      </c>
      <c r="I787" s="290"/>
      <c r="L787" s="286"/>
      <c r="M787" s="291"/>
      <c r="N787" s="292"/>
      <c r="O787" s="292"/>
      <c r="P787" s="292"/>
      <c r="Q787" s="292"/>
      <c r="R787" s="292"/>
      <c r="S787" s="292"/>
      <c r="T787" s="293"/>
      <c r="AT787" s="289" t="s">
        <v>183</v>
      </c>
      <c r="AU787" s="289" t="s">
        <v>85</v>
      </c>
      <c r="AV787" s="15" t="s">
        <v>79</v>
      </c>
      <c r="AW787" s="15" t="s">
        <v>35</v>
      </c>
      <c r="AX787" s="15" t="s">
        <v>72</v>
      </c>
      <c r="AY787" s="289" t="s">
        <v>173</v>
      </c>
    </row>
    <row r="788" spans="2:51" s="12" customFormat="1" ht="13.5">
      <c r="B788" s="226"/>
      <c r="D788" s="227" t="s">
        <v>183</v>
      </c>
      <c r="E788" s="228" t="s">
        <v>5</v>
      </c>
      <c r="F788" s="229" t="s">
        <v>1883</v>
      </c>
      <c r="H788" s="230">
        <v>2.64</v>
      </c>
      <c r="I788" s="231"/>
      <c r="L788" s="226"/>
      <c r="M788" s="232"/>
      <c r="N788" s="233"/>
      <c r="O788" s="233"/>
      <c r="P788" s="233"/>
      <c r="Q788" s="233"/>
      <c r="R788" s="233"/>
      <c r="S788" s="233"/>
      <c r="T788" s="234"/>
      <c r="AT788" s="228" t="s">
        <v>183</v>
      </c>
      <c r="AU788" s="228" t="s">
        <v>85</v>
      </c>
      <c r="AV788" s="12" t="s">
        <v>81</v>
      </c>
      <c r="AW788" s="12" t="s">
        <v>35</v>
      </c>
      <c r="AX788" s="12" t="s">
        <v>72</v>
      </c>
      <c r="AY788" s="228" t="s">
        <v>173</v>
      </c>
    </row>
    <row r="789" spans="2:51" s="13" customFormat="1" ht="13.5">
      <c r="B789" s="235"/>
      <c r="D789" s="236" t="s">
        <v>183</v>
      </c>
      <c r="E789" s="237" t="s">
        <v>5</v>
      </c>
      <c r="F789" s="238" t="s">
        <v>186</v>
      </c>
      <c r="H789" s="239">
        <v>9.67</v>
      </c>
      <c r="I789" s="240"/>
      <c r="L789" s="235"/>
      <c r="M789" s="241"/>
      <c r="N789" s="242"/>
      <c r="O789" s="242"/>
      <c r="P789" s="242"/>
      <c r="Q789" s="242"/>
      <c r="R789" s="242"/>
      <c r="S789" s="242"/>
      <c r="T789" s="243"/>
      <c r="AT789" s="244" t="s">
        <v>183</v>
      </c>
      <c r="AU789" s="244" t="s">
        <v>85</v>
      </c>
      <c r="AV789" s="13" t="s">
        <v>181</v>
      </c>
      <c r="AW789" s="13" t="s">
        <v>35</v>
      </c>
      <c r="AX789" s="13" t="s">
        <v>79</v>
      </c>
      <c r="AY789" s="244" t="s">
        <v>173</v>
      </c>
    </row>
    <row r="790" spans="2:65" s="1" customFormat="1" ht="22.5" customHeight="1">
      <c r="B790" s="213"/>
      <c r="C790" s="214" t="s">
        <v>1884</v>
      </c>
      <c r="D790" s="214" t="s">
        <v>176</v>
      </c>
      <c r="E790" s="215" t="s">
        <v>1885</v>
      </c>
      <c r="F790" s="216" t="s">
        <v>1886</v>
      </c>
      <c r="G790" s="217" t="s">
        <v>1887</v>
      </c>
      <c r="H790" s="294"/>
      <c r="I790" s="219"/>
      <c r="J790" s="220">
        <f>ROUND(I790*H790,2)</f>
        <v>0</v>
      </c>
      <c r="K790" s="216" t="s">
        <v>1288</v>
      </c>
      <c r="L790" s="48"/>
      <c r="M790" s="221" t="s">
        <v>5</v>
      </c>
      <c r="N790" s="222" t="s">
        <v>43</v>
      </c>
      <c r="O790" s="49"/>
      <c r="P790" s="223">
        <f>O790*H790</f>
        <v>0</v>
      </c>
      <c r="Q790" s="223">
        <v>0</v>
      </c>
      <c r="R790" s="223">
        <f>Q790*H790</f>
        <v>0</v>
      </c>
      <c r="S790" s="223">
        <v>0</v>
      </c>
      <c r="T790" s="224">
        <f>S790*H790</f>
        <v>0</v>
      </c>
      <c r="AR790" s="26" t="s">
        <v>263</v>
      </c>
      <c r="AT790" s="26" t="s">
        <v>176</v>
      </c>
      <c r="AU790" s="26" t="s">
        <v>85</v>
      </c>
      <c r="AY790" s="26" t="s">
        <v>173</v>
      </c>
      <c r="BE790" s="225">
        <f>IF(N790="základní",J790,0)</f>
        <v>0</v>
      </c>
      <c r="BF790" s="225">
        <f>IF(N790="snížená",J790,0)</f>
        <v>0</v>
      </c>
      <c r="BG790" s="225">
        <f>IF(N790="zákl. přenesená",J790,0)</f>
        <v>0</v>
      </c>
      <c r="BH790" s="225">
        <f>IF(N790="sníž. přenesená",J790,0)</f>
        <v>0</v>
      </c>
      <c r="BI790" s="225">
        <f>IF(N790="nulová",J790,0)</f>
        <v>0</v>
      </c>
      <c r="BJ790" s="26" t="s">
        <v>79</v>
      </c>
      <c r="BK790" s="225">
        <f>ROUND(I790*H790,2)</f>
        <v>0</v>
      </c>
      <c r="BL790" s="26" t="s">
        <v>263</v>
      </c>
      <c r="BM790" s="26" t="s">
        <v>1888</v>
      </c>
    </row>
    <row r="791" spans="2:47" s="1" customFormat="1" ht="13.5">
      <c r="B791" s="48"/>
      <c r="D791" s="227" t="s">
        <v>1236</v>
      </c>
      <c r="F791" s="285" t="s">
        <v>1889</v>
      </c>
      <c r="I791" s="281"/>
      <c r="L791" s="48"/>
      <c r="M791" s="282"/>
      <c r="N791" s="49"/>
      <c r="O791" s="49"/>
      <c r="P791" s="49"/>
      <c r="Q791" s="49"/>
      <c r="R791" s="49"/>
      <c r="S791" s="49"/>
      <c r="T791" s="87"/>
      <c r="AT791" s="26" t="s">
        <v>1236</v>
      </c>
      <c r="AU791" s="26" t="s">
        <v>85</v>
      </c>
    </row>
    <row r="792" spans="2:63" s="11" customFormat="1" ht="37.4" customHeight="1">
      <c r="B792" s="199"/>
      <c r="D792" s="200" t="s">
        <v>71</v>
      </c>
      <c r="E792" s="201" t="s">
        <v>1890</v>
      </c>
      <c r="F792" s="201" t="s">
        <v>1891</v>
      </c>
      <c r="I792" s="202"/>
      <c r="J792" s="203">
        <f>BK792</f>
        <v>0</v>
      </c>
      <c r="L792" s="199"/>
      <c r="M792" s="204"/>
      <c r="N792" s="205"/>
      <c r="O792" s="205"/>
      <c r="P792" s="206">
        <f>P793+P1077</f>
        <v>0</v>
      </c>
      <c r="Q792" s="205"/>
      <c r="R792" s="206">
        <f>R793+R1077</f>
        <v>0</v>
      </c>
      <c r="S792" s="205"/>
      <c r="T792" s="207">
        <f>T793+T1077</f>
        <v>0</v>
      </c>
      <c r="AR792" s="200" t="s">
        <v>79</v>
      </c>
      <c r="AT792" s="208" t="s">
        <v>71</v>
      </c>
      <c r="AU792" s="208" t="s">
        <v>72</v>
      </c>
      <c r="AY792" s="200" t="s">
        <v>173</v>
      </c>
      <c r="BK792" s="209">
        <f>BK793+BK1077</f>
        <v>0</v>
      </c>
    </row>
    <row r="793" spans="2:63" s="11" customFormat="1" ht="19.9" customHeight="1">
      <c r="B793" s="199"/>
      <c r="D793" s="200" t="s">
        <v>71</v>
      </c>
      <c r="E793" s="283" t="s">
        <v>171</v>
      </c>
      <c r="F793" s="283" t="s">
        <v>1231</v>
      </c>
      <c r="I793" s="202"/>
      <c r="J793" s="284">
        <f>BK793</f>
        <v>0</v>
      </c>
      <c r="L793" s="199"/>
      <c r="M793" s="204"/>
      <c r="N793" s="205"/>
      <c r="O793" s="205"/>
      <c r="P793" s="206">
        <f>P794+P800+P813+P828+P917+P982+P1054+P1074</f>
        <v>0</v>
      </c>
      <c r="Q793" s="205"/>
      <c r="R793" s="206">
        <f>R794+R800+R813+R828+R917+R982+R1054+R1074</f>
        <v>0</v>
      </c>
      <c r="S793" s="205"/>
      <c r="T793" s="207">
        <f>T794+T800+T813+T828+T917+T982+T1054+T1074</f>
        <v>0</v>
      </c>
      <c r="AR793" s="200" t="s">
        <v>79</v>
      </c>
      <c r="AT793" s="208" t="s">
        <v>71</v>
      </c>
      <c r="AU793" s="208" t="s">
        <v>79</v>
      </c>
      <c r="AY793" s="200" t="s">
        <v>173</v>
      </c>
      <c r="BK793" s="209">
        <f>BK794+BK800+BK813+BK828+BK917+BK982+BK1054+BK1074</f>
        <v>0</v>
      </c>
    </row>
    <row r="794" spans="2:63" s="11" customFormat="1" ht="14.85" customHeight="1">
      <c r="B794" s="199"/>
      <c r="D794" s="210" t="s">
        <v>71</v>
      </c>
      <c r="E794" s="211" t="s">
        <v>365</v>
      </c>
      <c r="F794" s="211" t="s">
        <v>1508</v>
      </c>
      <c r="I794" s="202"/>
      <c r="J794" s="212">
        <f>BK794</f>
        <v>0</v>
      </c>
      <c r="L794" s="199"/>
      <c r="M794" s="204"/>
      <c r="N794" s="205"/>
      <c r="O794" s="205"/>
      <c r="P794" s="206">
        <f>SUM(P795:P799)</f>
        <v>0</v>
      </c>
      <c r="Q794" s="205"/>
      <c r="R794" s="206">
        <f>SUM(R795:R799)</f>
        <v>0</v>
      </c>
      <c r="S794" s="205"/>
      <c r="T794" s="207">
        <f>SUM(T795:T799)</f>
        <v>0</v>
      </c>
      <c r="AR794" s="200" t="s">
        <v>79</v>
      </c>
      <c r="AT794" s="208" t="s">
        <v>71</v>
      </c>
      <c r="AU794" s="208" t="s">
        <v>81</v>
      </c>
      <c r="AY794" s="200" t="s">
        <v>173</v>
      </c>
      <c r="BK794" s="209">
        <f>SUM(BK795:BK799)</f>
        <v>0</v>
      </c>
    </row>
    <row r="795" spans="2:65" s="1" customFormat="1" ht="31.5" customHeight="1">
      <c r="B795" s="213"/>
      <c r="C795" s="214" t="s">
        <v>1892</v>
      </c>
      <c r="D795" s="214" t="s">
        <v>176</v>
      </c>
      <c r="E795" s="215" t="s">
        <v>1893</v>
      </c>
      <c r="F795" s="216" t="s">
        <v>1894</v>
      </c>
      <c r="G795" s="217" t="s">
        <v>179</v>
      </c>
      <c r="H795" s="218">
        <v>84.52</v>
      </c>
      <c r="I795" s="219"/>
      <c r="J795" s="220">
        <f>ROUND(I795*H795,2)</f>
        <v>0</v>
      </c>
      <c r="K795" s="216" t="s">
        <v>180</v>
      </c>
      <c r="L795" s="48"/>
      <c r="M795" s="221" t="s">
        <v>5</v>
      </c>
      <c r="N795" s="222" t="s">
        <v>43</v>
      </c>
      <c r="O795" s="49"/>
      <c r="P795" s="223">
        <f>O795*H795</f>
        <v>0</v>
      </c>
      <c r="Q795" s="223">
        <v>0.10842</v>
      </c>
      <c r="R795" s="223">
        <f>Q795*H795</f>
        <v>0</v>
      </c>
      <c r="S795" s="223">
        <v>0</v>
      </c>
      <c r="T795" s="224">
        <f>S795*H795</f>
        <v>0</v>
      </c>
      <c r="AR795" s="26" t="s">
        <v>181</v>
      </c>
      <c r="AT795" s="26" t="s">
        <v>176</v>
      </c>
      <c r="AU795" s="26" t="s">
        <v>85</v>
      </c>
      <c r="AY795" s="26" t="s">
        <v>173</v>
      </c>
      <c r="BE795" s="225">
        <f>IF(N795="základní",J795,0)</f>
        <v>0</v>
      </c>
      <c r="BF795" s="225">
        <f>IF(N795="snížená",J795,0)</f>
        <v>0</v>
      </c>
      <c r="BG795" s="225">
        <f>IF(N795="zákl. přenesená",J795,0)</f>
        <v>0</v>
      </c>
      <c r="BH795" s="225">
        <f>IF(N795="sníž. přenesená",J795,0)</f>
        <v>0</v>
      </c>
      <c r="BI795" s="225">
        <f>IF(N795="nulová",J795,0)</f>
        <v>0</v>
      </c>
      <c r="BJ795" s="26" t="s">
        <v>79</v>
      </c>
      <c r="BK795" s="225">
        <f>ROUND(I795*H795,2)</f>
        <v>0</v>
      </c>
      <c r="BL795" s="26" t="s">
        <v>181</v>
      </c>
      <c r="BM795" s="26" t="s">
        <v>1895</v>
      </c>
    </row>
    <row r="796" spans="2:51" s="15" customFormat="1" ht="13.5">
      <c r="B796" s="286"/>
      <c r="D796" s="227" t="s">
        <v>183</v>
      </c>
      <c r="E796" s="287" t="s">
        <v>5</v>
      </c>
      <c r="F796" s="288" t="s">
        <v>1896</v>
      </c>
      <c r="H796" s="289" t="s">
        <v>5</v>
      </c>
      <c r="I796" s="290"/>
      <c r="L796" s="286"/>
      <c r="M796" s="291"/>
      <c r="N796" s="292"/>
      <c r="O796" s="292"/>
      <c r="P796" s="292"/>
      <c r="Q796" s="292"/>
      <c r="R796" s="292"/>
      <c r="S796" s="292"/>
      <c r="T796" s="293"/>
      <c r="AT796" s="289" t="s">
        <v>183</v>
      </c>
      <c r="AU796" s="289" t="s">
        <v>85</v>
      </c>
      <c r="AV796" s="15" t="s">
        <v>79</v>
      </c>
      <c r="AW796" s="15" t="s">
        <v>35</v>
      </c>
      <c r="AX796" s="15" t="s">
        <v>72</v>
      </c>
      <c r="AY796" s="289" t="s">
        <v>173</v>
      </c>
    </row>
    <row r="797" spans="2:51" s="12" customFormat="1" ht="13.5">
      <c r="B797" s="226"/>
      <c r="D797" s="227" t="s">
        <v>183</v>
      </c>
      <c r="E797" s="228" t="s">
        <v>5</v>
      </c>
      <c r="F797" s="229" t="s">
        <v>1897</v>
      </c>
      <c r="H797" s="230">
        <v>6.95</v>
      </c>
      <c r="I797" s="231"/>
      <c r="L797" s="226"/>
      <c r="M797" s="232"/>
      <c r="N797" s="233"/>
      <c r="O797" s="233"/>
      <c r="P797" s="233"/>
      <c r="Q797" s="233"/>
      <c r="R797" s="233"/>
      <c r="S797" s="233"/>
      <c r="T797" s="234"/>
      <c r="AT797" s="228" t="s">
        <v>183</v>
      </c>
      <c r="AU797" s="228" t="s">
        <v>85</v>
      </c>
      <c r="AV797" s="12" t="s">
        <v>81</v>
      </c>
      <c r="AW797" s="12" t="s">
        <v>35</v>
      </c>
      <c r="AX797" s="12" t="s">
        <v>72</v>
      </c>
      <c r="AY797" s="228" t="s">
        <v>173</v>
      </c>
    </row>
    <row r="798" spans="2:51" s="12" customFormat="1" ht="13.5">
      <c r="B798" s="226"/>
      <c r="D798" s="227" t="s">
        <v>183</v>
      </c>
      <c r="E798" s="228" t="s">
        <v>5</v>
      </c>
      <c r="F798" s="229" t="s">
        <v>1898</v>
      </c>
      <c r="H798" s="230">
        <v>77.57</v>
      </c>
      <c r="I798" s="231"/>
      <c r="L798" s="226"/>
      <c r="M798" s="232"/>
      <c r="N798" s="233"/>
      <c r="O798" s="233"/>
      <c r="P798" s="233"/>
      <c r="Q798" s="233"/>
      <c r="R798" s="233"/>
      <c r="S798" s="233"/>
      <c r="T798" s="234"/>
      <c r="AT798" s="228" t="s">
        <v>183</v>
      </c>
      <c r="AU798" s="228" t="s">
        <v>85</v>
      </c>
      <c r="AV798" s="12" t="s">
        <v>81</v>
      </c>
      <c r="AW798" s="12" t="s">
        <v>35</v>
      </c>
      <c r="AX798" s="12" t="s">
        <v>72</v>
      </c>
      <c r="AY798" s="228" t="s">
        <v>173</v>
      </c>
    </row>
    <row r="799" spans="2:51" s="13" customFormat="1" ht="13.5">
      <c r="B799" s="235"/>
      <c r="D799" s="227" t="s">
        <v>183</v>
      </c>
      <c r="E799" s="253" t="s">
        <v>5</v>
      </c>
      <c r="F799" s="254" t="s">
        <v>186</v>
      </c>
      <c r="H799" s="255">
        <v>84.52</v>
      </c>
      <c r="I799" s="240"/>
      <c r="L799" s="235"/>
      <c r="M799" s="241"/>
      <c r="N799" s="242"/>
      <c r="O799" s="242"/>
      <c r="P799" s="242"/>
      <c r="Q799" s="242"/>
      <c r="R799" s="242"/>
      <c r="S799" s="242"/>
      <c r="T799" s="243"/>
      <c r="AT799" s="244" t="s">
        <v>183</v>
      </c>
      <c r="AU799" s="244" t="s">
        <v>85</v>
      </c>
      <c r="AV799" s="13" t="s">
        <v>181</v>
      </c>
      <c r="AW799" s="13" t="s">
        <v>35</v>
      </c>
      <c r="AX799" s="13" t="s">
        <v>79</v>
      </c>
      <c r="AY799" s="244" t="s">
        <v>173</v>
      </c>
    </row>
    <row r="800" spans="2:63" s="11" customFormat="1" ht="22.3" customHeight="1">
      <c r="B800" s="199"/>
      <c r="D800" s="210" t="s">
        <v>71</v>
      </c>
      <c r="E800" s="211" t="s">
        <v>381</v>
      </c>
      <c r="F800" s="211" t="s">
        <v>1899</v>
      </c>
      <c r="I800" s="202"/>
      <c r="J800" s="212">
        <f>BK800</f>
        <v>0</v>
      </c>
      <c r="L800" s="199"/>
      <c r="M800" s="204"/>
      <c r="N800" s="205"/>
      <c r="O800" s="205"/>
      <c r="P800" s="206">
        <f>SUM(P801:P812)</f>
        <v>0</v>
      </c>
      <c r="Q800" s="205"/>
      <c r="R800" s="206">
        <f>SUM(R801:R812)</f>
        <v>0</v>
      </c>
      <c r="S800" s="205"/>
      <c r="T800" s="207">
        <f>SUM(T801:T812)</f>
        <v>0</v>
      </c>
      <c r="AR800" s="200" t="s">
        <v>79</v>
      </c>
      <c r="AT800" s="208" t="s">
        <v>71</v>
      </c>
      <c r="AU800" s="208" t="s">
        <v>81</v>
      </c>
      <c r="AY800" s="200" t="s">
        <v>173</v>
      </c>
      <c r="BK800" s="209">
        <f>SUM(BK801:BK812)</f>
        <v>0</v>
      </c>
    </row>
    <row r="801" spans="2:65" s="1" customFormat="1" ht="31.5" customHeight="1">
      <c r="B801" s="213"/>
      <c r="C801" s="214" t="s">
        <v>1900</v>
      </c>
      <c r="D801" s="214" t="s">
        <v>176</v>
      </c>
      <c r="E801" s="215" t="s">
        <v>1901</v>
      </c>
      <c r="F801" s="216" t="s">
        <v>1902</v>
      </c>
      <c r="G801" s="217" t="s">
        <v>245</v>
      </c>
      <c r="H801" s="218">
        <v>106</v>
      </c>
      <c r="I801" s="219"/>
      <c r="J801" s="220">
        <f>ROUND(I801*H801,2)</f>
        <v>0</v>
      </c>
      <c r="K801" s="216" t="s">
        <v>5</v>
      </c>
      <c r="L801" s="48"/>
      <c r="M801" s="221" t="s">
        <v>5</v>
      </c>
      <c r="N801" s="222" t="s">
        <v>43</v>
      </c>
      <c r="O801" s="49"/>
      <c r="P801" s="223">
        <f>O801*H801</f>
        <v>0</v>
      </c>
      <c r="Q801" s="223">
        <v>0.55</v>
      </c>
      <c r="R801" s="223">
        <f>Q801*H801</f>
        <v>0</v>
      </c>
      <c r="S801" s="223">
        <v>0</v>
      </c>
      <c r="T801" s="224">
        <f>S801*H801</f>
        <v>0</v>
      </c>
      <c r="AR801" s="26" t="s">
        <v>181</v>
      </c>
      <c r="AT801" s="26" t="s">
        <v>176</v>
      </c>
      <c r="AU801" s="26" t="s">
        <v>85</v>
      </c>
      <c r="AY801" s="26" t="s">
        <v>173</v>
      </c>
      <c r="BE801" s="225">
        <f>IF(N801="základní",J801,0)</f>
        <v>0</v>
      </c>
      <c r="BF801" s="225">
        <f>IF(N801="snížená",J801,0)</f>
        <v>0</v>
      </c>
      <c r="BG801" s="225">
        <f>IF(N801="zákl. přenesená",J801,0)</f>
        <v>0</v>
      </c>
      <c r="BH801" s="225">
        <f>IF(N801="sníž. přenesená",J801,0)</f>
        <v>0</v>
      </c>
      <c r="BI801" s="225">
        <f>IF(N801="nulová",J801,0)</f>
        <v>0</v>
      </c>
      <c r="BJ801" s="26" t="s">
        <v>79</v>
      </c>
      <c r="BK801" s="225">
        <f>ROUND(I801*H801,2)</f>
        <v>0</v>
      </c>
      <c r="BL801" s="26" t="s">
        <v>181</v>
      </c>
      <c r="BM801" s="26" t="s">
        <v>1903</v>
      </c>
    </row>
    <row r="802" spans="2:65" s="1" customFormat="1" ht="31.5" customHeight="1">
      <c r="B802" s="213"/>
      <c r="C802" s="214" t="s">
        <v>1904</v>
      </c>
      <c r="D802" s="214" t="s">
        <v>176</v>
      </c>
      <c r="E802" s="215" t="s">
        <v>1905</v>
      </c>
      <c r="F802" s="216" t="s">
        <v>1906</v>
      </c>
      <c r="G802" s="217" t="s">
        <v>245</v>
      </c>
      <c r="H802" s="218">
        <v>20</v>
      </c>
      <c r="I802" s="219"/>
      <c r="J802" s="220">
        <f>ROUND(I802*H802,2)</f>
        <v>0</v>
      </c>
      <c r="K802" s="216" t="s">
        <v>5</v>
      </c>
      <c r="L802" s="48"/>
      <c r="M802" s="221" t="s">
        <v>5</v>
      </c>
      <c r="N802" s="222" t="s">
        <v>43</v>
      </c>
      <c r="O802" s="49"/>
      <c r="P802" s="223">
        <f>O802*H802</f>
        <v>0</v>
      </c>
      <c r="Q802" s="223">
        <v>0.55</v>
      </c>
      <c r="R802" s="223">
        <f>Q802*H802</f>
        <v>0</v>
      </c>
      <c r="S802" s="223">
        <v>0</v>
      </c>
      <c r="T802" s="224">
        <f>S802*H802</f>
        <v>0</v>
      </c>
      <c r="AR802" s="26" t="s">
        <v>181</v>
      </c>
      <c r="AT802" s="26" t="s">
        <v>176</v>
      </c>
      <c r="AU802" s="26" t="s">
        <v>85</v>
      </c>
      <c r="AY802" s="26" t="s">
        <v>173</v>
      </c>
      <c r="BE802" s="225">
        <f>IF(N802="základní",J802,0)</f>
        <v>0</v>
      </c>
      <c r="BF802" s="225">
        <f>IF(N802="snížená",J802,0)</f>
        <v>0</v>
      </c>
      <c r="BG802" s="225">
        <f>IF(N802="zákl. přenesená",J802,0)</f>
        <v>0</v>
      </c>
      <c r="BH802" s="225">
        <f>IF(N802="sníž. přenesená",J802,0)</f>
        <v>0</v>
      </c>
      <c r="BI802" s="225">
        <f>IF(N802="nulová",J802,0)</f>
        <v>0</v>
      </c>
      <c r="BJ802" s="26" t="s">
        <v>79</v>
      </c>
      <c r="BK802" s="225">
        <f>ROUND(I802*H802,2)</f>
        <v>0</v>
      </c>
      <c r="BL802" s="26" t="s">
        <v>181</v>
      </c>
      <c r="BM802" s="26" t="s">
        <v>1907</v>
      </c>
    </row>
    <row r="803" spans="2:65" s="1" customFormat="1" ht="31.5" customHeight="1">
      <c r="B803" s="213"/>
      <c r="C803" s="214" t="s">
        <v>1908</v>
      </c>
      <c r="D803" s="214" t="s">
        <v>176</v>
      </c>
      <c r="E803" s="215" t="s">
        <v>1909</v>
      </c>
      <c r="F803" s="216" t="s">
        <v>1910</v>
      </c>
      <c r="G803" s="217" t="s">
        <v>245</v>
      </c>
      <c r="H803" s="218">
        <v>5</v>
      </c>
      <c r="I803" s="219"/>
      <c r="J803" s="220">
        <f>ROUND(I803*H803,2)</f>
        <v>0</v>
      </c>
      <c r="K803" s="216" t="s">
        <v>5</v>
      </c>
      <c r="L803" s="48"/>
      <c r="M803" s="221" t="s">
        <v>5</v>
      </c>
      <c r="N803" s="222" t="s">
        <v>43</v>
      </c>
      <c r="O803" s="49"/>
      <c r="P803" s="223">
        <f>O803*H803</f>
        <v>0</v>
      </c>
      <c r="Q803" s="223">
        <v>0.55</v>
      </c>
      <c r="R803" s="223">
        <f>Q803*H803</f>
        <v>0</v>
      </c>
      <c r="S803" s="223">
        <v>0</v>
      </c>
      <c r="T803" s="224">
        <f>S803*H803</f>
        <v>0</v>
      </c>
      <c r="AR803" s="26" t="s">
        <v>181</v>
      </c>
      <c r="AT803" s="26" t="s">
        <v>176</v>
      </c>
      <c r="AU803" s="26" t="s">
        <v>85</v>
      </c>
      <c r="AY803" s="26" t="s">
        <v>173</v>
      </c>
      <c r="BE803" s="225">
        <f>IF(N803="základní",J803,0)</f>
        <v>0</v>
      </c>
      <c r="BF803" s="225">
        <f>IF(N803="snížená",J803,0)</f>
        <v>0</v>
      </c>
      <c r="BG803" s="225">
        <f>IF(N803="zákl. přenesená",J803,0)</f>
        <v>0</v>
      </c>
      <c r="BH803" s="225">
        <f>IF(N803="sníž. přenesená",J803,0)</f>
        <v>0</v>
      </c>
      <c r="BI803" s="225">
        <f>IF(N803="nulová",J803,0)</f>
        <v>0</v>
      </c>
      <c r="BJ803" s="26" t="s">
        <v>79</v>
      </c>
      <c r="BK803" s="225">
        <f>ROUND(I803*H803,2)</f>
        <v>0</v>
      </c>
      <c r="BL803" s="26" t="s">
        <v>181</v>
      </c>
      <c r="BM803" s="26" t="s">
        <v>1911</v>
      </c>
    </row>
    <row r="804" spans="2:65" s="1" customFormat="1" ht="31.5" customHeight="1">
      <c r="B804" s="213"/>
      <c r="C804" s="214" t="s">
        <v>1912</v>
      </c>
      <c r="D804" s="214" t="s">
        <v>176</v>
      </c>
      <c r="E804" s="215" t="s">
        <v>1913</v>
      </c>
      <c r="F804" s="216" t="s">
        <v>1914</v>
      </c>
      <c r="G804" s="217" t="s">
        <v>245</v>
      </c>
      <c r="H804" s="218">
        <v>5</v>
      </c>
      <c r="I804" s="219"/>
      <c r="J804" s="220">
        <f>ROUND(I804*H804,2)</f>
        <v>0</v>
      </c>
      <c r="K804" s="216" t="s">
        <v>5</v>
      </c>
      <c r="L804" s="48"/>
      <c r="M804" s="221" t="s">
        <v>5</v>
      </c>
      <c r="N804" s="222" t="s">
        <v>43</v>
      </c>
      <c r="O804" s="49"/>
      <c r="P804" s="223">
        <f>O804*H804</f>
        <v>0</v>
      </c>
      <c r="Q804" s="223">
        <v>0.55</v>
      </c>
      <c r="R804" s="223">
        <f>Q804*H804</f>
        <v>0</v>
      </c>
      <c r="S804" s="223">
        <v>0</v>
      </c>
      <c r="T804" s="224">
        <f>S804*H804</f>
        <v>0</v>
      </c>
      <c r="AR804" s="26" t="s">
        <v>181</v>
      </c>
      <c r="AT804" s="26" t="s">
        <v>176</v>
      </c>
      <c r="AU804" s="26" t="s">
        <v>85</v>
      </c>
      <c r="AY804" s="26" t="s">
        <v>173</v>
      </c>
      <c r="BE804" s="225">
        <f>IF(N804="základní",J804,0)</f>
        <v>0</v>
      </c>
      <c r="BF804" s="225">
        <f>IF(N804="snížená",J804,0)</f>
        <v>0</v>
      </c>
      <c r="BG804" s="225">
        <f>IF(N804="zákl. přenesená",J804,0)</f>
        <v>0</v>
      </c>
      <c r="BH804" s="225">
        <f>IF(N804="sníž. přenesená",J804,0)</f>
        <v>0</v>
      </c>
      <c r="BI804" s="225">
        <f>IF(N804="nulová",J804,0)</f>
        <v>0</v>
      </c>
      <c r="BJ804" s="26" t="s">
        <v>79</v>
      </c>
      <c r="BK804" s="225">
        <f>ROUND(I804*H804,2)</f>
        <v>0</v>
      </c>
      <c r="BL804" s="26" t="s">
        <v>181</v>
      </c>
      <c r="BM804" s="26" t="s">
        <v>1915</v>
      </c>
    </row>
    <row r="805" spans="2:65" s="1" customFormat="1" ht="31.5" customHeight="1">
      <c r="B805" s="213"/>
      <c r="C805" s="214" t="s">
        <v>1916</v>
      </c>
      <c r="D805" s="214" t="s">
        <v>176</v>
      </c>
      <c r="E805" s="215" t="s">
        <v>1917</v>
      </c>
      <c r="F805" s="216" t="s">
        <v>1918</v>
      </c>
      <c r="G805" s="217" t="s">
        <v>245</v>
      </c>
      <c r="H805" s="218">
        <v>6</v>
      </c>
      <c r="I805" s="219"/>
      <c r="J805" s="220">
        <f>ROUND(I805*H805,2)</f>
        <v>0</v>
      </c>
      <c r="K805" s="216" t="s">
        <v>5</v>
      </c>
      <c r="L805" s="48"/>
      <c r="M805" s="221" t="s">
        <v>5</v>
      </c>
      <c r="N805" s="222" t="s">
        <v>43</v>
      </c>
      <c r="O805" s="49"/>
      <c r="P805" s="223">
        <f>O805*H805</f>
        <v>0</v>
      </c>
      <c r="Q805" s="223">
        <v>0.55</v>
      </c>
      <c r="R805" s="223">
        <f>Q805*H805</f>
        <v>0</v>
      </c>
      <c r="S805" s="223">
        <v>0</v>
      </c>
      <c r="T805" s="224">
        <f>S805*H805</f>
        <v>0</v>
      </c>
      <c r="AR805" s="26" t="s">
        <v>181</v>
      </c>
      <c r="AT805" s="26" t="s">
        <v>176</v>
      </c>
      <c r="AU805" s="26" t="s">
        <v>85</v>
      </c>
      <c r="AY805" s="26" t="s">
        <v>173</v>
      </c>
      <c r="BE805" s="225">
        <f>IF(N805="základní",J805,0)</f>
        <v>0</v>
      </c>
      <c r="BF805" s="225">
        <f>IF(N805="snížená",J805,0)</f>
        <v>0</v>
      </c>
      <c r="BG805" s="225">
        <f>IF(N805="zákl. přenesená",J805,0)</f>
        <v>0</v>
      </c>
      <c r="BH805" s="225">
        <f>IF(N805="sníž. přenesená",J805,0)</f>
        <v>0</v>
      </c>
      <c r="BI805" s="225">
        <f>IF(N805="nulová",J805,0)</f>
        <v>0</v>
      </c>
      <c r="BJ805" s="26" t="s">
        <v>79</v>
      </c>
      <c r="BK805" s="225">
        <f>ROUND(I805*H805,2)</f>
        <v>0</v>
      </c>
      <c r="BL805" s="26" t="s">
        <v>181</v>
      </c>
      <c r="BM805" s="26" t="s">
        <v>1919</v>
      </c>
    </row>
    <row r="806" spans="2:65" s="1" customFormat="1" ht="31.5" customHeight="1">
      <c r="B806" s="213"/>
      <c r="C806" s="214" t="s">
        <v>1920</v>
      </c>
      <c r="D806" s="214" t="s">
        <v>176</v>
      </c>
      <c r="E806" s="215" t="s">
        <v>1921</v>
      </c>
      <c r="F806" s="216" t="s">
        <v>1922</v>
      </c>
      <c r="G806" s="217" t="s">
        <v>245</v>
      </c>
      <c r="H806" s="218">
        <v>4</v>
      </c>
      <c r="I806" s="219"/>
      <c r="J806" s="220">
        <f>ROUND(I806*H806,2)</f>
        <v>0</v>
      </c>
      <c r="K806" s="216" t="s">
        <v>5</v>
      </c>
      <c r="L806" s="48"/>
      <c r="M806" s="221" t="s">
        <v>5</v>
      </c>
      <c r="N806" s="222" t="s">
        <v>43</v>
      </c>
      <c r="O806" s="49"/>
      <c r="P806" s="223">
        <f>O806*H806</f>
        <v>0</v>
      </c>
      <c r="Q806" s="223">
        <v>0.55</v>
      </c>
      <c r="R806" s="223">
        <f>Q806*H806</f>
        <v>0</v>
      </c>
      <c r="S806" s="223">
        <v>0</v>
      </c>
      <c r="T806" s="224">
        <f>S806*H806</f>
        <v>0</v>
      </c>
      <c r="AR806" s="26" t="s">
        <v>181</v>
      </c>
      <c r="AT806" s="26" t="s">
        <v>176</v>
      </c>
      <c r="AU806" s="26" t="s">
        <v>85</v>
      </c>
      <c r="AY806" s="26" t="s">
        <v>173</v>
      </c>
      <c r="BE806" s="225">
        <f>IF(N806="základní",J806,0)</f>
        <v>0</v>
      </c>
      <c r="BF806" s="225">
        <f>IF(N806="snížená",J806,0)</f>
        <v>0</v>
      </c>
      <c r="BG806" s="225">
        <f>IF(N806="zákl. přenesená",J806,0)</f>
        <v>0</v>
      </c>
      <c r="BH806" s="225">
        <f>IF(N806="sníž. přenesená",J806,0)</f>
        <v>0</v>
      </c>
      <c r="BI806" s="225">
        <f>IF(N806="nulová",J806,0)</f>
        <v>0</v>
      </c>
      <c r="BJ806" s="26" t="s">
        <v>79</v>
      </c>
      <c r="BK806" s="225">
        <f>ROUND(I806*H806,2)</f>
        <v>0</v>
      </c>
      <c r="BL806" s="26" t="s">
        <v>181</v>
      </c>
      <c r="BM806" s="26" t="s">
        <v>1923</v>
      </c>
    </row>
    <row r="807" spans="2:65" s="1" customFormat="1" ht="31.5" customHeight="1">
      <c r="B807" s="213"/>
      <c r="C807" s="214" t="s">
        <v>1924</v>
      </c>
      <c r="D807" s="214" t="s">
        <v>176</v>
      </c>
      <c r="E807" s="215" t="s">
        <v>1925</v>
      </c>
      <c r="F807" s="216" t="s">
        <v>1926</v>
      </c>
      <c r="G807" s="217" t="s">
        <v>245</v>
      </c>
      <c r="H807" s="218">
        <v>1</v>
      </c>
      <c r="I807" s="219"/>
      <c r="J807" s="220">
        <f>ROUND(I807*H807,2)</f>
        <v>0</v>
      </c>
      <c r="K807" s="216" t="s">
        <v>5</v>
      </c>
      <c r="L807" s="48"/>
      <c r="M807" s="221" t="s">
        <v>5</v>
      </c>
      <c r="N807" s="222" t="s">
        <v>43</v>
      </c>
      <c r="O807" s="49"/>
      <c r="P807" s="223">
        <f>O807*H807</f>
        <v>0</v>
      </c>
      <c r="Q807" s="223">
        <v>0.55</v>
      </c>
      <c r="R807" s="223">
        <f>Q807*H807</f>
        <v>0</v>
      </c>
      <c r="S807" s="223">
        <v>0</v>
      </c>
      <c r="T807" s="224">
        <f>S807*H807</f>
        <v>0</v>
      </c>
      <c r="AR807" s="26" t="s">
        <v>181</v>
      </c>
      <c r="AT807" s="26" t="s">
        <v>176</v>
      </c>
      <c r="AU807" s="26" t="s">
        <v>85</v>
      </c>
      <c r="AY807" s="26" t="s">
        <v>173</v>
      </c>
      <c r="BE807" s="225">
        <f>IF(N807="základní",J807,0)</f>
        <v>0</v>
      </c>
      <c r="BF807" s="225">
        <f>IF(N807="snížená",J807,0)</f>
        <v>0</v>
      </c>
      <c r="BG807" s="225">
        <f>IF(N807="zákl. přenesená",J807,0)</f>
        <v>0</v>
      </c>
      <c r="BH807" s="225">
        <f>IF(N807="sníž. přenesená",J807,0)</f>
        <v>0</v>
      </c>
      <c r="BI807" s="225">
        <f>IF(N807="nulová",J807,0)</f>
        <v>0</v>
      </c>
      <c r="BJ807" s="26" t="s">
        <v>79</v>
      </c>
      <c r="BK807" s="225">
        <f>ROUND(I807*H807,2)</f>
        <v>0</v>
      </c>
      <c r="BL807" s="26" t="s">
        <v>181</v>
      </c>
      <c r="BM807" s="26" t="s">
        <v>1927</v>
      </c>
    </row>
    <row r="808" spans="2:65" s="1" customFormat="1" ht="31.5" customHeight="1">
      <c r="B808" s="213"/>
      <c r="C808" s="214" t="s">
        <v>1928</v>
      </c>
      <c r="D808" s="214" t="s">
        <v>176</v>
      </c>
      <c r="E808" s="215" t="s">
        <v>1929</v>
      </c>
      <c r="F808" s="216" t="s">
        <v>1930</v>
      </c>
      <c r="G808" s="217" t="s">
        <v>245</v>
      </c>
      <c r="H808" s="218">
        <v>1</v>
      </c>
      <c r="I808" s="219"/>
      <c r="J808" s="220">
        <f>ROUND(I808*H808,2)</f>
        <v>0</v>
      </c>
      <c r="K808" s="216" t="s">
        <v>5</v>
      </c>
      <c r="L808" s="48"/>
      <c r="M808" s="221" t="s">
        <v>5</v>
      </c>
      <c r="N808" s="222" t="s">
        <v>43</v>
      </c>
      <c r="O808" s="49"/>
      <c r="P808" s="223">
        <f>O808*H808</f>
        <v>0</v>
      </c>
      <c r="Q808" s="223">
        <v>0.55</v>
      </c>
      <c r="R808" s="223">
        <f>Q808*H808</f>
        <v>0</v>
      </c>
      <c r="S808" s="223">
        <v>0</v>
      </c>
      <c r="T808" s="224">
        <f>S808*H808</f>
        <v>0</v>
      </c>
      <c r="AR808" s="26" t="s">
        <v>181</v>
      </c>
      <c r="AT808" s="26" t="s">
        <v>176</v>
      </c>
      <c r="AU808" s="26" t="s">
        <v>85</v>
      </c>
      <c r="AY808" s="26" t="s">
        <v>173</v>
      </c>
      <c r="BE808" s="225">
        <f>IF(N808="základní",J808,0)</f>
        <v>0</v>
      </c>
      <c r="BF808" s="225">
        <f>IF(N808="snížená",J808,0)</f>
        <v>0</v>
      </c>
      <c r="BG808" s="225">
        <f>IF(N808="zákl. přenesená",J808,0)</f>
        <v>0</v>
      </c>
      <c r="BH808" s="225">
        <f>IF(N808="sníž. přenesená",J808,0)</f>
        <v>0</v>
      </c>
      <c r="BI808" s="225">
        <f>IF(N808="nulová",J808,0)</f>
        <v>0</v>
      </c>
      <c r="BJ808" s="26" t="s">
        <v>79</v>
      </c>
      <c r="BK808" s="225">
        <f>ROUND(I808*H808,2)</f>
        <v>0</v>
      </c>
      <c r="BL808" s="26" t="s">
        <v>181</v>
      </c>
      <c r="BM808" s="26" t="s">
        <v>1931</v>
      </c>
    </row>
    <row r="809" spans="2:65" s="1" customFormat="1" ht="31.5" customHeight="1">
      <c r="B809" s="213"/>
      <c r="C809" s="214" t="s">
        <v>1932</v>
      </c>
      <c r="D809" s="214" t="s">
        <v>176</v>
      </c>
      <c r="E809" s="215" t="s">
        <v>1933</v>
      </c>
      <c r="F809" s="216" t="s">
        <v>1934</v>
      </c>
      <c r="G809" s="217" t="s">
        <v>245</v>
      </c>
      <c r="H809" s="218">
        <v>6</v>
      </c>
      <c r="I809" s="219"/>
      <c r="J809" s="220">
        <f>ROUND(I809*H809,2)</f>
        <v>0</v>
      </c>
      <c r="K809" s="216" t="s">
        <v>5</v>
      </c>
      <c r="L809" s="48"/>
      <c r="M809" s="221" t="s">
        <v>5</v>
      </c>
      <c r="N809" s="222" t="s">
        <v>43</v>
      </c>
      <c r="O809" s="49"/>
      <c r="P809" s="223">
        <f>O809*H809</f>
        <v>0</v>
      </c>
      <c r="Q809" s="223">
        <v>1</v>
      </c>
      <c r="R809" s="223">
        <f>Q809*H809</f>
        <v>0</v>
      </c>
      <c r="S809" s="223">
        <v>0</v>
      </c>
      <c r="T809" s="224">
        <f>S809*H809</f>
        <v>0</v>
      </c>
      <c r="AR809" s="26" t="s">
        <v>181</v>
      </c>
      <c r="AT809" s="26" t="s">
        <v>176</v>
      </c>
      <c r="AU809" s="26" t="s">
        <v>85</v>
      </c>
      <c r="AY809" s="26" t="s">
        <v>173</v>
      </c>
      <c r="BE809" s="225">
        <f>IF(N809="základní",J809,0)</f>
        <v>0</v>
      </c>
      <c r="BF809" s="225">
        <f>IF(N809="snížená",J809,0)</f>
        <v>0</v>
      </c>
      <c r="BG809" s="225">
        <f>IF(N809="zákl. přenesená",J809,0)</f>
        <v>0</v>
      </c>
      <c r="BH809" s="225">
        <f>IF(N809="sníž. přenesená",J809,0)</f>
        <v>0</v>
      </c>
      <c r="BI809" s="225">
        <f>IF(N809="nulová",J809,0)</f>
        <v>0</v>
      </c>
      <c r="BJ809" s="26" t="s">
        <v>79</v>
      </c>
      <c r="BK809" s="225">
        <f>ROUND(I809*H809,2)</f>
        <v>0</v>
      </c>
      <c r="BL809" s="26" t="s">
        <v>181</v>
      </c>
      <c r="BM809" s="26" t="s">
        <v>1935</v>
      </c>
    </row>
    <row r="810" spans="2:65" s="1" customFormat="1" ht="31.5" customHeight="1">
      <c r="B810" s="213"/>
      <c r="C810" s="214" t="s">
        <v>1936</v>
      </c>
      <c r="D810" s="214" t="s">
        <v>176</v>
      </c>
      <c r="E810" s="215" t="s">
        <v>1937</v>
      </c>
      <c r="F810" s="216" t="s">
        <v>1938</v>
      </c>
      <c r="G810" s="217" t="s">
        <v>245</v>
      </c>
      <c r="H810" s="218">
        <v>1</v>
      </c>
      <c r="I810" s="219"/>
      <c r="J810" s="220">
        <f>ROUND(I810*H810,2)</f>
        <v>0</v>
      </c>
      <c r="K810" s="216" t="s">
        <v>5</v>
      </c>
      <c r="L810" s="48"/>
      <c r="M810" s="221" t="s">
        <v>5</v>
      </c>
      <c r="N810" s="222" t="s">
        <v>43</v>
      </c>
      <c r="O810" s="49"/>
      <c r="P810" s="223">
        <f>O810*H810</f>
        <v>0</v>
      </c>
      <c r="Q810" s="223">
        <v>1</v>
      </c>
      <c r="R810" s="223">
        <f>Q810*H810</f>
        <v>0</v>
      </c>
      <c r="S810" s="223">
        <v>0</v>
      </c>
      <c r="T810" s="224">
        <f>S810*H810</f>
        <v>0</v>
      </c>
      <c r="AR810" s="26" t="s">
        <v>181</v>
      </c>
      <c r="AT810" s="26" t="s">
        <v>176</v>
      </c>
      <c r="AU810" s="26" t="s">
        <v>85</v>
      </c>
      <c r="AY810" s="26" t="s">
        <v>173</v>
      </c>
      <c r="BE810" s="225">
        <f>IF(N810="základní",J810,0)</f>
        <v>0</v>
      </c>
      <c r="BF810" s="225">
        <f>IF(N810="snížená",J810,0)</f>
        <v>0</v>
      </c>
      <c r="BG810" s="225">
        <f>IF(N810="zákl. přenesená",J810,0)</f>
        <v>0</v>
      </c>
      <c r="BH810" s="225">
        <f>IF(N810="sníž. přenesená",J810,0)</f>
        <v>0</v>
      </c>
      <c r="BI810" s="225">
        <f>IF(N810="nulová",J810,0)</f>
        <v>0</v>
      </c>
      <c r="BJ810" s="26" t="s">
        <v>79</v>
      </c>
      <c r="BK810" s="225">
        <f>ROUND(I810*H810,2)</f>
        <v>0</v>
      </c>
      <c r="BL810" s="26" t="s">
        <v>181</v>
      </c>
      <c r="BM810" s="26" t="s">
        <v>1939</v>
      </c>
    </row>
    <row r="811" spans="2:65" s="1" customFormat="1" ht="31.5" customHeight="1">
      <c r="B811" s="213"/>
      <c r="C811" s="214" t="s">
        <v>1940</v>
      </c>
      <c r="D811" s="214" t="s">
        <v>176</v>
      </c>
      <c r="E811" s="215" t="s">
        <v>1941</v>
      </c>
      <c r="F811" s="216" t="s">
        <v>1942</v>
      </c>
      <c r="G811" s="217" t="s">
        <v>245</v>
      </c>
      <c r="H811" s="218">
        <v>1</v>
      </c>
      <c r="I811" s="219"/>
      <c r="J811" s="220">
        <f>ROUND(I811*H811,2)</f>
        <v>0</v>
      </c>
      <c r="K811" s="216" t="s">
        <v>5</v>
      </c>
      <c r="L811" s="48"/>
      <c r="M811" s="221" t="s">
        <v>5</v>
      </c>
      <c r="N811" s="222" t="s">
        <v>43</v>
      </c>
      <c r="O811" s="49"/>
      <c r="P811" s="223">
        <f>O811*H811</f>
        <v>0</v>
      </c>
      <c r="Q811" s="223">
        <v>1</v>
      </c>
      <c r="R811" s="223">
        <f>Q811*H811</f>
        <v>0</v>
      </c>
      <c r="S811" s="223">
        <v>0</v>
      </c>
      <c r="T811" s="224">
        <f>S811*H811</f>
        <v>0</v>
      </c>
      <c r="AR811" s="26" t="s">
        <v>181</v>
      </c>
      <c r="AT811" s="26" t="s">
        <v>176</v>
      </c>
      <c r="AU811" s="26" t="s">
        <v>85</v>
      </c>
      <c r="AY811" s="26" t="s">
        <v>173</v>
      </c>
      <c r="BE811" s="225">
        <f>IF(N811="základní",J811,0)</f>
        <v>0</v>
      </c>
      <c r="BF811" s="225">
        <f>IF(N811="snížená",J811,0)</f>
        <v>0</v>
      </c>
      <c r="BG811" s="225">
        <f>IF(N811="zákl. přenesená",J811,0)</f>
        <v>0</v>
      </c>
      <c r="BH811" s="225">
        <f>IF(N811="sníž. přenesená",J811,0)</f>
        <v>0</v>
      </c>
      <c r="BI811" s="225">
        <f>IF(N811="nulová",J811,0)</f>
        <v>0</v>
      </c>
      <c r="BJ811" s="26" t="s">
        <v>79</v>
      </c>
      <c r="BK811" s="225">
        <f>ROUND(I811*H811,2)</f>
        <v>0</v>
      </c>
      <c r="BL811" s="26" t="s">
        <v>181</v>
      </c>
      <c r="BM811" s="26" t="s">
        <v>1943</v>
      </c>
    </row>
    <row r="812" spans="2:65" s="1" customFormat="1" ht="22.5" customHeight="1">
      <c r="B812" s="213"/>
      <c r="C812" s="214" t="s">
        <v>1944</v>
      </c>
      <c r="D812" s="214" t="s">
        <v>176</v>
      </c>
      <c r="E812" s="215" t="s">
        <v>1945</v>
      </c>
      <c r="F812" s="216" t="s">
        <v>1946</v>
      </c>
      <c r="G812" s="217" t="s">
        <v>260</v>
      </c>
      <c r="H812" s="218">
        <v>237</v>
      </c>
      <c r="I812" s="219"/>
      <c r="J812" s="220">
        <f>ROUND(I812*H812,2)</f>
        <v>0</v>
      </c>
      <c r="K812" s="216" t="s">
        <v>5</v>
      </c>
      <c r="L812" s="48"/>
      <c r="M812" s="221" t="s">
        <v>5</v>
      </c>
      <c r="N812" s="222" t="s">
        <v>43</v>
      </c>
      <c r="O812" s="49"/>
      <c r="P812" s="223">
        <f>O812*H812</f>
        <v>0</v>
      </c>
      <c r="Q812" s="223">
        <v>1</v>
      </c>
      <c r="R812" s="223">
        <f>Q812*H812</f>
        <v>0</v>
      </c>
      <c r="S812" s="223">
        <v>0</v>
      </c>
      <c r="T812" s="224">
        <f>S812*H812</f>
        <v>0</v>
      </c>
      <c r="AR812" s="26" t="s">
        <v>181</v>
      </c>
      <c r="AT812" s="26" t="s">
        <v>176</v>
      </c>
      <c r="AU812" s="26" t="s">
        <v>85</v>
      </c>
      <c r="AY812" s="26" t="s">
        <v>173</v>
      </c>
      <c r="BE812" s="225">
        <f>IF(N812="základní",J812,0)</f>
        <v>0</v>
      </c>
      <c r="BF812" s="225">
        <f>IF(N812="snížená",J812,0)</f>
        <v>0</v>
      </c>
      <c r="BG812" s="225">
        <f>IF(N812="zákl. přenesená",J812,0)</f>
        <v>0</v>
      </c>
      <c r="BH812" s="225">
        <f>IF(N812="sníž. přenesená",J812,0)</f>
        <v>0</v>
      </c>
      <c r="BI812" s="225">
        <f>IF(N812="nulová",J812,0)</f>
        <v>0</v>
      </c>
      <c r="BJ812" s="26" t="s">
        <v>79</v>
      </c>
      <c r="BK812" s="225">
        <f>ROUND(I812*H812,2)</f>
        <v>0</v>
      </c>
      <c r="BL812" s="26" t="s">
        <v>181</v>
      </c>
      <c r="BM812" s="26" t="s">
        <v>1947</v>
      </c>
    </row>
    <row r="813" spans="2:63" s="11" customFormat="1" ht="22.3" customHeight="1">
      <c r="B813" s="199"/>
      <c r="D813" s="210" t="s">
        <v>71</v>
      </c>
      <c r="E813" s="211" t="s">
        <v>207</v>
      </c>
      <c r="F813" s="211" t="s">
        <v>1948</v>
      </c>
      <c r="I813" s="202"/>
      <c r="J813" s="212">
        <f>BK813</f>
        <v>0</v>
      </c>
      <c r="L813" s="199"/>
      <c r="M813" s="204"/>
      <c r="N813" s="205"/>
      <c r="O813" s="205"/>
      <c r="P813" s="206">
        <f>SUM(P814:P827)</f>
        <v>0</v>
      </c>
      <c r="Q813" s="205"/>
      <c r="R813" s="206">
        <f>SUM(R814:R827)</f>
        <v>0</v>
      </c>
      <c r="S813" s="205"/>
      <c r="T813" s="207">
        <f>SUM(T814:T827)</f>
        <v>0</v>
      </c>
      <c r="AR813" s="200" t="s">
        <v>79</v>
      </c>
      <c r="AT813" s="208" t="s">
        <v>71</v>
      </c>
      <c r="AU813" s="208" t="s">
        <v>81</v>
      </c>
      <c r="AY813" s="200" t="s">
        <v>173</v>
      </c>
      <c r="BK813" s="209">
        <f>SUM(BK814:BK827)</f>
        <v>0</v>
      </c>
    </row>
    <row r="814" spans="2:65" s="1" customFormat="1" ht="22.5" customHeight="1">
      <c r="B814" s="213"/>
      <c r="C814" s="214" t="s">
        <v>1949</v>
      </c>
      <c r="D814" s="214" t="s">
        <v>176</v>
      </c>
      <c r="E814" s="215" t="s">
        <v>1290</v>
      </c>
      <c r="F814" s="216" t="s">
        <v>1291</v>
      </c>
      <c r="G814" s="217" t="s">
        <v>179</v>
      </c>
      <c r="H814" s="218">
        <v>29.62</v>
      </c>
      <c r="I814" s="219"/>
      <c r="J814" s="220">
        <f>ROUND(I814*H814,2)</f>
        <v>0</v>
      </c>
      <c r="K814" s="216" t="s">
        <v>180</v>
      </c>
      <c r="L814" s="48"/>
      <c r="M814" s="221" t="s">
        <v>5</v>
      </c>
      <c r="N814" s="222" t="s">
        <v>43</v>
      </c>
      <c r="O814" s="49"/>
      <c r="P814" s="223">
        <f>O814*H814</f>
        <v>0</v>
      </c>
      <c r="Q814" s="223">
        <v>0</v>
      </c>
      <c r="R814" s="223">
        <f>Q814*H814</f>
        <v>0</v>
      </c>
      <c r="S814" s="223">
        <v>0</v>
      </c>
      <c r="T814" s="224">
        <f>S814*H814</f>
        <v>0</v>
      </c>
      <c r="AR814" s="26" t="s">
        <v>181</v>
      </c>
      <c r="AT814" s="26" t="s">
        <v>176</v>
      </c>
      <c r="AU814" s="26" t="s">
        <v>85</v>
      </c>
      <c r="AY814" s="26" t="s">
        <v>173</v>
      </c>
      <c r="BE814" s="225">
        <f>IF(N814="základní",J814,0)</f>
        <v>0</v>
      </c>
      <c r="BF814" s="225">
        <f>IF(N814="snížená",J814,0)</f>
        <v>0</v>
      </c>
      <c r="BG814" s="225">
        <f>IF(N814="zákl. přenesená",J814,0)</f>
        <v>0</v>
      </c>
      <c r="BH814" s="225">
        <f>IF(N814="sníž. přenesená",J814,0)</f>
        <v>0</v>
      </c>
      <c r="BI814" s="225">
        <f>IF(N814="nulová",J814,0)</f>
        <v>0</v>
      </c>
      <c r="BJ814" s="26" t="s">
        <v>79</v>
      </c>
      <c r="BK814" s="225">
        <f>ROUND(I814*H814,2)</f>
        <v>0</v>
      </c>
      <c r="BL814" s="26" t="s">
        <v>181</v>
      </c>
      <c r="BM814" s="26" t="s">
        <v>1950</v>
      </c>
    </row>
    <row r="815" spans="2:47" s="1" customFormat="1" ht="13.5">
      <c r="B815" s="48"/>
      <c r="D815" s="236" t="s">
        <v>1236</v>
      </c>
      <c r="F815" s="280" t="s">
        <v>1293</v>
      </c>
      <c r="I815" s="281"/>
      <c r="L815" s="48"/>
      <c r="M815" s="282"/>
      <c r="N815" s="49"/>
      <c r="O815" s="49"/>
      <c r="P815" s="49"/>
      <c r="Q815" s="49"/>
      <c r="R815" s="49"/>
      <c r="S815" s="49"/>
      <c r="T815" s="87"/>
      <c r="AT815" s="26" t="s">
        <v>1236</v>
      </c>
      <c r="AU815" s="26" t="s">
        <v>85</v>
      </c>
    </row>
    <row r="816" spans="2:65" s="1" customFormat="1" ht="31.5" customHeight="1">
      <c r="B816" s="213"/>
      <c r="C816" s="214" t="s">
        <v>1951</v>
      </c>
      <c r="D816" s="214" t="s">
        <v>176</v>
      </c>
      <c r="E816" s="215" t="s">
        <v>1952</v>
      </c>
      <c r="F816" s="216" t="s">
        <v>1953</v>
      </c>
      <c r="G816" s="217" t="s">
        <v>179</v>
      </c>
      <c r="H816" s="218">
        <v>29.62</v>
      </c>
      <c r="I816" s="219"/>
      <c r="J816" s="220">
        <f>ROUND(I816*H816,2)</f>
        <v>0</v>
      </c>
      <c r="K816" s="216" t="s">
        <v>180</v>
      </c>
      <c r="L816" s="48"/>
      <c r="M816" s="221" t="s">
        <v>5</v>
      </c>
      <c r="N816" s="222" t="s">
        <v>43</v>
      </c>
      <c r="O816" s="49"/>
      <c r="P816" s="223">
        <f>O816*H816</f>
        <v>0</v>
      </c>
      <c r="Q816" s="223">
        <v>0.2916</v>
      </c>
      <c r="R816" s="223">
        <f>Q816*H816</f>
        <v>0</v>
      </c>
      <c r="S816" s="223">
        <v>0</v>
      </c>
      <c r="T816" s="224">
        <f>S816*H816</f>
        <v>0</v>
      </c>
      <c r="AR816" s="26" t="s">
        <v>181</v>
      </c>
      <c r="AT816" s="26" t="s">
        <v>176</v>
      </c>
      <c r="AU816" s="26" t="s">
        <v>85</v>
      </c>
      <c r="AY816" s="26" t="s">
        <v>173</v>
      </c>
      <c r="BE816" s="225">
        <f>IF(N816="základní",J816,0)</f>
        <v>0</v>
      </c>
      <c r="BF816" s="225">
        <f>IF(N816="snížená",J816,0)</f>
        <v>0</v>
      </c>
      <c r="BG816" s="225">
        <f>IF(N816="zákl. přenesená",J816,0)</f>
        <v>0</v>
      </c>
      <c r="BH816" s="225">
        <f>IF(N816="sníž. přenesená",J816,0)</f>
        <v>0</v>
      </c>
      <c r="BI816" s="225">
        <f>IF(N816="nulová",J816,0)</f>
        <v>0</v>
      </c>
      <c r="BJ816" s="26" t="s">
        <v>79</v>
      </c>
      <c r="BK816" s="225">
        <f>ROUND(I816*H816,2)</f>
        <v>0</v>
      </c>
      <c r="BL816" s="26" t="s">
        <v>181</v>
      </c>
      <c r="BM816" s="26" t="s">
        <v>1954</v>
      </c>
    </row>
    <row r="817" spans="2:65" s="1" customFormat="1" ht="22.5" customHeight="1">
      <c r="B817" s="213"/>
      <c r="C817" s="214" t="s">
        <v>1955</v>
      </c>
      <c r="D817" s="214" t="s">
        <v>176</v>
      </c>
      <c r="E817" s="215" t="s">
        <v>1956</v>
      </c>
      <c r="F817" s="216" t="s">
        <v>1957</v>
      </c>
      <c r="G817" s="217" t="s">
        <v>179</v>
      </c>
      <c r="H817" s="218">
        <v>29.62</v>
      </c>
      <c r="I817" s="219"/>
      <c r="J817" s="220">
        <f>ROUND(I817*H817,2)</f>
        <v>0</v>
      </c>
      <c r="K817" s="216" t="s">
        <v>180</v>
      </c>
      <c r="L817" s="48"/>
      <c r="M817" s="221" t="s">
        <v>5</v>
      </c>
      <c r="N817" s="222" t="s">
        <v>43</v>
      </c>
      <c r="O817" s="49"/>
      <c r="P817" s="223">
        <f>O817*H817</f>
        <v>0</v>
      </c>
      <c r="Q817" s="223">
        <v>0.27994</v>
      </c>
      <c r="R817" s="223">
        <f>Q817*H817</f>
        <v>0</v>
      </c>
      <c r="S817" s="223">
        <v>0</v>
      </c>
      <c r="T817" s="224">
        <f>S817*H817</f>
        <v>0</v>
      </c>
      <c r="AR817" s="26" t="s">
        <v>181</v>
      </c>
      <c r="AT817" s="26" t="s">
        <v>176</v>
      </c>
      <c r="AU817" s="26" t="s">
        <v>85</v>
      </c>
      <c r="AY817" s="26" t="s">
        <v>173</v>
      </c>
      <c r="BE817" s="225">
        <f>IF(N817="základní",J817,0)</f>
        <v>0</v>
      </c>
      <c r="BF817" s="225">
        <f>IF(N817="snížená",J817,0)</f>
        <v>0</v>
      </c>
      <c r="BG817" s="225">
        <f>IF(N817="zákl. přenesená",J817,0)</f>
        <v>0</v>
      </c>
      <c r="BH817" s="225">
        <f>IF(N817="sníž. přenesená",J817,0)</f>
        <v>0</v>
      </c>
      <c r="BI817" s="225">
        <f>IF(N817="nulová",J817,0)</f>
        <v>0</v>
      </c>
      <c r="BJ817" s="26" t="s">
        <v>79</v>
      </c>
      <c r="BK817" s="225">
        <f>ROUND(I817*H817,2)</f>
        <v>0</v>
      </c>
      <c r="BL817" s="26" t="s">
        <v>181</v>
      </c>
      <c r="BM817" s="26" t="s">
        <v>1958</v>
      </c>
    </row>
    <row r="818" spans="2:65" s="1" customFormat="1" ht="31.5" customHeight="1">
      <c r="B818" s="213"/>
      <c r="C818" s="214" t="s">
        <v>1959</v>
      </c>
      <c r="D818" s="214" t="s">
        <v>176</v>
      </c>
      <c r="E818" s="215" t="s">
        <v>1960</v>
      </c>
      <c r="F818" s="216" t="s">
        <v>1961</v>
      </c>
      <c r="G818" s="217" t="s">
        <v>179</v>
      </c>
      <c r="H818" s="218">
        <v>29.62</v>
      </c>
      <c r="I818" s="219"/>
      <c r="J818" s="220">
        <f>ROUND(I818*H818,2)</f>
        <v>0</v>
      </c>
      <c r="K818" s="216" t="s">
        <v>180</v>
      </c>
      <c r="L818" s="48"/>
      <c r="M818" s="221" t="s">
        <v>5</v>
      </c>
      <c r="N818" s="222" t="s">
        <v>43</v>
      </c>
      <c r="O818" s="49"/>
      <c r="P818" s="223">
        <f>O818*H818</f>
        <v>0</v>
      </c>
      <c r="Q818" s="223">
        <v>0.15826</v>
      </c>
      <c r="R818" s="223">
        <f>Q818*H818</f>
        <v>0</v>
      </c>
      <c r="S818" s="223">
        <v>0</v>
      </c>
      <c r="T818" s="224">
        <f>S818*H818</f>
        <v>0</v>
      </c>
      <c r="AR818" s="26" t="s">
        <v>181</v>
      </c>
      <c r="AT818" s="26" t="s">
        <v>176</v>
      </c>
      <c r="AU818" s="26" t="s">
        <v>85</v>
      </c>
      <c r="AY818" s="26" t="s">
        <v>173</v>
      </c>
      <c r="BE818" s="225">
        <f>IF(N818="základní",J818,0)</f>
        <v>0</v>
      </c>
      <c r="BF818" s="225">
        <f>IF(N818="snížená",J818,0)</f>
        <v>0</v>
      </c>
      <c r="BG818" s="225">
        <f>IF(N818="zákl. přenesená",J818,0)</f>
        <v>0</v>
      </c>
      <c r="BH818" s="225">
        <f>IF(N818="sníž. přenesená",J818,0)</f>
        <v>0</v>
      </c>
      <c r="BI818" s="225">
        <f>IF(N818="nulová",J818,0)</f>
        <v>0</v>
      </c>
      <c r="BJ818" s="26" t="s">
        <v>79</v>
      </c>
      <c r="BK818" s="225">
        <f>ROUND(I818*H818,2)</f>
        <v>0</v>
      </c>
      <c r="BL818" s="26" t="s">
        <v>181</v>
      </c>
      <c r="BM818" s="26" t="s">
        <v>1962</v>
      </c>
    </row>
    <row r="819" spans="2:47" s="1" customFormat="1" ht="13.5">
      <c r="B819" s="48"/>
      <c r="D819" s="236" t="s">
        <v>1236</v>
      </c>
      <c r="F819" s="280" t="s">
        <v>1963</v>
      </c>
      <c r="I819" s="281"/>
      <c r="L819" s="48"/>
      <c r="M819" s="282"/>
      <c r="N819" s="49"/>
      <c r="O819" s="49"/>
      <c r="P819" s="49"/>
      <c r="Q819" s="49"/>
      <c r="R819" s="49"/>
      <c r="S819" s="49"/>
      <c r="T819" s="87"/>
      <c r="AT819" s="26" t="s">
        <v>1236</v>
      </c>
      <c r="AU819" s="26" t="s">
        <v>85</v>
      </c>
    </row>
    <row r="820" spans="2:65" s="1" customFormat="1" ht="22.5" customHeight="1">
      <c r="B820" s="213"/>
      <c r="C820" s="214" t="s">
        <v>1964</v>
      </c>
      <c r="D820" s="214" t="s">
        <v>176</v>
      </c>
      <c r="E820" s="215" t="s">
        <v>1965</v>
      </c>
      <c r="F820" s="216" t="s">
        <v>1966</v>
      </c>
      <c r="G820" s="217" t="s">
        <v>179</v>
      </c>
      <c r="H820" s="218">
        <v>29.62</v>
      </c>
      <c r="I820" s="219"/>
      <c r="J820" s="220">
        <f>ROUND(I820*H820,2)</f>
        <v>0</v>
      </c>
      <c r="K820" s="216" t="s">
        <v>180</v>
      </c>
      <c r="L820" s="48"/>
      <c r="M820" s="221" t="s">
        <v>5</v>
      </c>
      <c r="N820" s="222" t="s">
        <v>43</v>
      </c>
      <c r="O820" s="49"/>
      <c r="P820" s="223">
        <f>O820*H820</f>
        <v>0</v>
      </c>
      <c r="Q820" s="223">
        <v>0.00041</v>
      </c>
      <c r="R820" s="223">
        <f>Q820*H820</f>
        <v>0</v>
      </c>
      <c r="S820" s="223">
        <v>0</v>
      </c>
      <c r="T820" s="224">
        <f>S820*H820</f>
        <v>0</v>
      </c>
      <c r="AR820" s="26" t="s">
        <v>181</v>
      </c>
      <c r="AT820" s="26" t="s">
        <v>176</v>
      </c>
      <c r="AU820" s="26" t="s">
        <v>85</v>
      </c>
      <c r="AY820" s="26" t="s">
        <v>173</v>
      </c>
      <c r="BE820" s="225">
        <f>IF(N820="základní",J820,0)</f>
        <v>0</v>
      </c>
      <c r="BF820" s="225">
        <f>IF(N820="snížená",J820,0)</f>
        <v>0</v>
      </c>
      <c r="BG820" s="225">
        <f>IF(N820="zákl. přenesená",J820,0)</f>
        <v>0</v>
      </c>
      <c r="BH820" s="225">
        <f>IF(N820="sníž. přenesená",J820,0)</f>
        <v>0</v>
      </c>
      <c r="BI820" s="225">
        <f>IF(N820="nulová",J820,0)</f>
        <v>0</v>
      </c>
      <c r="BJ820" s="26" t="s">
        <v>79</v>
      </c>
      <c r="BK820" s="225">
        <f>ROUND(I820*H820,2)</f>
        <v>0</v>
      </c>
      <c r="BL820" s="26" t="s">
        <v>181</v>
      </c>
      <c r="BM820" s="26" t="s">
        <v>1967</v>
      </c>
    </row>
    <row r="821" spans="2:65" s="1" customFormat="1" ht="31.5" customHeight="1">
      <c r="B821" s="213"/>
      <c r="C821" s="214" t="s">
        <v>1968</v>
      </c>
      <c r="D821" s="214" t="s">
        <v>176</v>
      </c>
      <c r="E821" s="215" t="s">
        <v>1969</v>
      </c>
      <c r="F821" s="216" t="s">
        <v>1970</v>
      </c>
      <c r="G821" s="217" t="s">
        <v>179</v>
      </c>
      <c r="H821" s="218">
        <v>29.62</v>
      </c>
      <c r="I821" s="219"/>
      <c r="J821" s="220">
        <f>ROUND(I821*H821,2)</f>
        <v>0</v>
      </c>
      <c r="K821" s="216" t="s">
        <v>180</v>
      </c>
      <c r="L821" s="48"/>
      <c r="M821" s="221" t="s">
        <v>5</v>
      </c>
      <c r="N821" s="222" t="s">
        <v>43</v>
      </c>
      <c r="O821" s="49"/>
      <c r="P821" s="223">
        <f>O821*H821</f>
        <v>0</v>
      </c>
      <c r="Q821" s="223">
        <v>0.10373</v>
      </c>
      <c r="R821" s="223">
        <f>Q821*H821</f>
        <v>0</v>
      </c>
      <c r="S821" s="223">
        <v>0</v>
      </c>
      <c r="T821" s="224">
        <f>S821*H821</f>
        <v>0</v>
      </c>
      <c r="AR821" s="26" t="s">
        <v>181</v>
      </c>
      <c r="AT821" s="26" t="s">
        <v>176</v>
      </c>
      <c r="AU821" s="26" t="s">
        <v>85</v>
      </c>
      <c r="AY821" s="26" t="s">
        <v>173</v>
      </c>
      <c r="BE821" s="225">
        <f>IF(N821="základní",J821,0)</f>
        <v>0</v>
      </c>
      <c r="BF821" s="225">
        <f>IF(N821="snížená",J821,0)</f>
        <v>0</v>
      </c>
      <c r="BG821" s="225">
        <f>IF(N821="zákl. přenesená",J821,0)</f>
        <v>0</v>
      </c>
      <c r="BH821" s="225">
        <f>IF(N821="sníž. přenesená",J821,0)</f>
        <v>0</v>
      </c>
      <c r="BI821" s="225">
        <f>IF(N821="nulová",J821,0)</f>
        <v>0</v>
      </c>
      <c r="BJ821" s="26" t="s">
        <v>79</v>
      </c>
      <c r="BK821" s="225">
        <f>ROUND(I821*H821,2)</f>
        <v>0</v>
      </c>
      <c r="BL821" s="26" t="s">
        <v>181</v>
      </c>
      <c r="BM821" s="26" t="s">
        <v>1971</v>
      </c>
    </row>
    <row r="822" spans="2:47" s="1" customFormat="1" ht="13.5">
      <c r="B822" s="48"/>
      <c r="D822" s="227" t="s">
        <v>1236</v>
      </c>
      <c r="F822" s="285" t="s">
        <v>1972</v>
      </c>
      <c r="I822" s="281"/>
      <c r="L822" s="48"/>
      <c r="M822" s="282"/>
      <c r="N822" s="49"/>
      <c r="O822" s="49"/>
      <c r="P822" s="49"/>
      <c r="Q822" s="49"/>
      <c r="R822" s="49"/>
      <c r="S822" s="49"/>
      <c r="T822" s="87"/>
      <c r="AT822" s="26" t="s">
        <v>1236</v>
      </c>
      <c r="AU822" s="26" t="s">
        <v>85</v>
      </c>
    </row>
    <row r="823" spans="2:51" s="15" customFormat="1" ht="13.5">
      <c r="B823" s="286"/>
      <c r="D823" s="227" t="s">
        <v>183</v>
      </c>
      <c r="E823" s="287" t="s">
        <v>5</v>
      </c>
      <c r="F823" s="288" t="s">
        <v>1973</v>
      </c>
      <c r="H823" s="289" t="s">
        <v>5</v>
      </c>
      <c r="I823" s="290"/>
      <c r="L823" s="286"/>
      <c r="M823" s="291"/>
      <c r="N823" s="292"/>
      <c r="O823" s="292"/>
      <c r="P823" s="292"/>
      <c r="Q823" s="292"/>
      <c r="R823" s="292"/>
      <c r="S823" s="292"/>
      <c r="T823" s="293"/>
      <c r="AT823" s="289" t="s">
        <v>183</v>
      </c>
      <c r="AU823" s="289" t="s">
        <v>85</v>
      </c>
      <c r="AV823" s="15" t="s">
        <v>79</v>
      </c>
      <c r="AW823" s="15" t="s">
        <v>35</v>
      </c>
      <c r="AX823" s="15" t="s">
        <v>72</v>
      </c>
      <c r="AY823" s="289" t="s">
        <v>173</v>
      </c>
    </row>
    <row r="824" spans="2:51" s="12" customFormat="1" ht="13.5">
      <c r="B824" s="226"/>
      <c r="D824" s="227" t="s">
        <v>183</v>
      </c>
      <c r="E824" s="228" t="s">
        <v>5</v>
      </c>
      <c r="F824" s="229" t="s">
        <v>1974</v>
      </c>
      <c r="H824" s="230">
        <v>13.62</v>
      </c>
      <c r="I824" s="231"/>
      <c r="L824" s="226"/>
      <c r="M824" s="232"/>
      <c r="N824" s="233"/>
      <c r="O824" s="233"/>
      <c r="P824" s="233"/>
      <c r="Q824" s="233"/>
      <c r="R824" s="233"/>
      <c r="S824" s="233"/>
      <c r="T824" s="234"/>
      <c r="AT824" s="228" t="s">
        <v>183</v>
      </c>
      <c r="AU824" s="228" t="s">
        <v>85</v>
      </c>
      <c r="AV824" s="12" t="s">
        <v>81</v>
      </c>
      <c r="AW824" s="12" t="s">
        <v>35</v>
      </c>
      <c r="AX824" s="12" t="s">
        <v>72</v>
      </c>
      <c r="AY824" s="228" t="s">
        <v>173</v>
      </c>
    </row>
    <row r="825" spans="2:51" s="15" customFormat="1" ht="13.5">
      <c r="B825" s="286"/>
      <c r="D825" s="227" t="s">
        <v>183</v>
      </c>
      <c r="E825" s="287" t="s">
        <v>5</v>
      </c>
      <c r="F825" s="288" t="s">
        <v>1975</v>
      </c>
      <c r="H825" s="289" t="s">
        <v>5</v>
      </c>
      <c r="I825" s="290"/>
      <c r="L825" s="286"/>
      <c r="M825" s="291"/>
      <c r="N825" s="292"/>
      <c r="O825" s="292"/>
      <c r="P825" s="292"/>
      <c r="Q825" s="292"/>
      <c r="R825" s="292"/>
      <c r="S825" s="292"/>
      <c r="T825" s="293"/>
      <c r="AT825" s="289" t="s">
        <v>183</v>
      </c>
      <c r="AU825" s="289" t="s">
        <v>85</v>
      </c>
      <c r="AV825" s="15" t="s">
        <v>79</v>
      </c>
      <c r="AW825" s="15" t="s">
        <v>35</v>
      </c>
      <c r="AX825" s="15" t="s">
        <v>72</v>
      </c>
      <c r="AY825" s="289" t="s">
        <v>173</v>
      </c>
    </row>
    <row r="826" spans="2:51" s="12" customFormat="1" ht="13.5">
      <c r="B826" s="226"/>
      <c r="D826" s="227" t="s">
        <v>183</v>
      </c>
      <c r="E826" s="228" t="s">
        <v>5</v>
      </c>
      <c r="F826" s="229" t="s">
        <v>263</v>
      </c>
      <c r="H826" s="230">
        <v>16</v>
      </c>
      <c r="I826" s="231"/>
      <c r="L826" s="226"/>
      <c r="M826" s="232"/>
      <c r="N826" s="233"/>
      <c r="O826" s="233"/>
      <c r="P826" s="233"/>
      <c r="Q826" s="233"/>
      <c r="R826" s="233"/>
      <c r="S826" s="233"/>
      <c r="T826" s="234"/>
      <c r="AT826" s="228" t="s">
        <v>183</v>
      </c>
      <c r="AU826" s="228" t="s">
        <v>85</v>
      </c>
      <c r="AV826" s="12" t="s">
        <v>81</v>
      </c>
      <c r="AW826" s="12" t="s">
        <v>35</v>
      </c>
      <c r="AX826" s="12" t="s">
        <v>72</v>
      </c>
      <c r="AY826" s="228" t="s">
        <v>173</v>
      </c>
    </row>
    <row r="827" spans="2:51" s="13" customFormat="1" ht="13.5">
      <c r="B827" s="235"/>
      <c r="D827" s="227" t="s">
        <v>183</v>
      </c>
      <c r="E827" s="253" t="s">
        <v>5</v>
      </c>
      <c r="F827" s="254" t="s">
        <v>186</v>
      </c>
      <c r="H827" s="255">
        <v>29.62</v>
      </c>
      <c r="I827" s="240"/>
      <c r="L827" s="235"/>
      <c r="M827" s="241"/>
      <c r="N827" s="242"/>
      <c r="O827" s="242"/>
      <c r="P827" s="242"/>
      <c r="Q827" s="242"/>
      <c r="R827" s="242"/>
      <c r="S827" s="242"/>
      <c r="T827" s="243"/>
      <c r="AT827" s="244" t="s">
        <v>183</v>
      </c>
      <c r="AU827" s="244" t="s">
        <v>85</v>
      </c>
      <c r="AV827" s="13" t="s">
        <v>181</v>
      </c>
      <c r="AW827" s="13" t="s">
        <v>35</v>
      </c>
      <c r="AX827" s="13" t="s">
        <v>79</v>
      </c>
      <c r="AY827" s="244" t="s">
        <v>173</v>
      </c>
    </row>
    <row r="828" spans="2:63" s="11" customFormat="1" ht="22.3" customHeight="1">
      <c r="B828" s="199"/>
      <c r="D828" s="210" t="s">
        <v>71</v>
      </c>
      <c r="E828" s="211" t="s">
        <v>503</v>
      </c>
      <c r="F828" s="211" t="s">
        <v>1976</v>
      </c>
      <c r="I828" s="202"/>
      <c r="J828" s="212">
        <f>BK828</f>
        <v>0</v>
      </c>
      <c r="L828" s="199"/>
      <c r="M828" s="204"/>
      <c r="N828" s="205"/>
      <c r="O828" s="205"/>
      <c r="P828" s="206">
        <f>SUM(P829:P916)</f>
        <v>0</v>
      </c>
      <c r="Q828" s="205"/>
      <c r="R828" s="206">
        <f>SUM(R829:R916)</f>
        <v>0</v>
      </c>
      <c r="S828" s="205"/>
      <c r="T828" s="207">
        <f>SUM(T829:T916)</f>
        <v>0</v>
      </c>
      <c r="AR828" s="200" t="s">
        <v>79</v>
      </c>
      <c r="AT828" s="208" t="s">
        <v>71</v>
      </c>
      <c r="AU828" s="208" t="s">
        <v>81</v>
      </c>
      <c r="AY828" s="200" t="s">
        <v>173</v>
      </c>
      <c r="BK828" s="209">
        <f>SUM(BK829:BK916)</f>
        <v>0</v>
      </c>
    </row>
    <row r="829" spans="2:65" s="1" customFormat="1" ht="31.5" customHeight="1">
      <c r="B829" s="213"/>
      <c r="C829" s="214" t="s">
        <v>1977</v>
      </c>
      <c r="D829" s="214" t="s">
        <v>176</v>
      </c>
      <c r="E829" s="215" t="s">
        <v>1978</v>
      </c>
      <c r="F829" s="216" t="s">
        <v>1979</v>
      </c>
      <c r="G829" s="217" t="s">
        <v>179</v>
      </c>
      <c r="H829" s="218">
        <v>21.56</v>
      </c>
      <c r="I829" s="219"/>
      <c r="J829" s="220">
        <f>ROUND(I829*H829,2)</f>
        <v>0</v>
      </c>
      <c r="K829" s="216" t="s">
        <v>180</v>
      </c>
      <c r="L829" s="48"/>
      <c r="M829" s="221" t="s">
        <v>5</v>
      </c>
      <c r="N829" s="222" t="s">
        <v>43</v>
      </c>
      <c r="O829" s="49"/>
      <c r="P829" s="223">
        <f>O829*H829</f>
        <v>0</v>
      </c>
      <c r="Q829" s="223">
        <v>0.00946744</v>
      </c>
      <c r="R829" s="223">
        <f>Q829*H829</f>
        <v>0</v>
      </c>
      <c r="S829" s="223">
        <v>0</v>
      </c>
      <c r="T829" s="224">
        <f>S829*H829</f>
        <v>0</v>
      </c>
      <c r="AR829" s="26" t="s">
        <v>181</v>
      </c>
      <c r="AT829" s="26" t="s">
        <v>176</v>
      </c>
      <c r="AU829" s="26" t="s">
        <v>85</v>
      </c>
      <c r="AY829" s="26" t="s">
        <v>173</v>
      </c>
      <c r="BE829" s="225">
        <f>IF(N829="základní",J829,0)</f>
        <v>0</v>
      </c>
      <c r="BF829" s="225">
        <f>IF(N829="snížená",J829,0)</f>
        <v>0</v>
      </c>
      <c r="BG829" s="225">
        <f>IF(N829="zákl. přenesená",J829,0)</f>
        <v>0</v>
      </c>
      <c r="BH829" s="225">
        <f>IF(N829="sníž. přenesená",J829,0)</f>
        <v>0</v>
      </c>
      <c r="BI829" s="225">
        <f>IF(N829="nulová",J829,0)</f>
        <v>0</v>
      </c>
      <c r="BJ829" s="26" t="s">
        <v>79</v>
      </c>
      <c r="BK829" s="225">
        <f>ROUND(I829*H829,2)</f>
        <v>0</v>
      </c>
      <c r="BL829" s="26" t="s">
        <v>181</v>
      </c>
      <c r="BM829" s="26" t="s">
        <v>1980</v>
      </c>
    </row>
    <row r="830" spans="2:47" s="1" customFormat="1" ht="13.5">
      <c r="B830" s="48"/>
      <c r="D830" s="227" t="s">
        <v>1236</v>
      </c>
      <c r="F830" s="285" t="s">
        <v>1981</v>
      </c>
      <c r="I830" s="281"/>
      <c r="L830" s="48"/>
      <c r="M830" s="282"/>
      <c r="N830" s="49"/>
      <c r="O830" s="49"/>
      <c r="P830" s="49"/>
      <c r="Q830" s="49"/>
      <c r="R830" s="49"/>
      <c r="S830" s="49"/>
      <c r="T830" s="87"/>
      <c r="AT830" s="26" t="s">
        <v>1236</v>
      </c>
      <c r="AU830" s="26" t="s">
        <v>85</v>
      </c>
    </row>
    <row r="831" spans="2:51" s="15" customFormat="1" ht="13.5">
      <c r="B831" s="286"/>
      <c r="D831" s="227" t="s">
        <v>183</v>
      </c>
      <c r="E831" s="287" t="s">
        <v>5</v>
      </c>
      <c r="F831" s="288" t="s">
        <v>1982</v>
      </c>
      <c r="H831" s="289" t="s">
        <v>5</v>
      </c>
      <c r="I831" s="290"/>
      <c r="L831" s="286"/>
      <c r="M831" s="291"/>
      <c r="N831" s="292"/>
      <c r="O831" s="292"/>
      <c r="P831" s="292"/>
      <c r="Q831" s="292"/>
      <c r="R831" s="292"/>
      <c r="S831" s="292"/>
      <c r="T831" s="293"/>
      <c r="AT831" s="289" t="s">
        <v>183</v>
      </c>
      <c r="AU831" s="289" t="s">
        <v>85</v>
      </c>
      <c r="AV831" s="15" t="s">
        <v>79</v>
      </c>
      <c r="AW831" s="15" t="s">
        <v>35</v>
      </c>
      <c r="AX831" s="15" t="s">
        <v>72</v>
      </c>
      <c r="AY831" s="289" t="s">
        <v>173</v>
      </c>
    </row>
    <row r="832" spans="2:51" s="12" customFormat="1" ht="13.5">
      <c r="B832" s="226"/>
      <c r="D832" s="236" t="s">
        <v>183</v>
      </c>
      <c r="E832" s="256" t="s">
        <v>5</v>
      </c>
      <c r="F832" s="257" t="s">
        <v>1983</v>
      </c>
      <c r="H832" s="258">
        <v>21.56</v>
      </c>
      <c r="I832" s="231"/>
      <c r="L832" s="226"/>
      <c r="M832" s="232"/>
      <c r="N832" s="233"/>
      <c r="O832" s="233"/>
      <c r="P832" s="233"/>
      <c r="Q832" s="233"/>
      <c r="R832" s="233"/>
      <c r="S832" s="233"/>
      <c r="T832" s="234"/>
      <c r="AT832" s="228" t="s">
        <v>183</v>
      </c>
      <c r="AU832" s="228" t="s">
        <v>85</v>
      </c>
      <c r="AV832" s="12" t="s">
        <v>81</v>
      </c>
      <c r="AW832" s="12" t="s">
        <v>35</v>
      </c>
      <c r="AX832" s="12" t="s">
        <v>79</v>
      </c>
      <c r="AY832" s="228" t="s">
        <v>173</v>
      </c>
    </row>
    <row r="833" spans="2:65" s="1" customFormat="1" ht="22.5" customHeight="1">
      <c r="B833" s="213"/>
      <c r="C833" s="259" t="s">
        <v>1984</v>
      </c>
      <c r="D833" s="259" t="s">
        <v>336</v>
      </c>
      <c r="E833" s="260" t="s">
        <v>1985</v>
      </c>
      <c r="F833" s="261" t="s">
        <v>1986</v>
      </c>
      <c r="G833" s="262" t="s">
        <v>179</v>
      </c>
      <c r="H833" s="263">
        <v>22.64</v>
      </c>
      <c r="I833" s="264"/>
      <c r="J833" s="265">
        <f>ROUND(I833*H833,2)</f>
        <v>0</v>
      </c>
      <c r="K833" s="261" t="s">
        <v>1288</v>
      </c>
      <c r="L833" s="266"/>
      <c r="M833" s="267" t="s">
        <v>5</v>
      </c>
      <c r="N833" s="268" t="s">
        <v>43</v>
      </c>
      <c r="O833" s="49"/>
      <c r="P833" s="223">
        <f>O833*H833</f>
        <v>0</v>
      </c>
      <c r="Q833" s="223">
        <v>0.015</v>
      </c>
      <c r="R833" s="223">
        <f>Q833*H833</f>
        <v>0</v>
      </c>
      <c r="S833" s="223">
        <v>0</v>
      </c>
      <c r="T833" s="224">
        <f>S833*H833</f>
        <v>0</v>
      </c>
      <c r="AR833" s="26" t="s">
        <v>222</v>
      </c>
      <c r="AT833" s="26" t="s">
        <v>336</v>
      </c>
      <c r="AU833" s="26" t="s">
        <v>85</v>
      </c>
      <c r="AY833" s="26" t="s">
        <v>173</v>
      </c>
      <c r="BE833" s="225">
        <f>IF(N833="základní",J833,0)</f>
        <v>0</v>
      </c>
      <c r="BF833" s="225">
        <f>IF(N833="snížená",J833,0)</f>
        <v>0</v>
      </c>
      <c r="BG833" s="225">
        <f>IF(N833="zákl. přenesená",J833,0)</f>
        <v>0</v>
      </c>
      <c r="BH833" s="225">
        <f>IF(N833="sníž. přenesená",J833,0)</f>
        <v>0</v>
      </c>
      <c r="BI833" s="225">
        <f>IF(N833="nulová",J833,0)</f>
        <v>0</v>
      </c>
      <c r="BJ833" s="26" t="s">
        <v>79</v>
      </c>
      <c r="BK833" s="225">
        <f>ROUND(I833*H833,2)</f>
        <v>0</v>
      </c>
      <c r="BL833" s="26" t="s">
        <v>181</v>
      </c>
      <c r="BM833" s="26" t="s">
        <v>1987</v>
      </c>
    </row>
    <row r="834" spans="2:65" s="1" customFormat="1" ht="31.5" customHeight="1">
      <c r="B834" s="213"/>
      <c r="C834" s="214" t="s">
        <v>1988</v>
      </c>
      <c r="D834" s="214" t="s">
        <v>176</v>
      </c>
      <c r="E834" s="215" t="s">
        <v>1989</v>
      </c>
      <c r="F834" s="216" t="s">
        <v>1990</v>
      </c>
      <c r="G834" s="217" t="s">
        <v>179</v>
      </c>
      <c r="H834" s="218">
        <v>61.89</v>
      </c>
      <c r="I834" s="219"/>
      <c r="J834" s="220">
        <f>ROUND(I834*H834,2)</f>
        <v>0</v>
      </c>
      <c r="K834" s="216" t="s">
        <v>5</v>
      </c>
      <c r="L834" s="48"/>
      <c r="M834" s="221" t="s">
        <v>5</v>
      </c>
      <c r="N834" s="222" t="s">
        <v>43</v>
      </c>
      <c r="O834" s="49"/>
      <c r="P834" s="223">
        <f>O834*H834</f>
        <v>0</v>
      </c>
      <c r="Q834" s="223">
        <v>0.01838</v>
      </c>
      <c r="R834" s="223">
        <f>Q834*H834</f>
        <v>0</v>
      </c>
      <c r="S834" s="223">
        <v>0</v>
      </c>
      <c r="T834" s="224">
        <f>S834*H834</f>
        <v>0</v>
      </c>
      <c r="AR834" s="26" t="s">
        <v>181</v>
      </c>
      <c r="AT834" s="26" t="s">
        <v>176</v>
      </c>
      <c r="AU834" s="26" t="s">
        <v>85</v>
      </c>
      <c r="AY834" s="26" t="s">
        <v>173</v>
      </c>
      <c r="BE834" s="225">
        <f>IF(N834="základní",J834,0)</f>
        <v>0</v>
      </c>
      <c r="BF834" s="225">
        <f>IF(N834="snížená",J834,0)</f>
        <v>0</v>
      </c>
      <c r="BG834" s="225">
        <f>IF(N834="zákl. přenesená",J834,0)</f>
        <v>0</v>
      </c>
      <c r="BH834" s="225">
        <f>IF(N834="sníž. přenesená",J834,0)</f>
        <v>0</v>
      </c>
      <c r="BI834" s="225">
        <f>IF(N834="nulová",J834,0)</f>
        <v>0</v>
      </c>
      <c r="BJ834" s="26" t="s">
        <v>79</v>
      </c>
      <c r="BK834" s="225">
        <f>ROUND(I834*H834,2)</f>
        <v>0</v>
      </c>
      <c r="BL834" s="26" t="s">
        <v>181</v>
      </c>
      <c r="BM834" s="26" t="s">
        <v>1991</v>
      </c>
    </row>
    <row r="835" spans="2:51" s="15" customFormat="1" ht="13.5">
      <c r="B835" s="286"/>
      <c r="D835" s="227" t="s">
        <v>183</v>
      </c>
      <c r="E835" s="287" t="s">
        <v>5</v>
      </c>
      <c r="F835" s="288" t="s">
        <v>1430</v>
      </c>
      <c r="H835" s="289" t="s">
        <v>5</v>
      </c>
      <c r="I835" s="290"/>
      <c r="L835" s="286"/>
      <c r="M835" s="291"/>
      <c r="N835" s="292"/>
      <c r="O835" s="292"/>
      <c r="P835" s="292"/>
      <c r="Q835" s="292"/>
      <c r="R835" s="292"/>
      <c r="S835" s="292"/>
      <c r="T835" s="293"/>
      <c r="AT835" s="289" t="s">
        <v>183</v>
      </c>
      <c r="AU835" s="289" t="s">
        <v>85</v>
      </c>
      <c r="AV835" s="15" t="s">
        <v>79</v>
      </c>
      <c r="AW835" s="15" t="s">
        <v>35</v>
      </c>
      <c r="AX835" s="15" t="s">
        <v>72</v>
      </c>
      <c r="AY835" s="289" t="s">
        <v>173</v>
      </c>
    </row>
    <row r="836" spans="2:51" s="12" customFormat="1" ht="13.5">
      <c r="B836" s="226"/>
      <c r="D836" s="236" t="s">
        <v>183</v>
      </c>
      <c r="E836" s="256" t="s">
        <v>5</v>
      </c>
      <c r="F836" s="257" t="s">
        <v>1992</v>
      </c>
      <c r="H836" s="258">
        <v>61.89</v>
      </c>
      <c r="I836" s="231"/>
      <c r="L836" s="226"/>
      <c r="M836" s="232"/>
      <c r="N836" s="233"/>
      <c r="O836" s="233"/>
      <c r="P836" s="233"/>
      <c r="Q836" s="233"/>
      <c r="R836" s="233"/>
      <c r="S836" s="233"/>
      <c r="T836" s="234"/>
      <c r="AT836" s="228" t="s">
        <v>183</v>
      </c>
      <c r="AU836" s="228" t="s">
        <v>85</v>
      </c>
      <c r="AV836" s="12" t="s">
        <v>81</v>
      </c>
      <c r="AW836" s="12" t="s">
        <v>35</v>
      </c>
      <c r="AX836" s="12" t="s">
        <v>79</v>
      </c>
      <c r="AY836" s="228" t="s">
        <v>173</v>
      </c>
    </row>
    <row r="837" spans="2:65" s="1" customFormat="1" ht="31.5" customHeight="1">
      <c r="B837" s="213"/>
      <c r="C837" s="214" t="s">
        <v>1993</v>
      </c>
      <c r="D837" s="214" t="s">
        <v>176</v>
      </c>
      <c r="E837" s="215" t="s">
        <v>1994</v>
      </c>
      <c r="F837" s="216" t="s">
        <v>1995</v>
      </c>
      <c r="G837" s="217" t="s">
        <v>179</v>
      </c>
      <c r="H837" s="218">
        <v>166.47</v>
      </c>
      <c r="I837" s="219"/>
      <c r="J837" s="220">
        <f>ROUND(I837*H837,2)</f>
        <v>0</v>
      </c>
      <c r="K837" s="216" t="s">
        <v>180</v>
      </c>
      <c r="L837" s="48"/>
      <c r="M837" s="221" t="s">
        <v>5</v>
      </c>
      <c r="N837" s="222" t="s">
        <v>43</v>
      </c>
      <c r="O837" s="49"/>
      <c r="P837" s="223">
        <f>O837*H837</f>
        <v>0</v>
      </c>
      <c r="Q837" s="223">
        <v>0.0051</v>
      </c>
      <c r="R837" s="223">
        <f>Q837*H837</f>
        <v>0</v>
      </c>
      <c r="S837" s="223">
        <v>0</v>
      </c>
      <c r="T837" s="224">
        <f>S837*H837</f>
        <v>0</v>
      </c>
      <c r="AR837" s="26" t="s">
        <v>181</v>
      </c>
      <c r="AT837" s="26" t="s">
        <v>176</v>
      </c>
      <c r="AU837" s="26" t="s">
        <v>85</v>
      </c>
      <c r="AY837" s="26" t="s">
        <v>173</v>
      </c>
      <c r="BE837" s="225">
        <f>IF(N837="základní",J837,0)</f>
        <v>0</v>
      </c>
      <c r="BF837" s="225">
        <f>IF(N837="snížená",J837,0)</f>
        <v>0</v>
      </c>
      <c r="BG837" s="225">
        <f>IF(N837="zákl. přenesená",J837,0)</f>
        <v>0</v>
      </c>
      <c r="BH837" s="225">
        <f>IF(N837="sníž. přenesená",J837,0)</f>
        <v>0</v>
      </c>
      <c r="BI837" s="225">
        <f>IF(N837="nulová",J837,0)</f>
        <v>0</v>
      </c>
      <c r="BJ837" s="26" t="s">
        <v>79</v>
      </c>
      <c r="BK837" s="225">
        <f>ROUND(I837*H837,2)</f>
        <v>0</v>
      </c>
      <c r="BL837" s="26" t="s">
        <v>181</v>
      </c>
      <c r="BM837" s="26" t="s">
        <v>1996</v>
      </c>
    </row>
    <row r="838" spans="2:47" s="1" customFormat="1" ht="13.5">
      <c r="B838" s="48"/>
      <c r="D838" s="227" t="s">
        <v>1236</v>
      </c>
      <c r="F838" s="285" t="s">
        <v>1997</v>
      </c>
      <c r="I838" s="281"/>
      <c r="L838" s="48"/>
      <c r="M838" s="282"/>
      <c r="N838" s="49"/>
      <c r="O838" s="49"/>
      <c r="P838" s="49"/>
      <c r="Q838" s="49"/>
      <c r="R838" s="49"/>
      <c r="S838" s="49"/>
      <c r="T838" s="87"/>
      <c r="AT838" s="26" t="s">
        <v>1236</v>
      </c>
      <c r="AU838" s="26" t="s">
        <v>85</v>
      </c>
    </row>
    <row r="839" spans="2:51" s="15" customFormat="1" ht="13.5">
      <c r="B839" s="286"/>
      <c r="D839" s="227" t="s">
        <v>183</v>
      </c>
      <c r="E839" s="287" t="s">
        <v>5</v>
      </c>
      <c r="F839" s="288" t="s">
        <v>1430</v>
      </c>
      <c r="H839" s="289" t="s">
        <v>5</v>
      </c>
      <c r="I839" s="290"/>
      <c r="L839" s="286"/>
      <c r="M839" s="291"/>
      <c r="N839" s="292"/>
      <c r="O839" s="292"/>
      <c r="P839" s="292"/>
      <c r="Q839" s="292"/>
      <c r="R839" s="292"/>
      <c r="S839" s="292"/>
      <c r="T839" s="293"/>
      <c r="AT839" s="289" t="s">
        <v>183</v>
      </c>
      <c r="AU839" s="289" t="s">
        <v>85</v>
      </c>
      <c r="AV839" s="15" t="s">
        <v>79</v>
      </c>
      <c r="AW839" s="15" t="s">
        <v>35</v>
      </c>
      <c r="AX839" s="15" t="s">
        <v>72</v>
      </c>
      <c r="AY839" s="289" t="s">
        <v>173</v>
      </c>
    </row>
    <row r="840" spans="2:51" s="12" customFormat="1" ht="13.5">
      <c r="B840" s="226"/>
      <c r="D840" s="227" t="s">
        <v>183</v>
      </c>
      <c r="E840" s="228" t="s">
        <v>5</v>
      </c>
      <c r="F840" s="229" t="s">
        <v>1749</v>
      </c>
      <c r="H840" s="230">
        <v>12.3</v>
      </c>
      <c r="I840" s="231"/>
      <c r="L840" s="226"/>
      <c r="M840" s="232"/>
      <c r="N840" s="233"/>
      <c r="O840" s="233"/>
      <c r="P840" s="233"/>
      <c r="Q840" s="233"/>
      <c r="R840" s="233"/>
      <c r="S840" s="233"/>
      <c r="T840" s="234"/>
      <c r="AT840" s="228" t="s">
        <v>183</v>
      </c>
      <c r="AU840" s="228" t="s">
        <v>85</v>
      </c>
      <c r="AV840" s="12" t="s">
        <v>81</v>
      </c>
      <c r="AW840" s="12" t="s">
        <v>35</v>
      </c>
      <c r="AX840" s="12" t="s">
        <v>72</v>
      </c>
      <c r="AY840" s="228" t="s">
        <v>173</v>
      </c>
    </row>
    <row r="841" spans="2:51" s="15" customFormat="1" ht="13.5">
      <c r="B841" s="286"/>
      <c r="D841" s="227" t="s">
        <v>183</v>
      </c>
      <c r="E841" s="287" t="s">
        <v>5</v>
      </c>
      <c r="F841" s="288" t="s">
        <v>1750</v>
      </c>
      <c r="H841" s="289" t="s">
        <v>5</v>
      </c>
      <c r="I841" s="290"/>
      <c r="L841" s="286"/>
      <c r="M841" s="291"/>
      <c r="N841" s="292"/>
      <c r="O841" s="292"/>
      <c r="P841" s="292"/>
      <c r="Q841" s="292"/>
      <c r="R841" s="292"/>
      <c r="S841" s="292"/>
      <c r="T841" s="293"/>
      <c r="AT841" s="289" t="s">
        <v>183</v>
      </c>
      <c r="AU841" s="289" t="s">
        <v>85</v>
      </c>
      <c r="AV841" s="15" t="s">
        <v>79</v>
      </c>
      <c r="AW841" s="15" t="s">
        <v>35</v>
      </c>
      <c r="AX841" s="15" t="s">
        <v>72</v>
      </c>
      <c r="AY841" s="289" t="s">
        <v>173</v>
      </c>
    </row>
    <row r="842" spans="2:51" s="12" customFormat="1" ht="13.5">
      <c r="B842" s="226"/>
      <c r="D842" s="227" t="s">
        <v>183</v>
      </c>
      <c r="E842" s="228" t="s">
        <v>5</v>
      </c>
      <c r="F842" s="229" t="s">
        <v>1751</v>
      </c>
      <c r="H842" s="230">
        <v>151.97</v>
      </c>
      <c r="I842" s="231"/>
      <c r="L842" s="226"/>
      <c r="M842" s="232"/>
      <c r="N842" s="233"/>
      <c r="O842" s="233"/>
      <c r="P842" s="233"/>
      <c r="Q842" s="233"/>
      <c r="R842" s="233"/>
      <c r="S842" s="233"/>
      <c r="T842" s="234"/>
      <c r="AT842" s="228" t="s">
        <v>183</v>
      </c>
      <c r="AU842" s="228" t="s">
        <v>85</v>
      </c>
      <c r="AV842" s="12" t="s">
        <v>81</v>
      </c>
      <c r="AW842" s="12" t="s">
        <v>35</v>
      </c>
      <c r="AX842" s="12" t="s">
        <v>72</v>
      </c>
      <c r="AY842" s="228" t="s">
        <v>173</v>
      </c>
    </row>
    <row r="843" spans="2:51" s="15" customFormat="1" ht="13.5">
      <c r="B843" s="286"/>
      <c r="D843" s="227" t="s">
        <v>183</v>
      </c>
      <c r="E843" s="287" t="s">
        <v>5</v>
      </c>
      <c r="F843" s="288" t="s">
        <v>1506</v>
      </c>
      <c r="H843" s="289" t="s">
        <v>5</v>
      </c>
      <c r="I843" s="290"/>
      <c r="L843" s="286"/>
      <c r="M843" s="291"/>
      <c r="N843" s="292"/>
      <c r="O843" s="292"/>
      <c r="P843" s="292"/>
      <c r="Q843" s="292"/>
      <c r="R843" s="292"/>
      <c r="S843" s="292"/>
      <c r="T843" s="293"/>
      <c r="AT843" s="289" t="s">
        <v>183</v>
      </c>
      <c r="AU843" s="289" t="s">
        <v>85</v>
      </c>
      <c r="AV843" s="15" t="s">
        <v>79</v>
      </c>
      <c r="AW843" s="15" t="s">
        <v>35</v>
      </c>
      <c r="AX843" s="15" t="s">
        <v>72</v>
      </c>
      <c r="AY843" s="289" t="s">
        <v>173</v>
      </c>
    </row>
    <row r="844" spans="2:51" s="12" customFormat="1" ht="13.5">
      <c r="B844" s="226"/>
      <c r="D844" s="227" t="s">
        <v>183</v>
      </c>
      <c r="E844" s="228" t="s">
        <v>5</v>
      </c>
      <c r="F844" s="229" t="s">
        <v>1693</v>
      </c>
      <c r="H844" s="230">
        <v>2.2</v>
      </c>
      <c r="I844" s="231"/>
      <c r="L844" s="226"/>
      <c r="M844" s="232"/>
      <c r="N844" s="233"/>
      <c r="O844" s="233"/>
      <c r="P844" s="233"/>
      <c r="Q844" s="233"/>
      <c r="R844" s="233"/>
      <c r="S844" s="233"/>
      <c r="T844" s="234"/>
      <c r="AT844" s="228" t="s">
        <v>183</v>
      </c>
      <c r="AU844" s="228" t="s">
        <v>85</v>
      </c>
      <c r="AV844" s="12" t="s">
        <v>81</v>
      </c>
      <c r="AW844" s="12" t="s">
        <v>35</v>
      </c>
      <c r="AX844" s="12" t="s">
        <v>72</v>
      </c>
      <c r="AY844" s="228" t="s">
        <v>173</v>
      </c>
    </row>
    <row r="845" spans="2:51" s="13" customFormat="1" ht="13.5">
      <c r="B845" s="235"/>
      <c r="D845" s="236" t="s">
        <v>183</v>
      </c>
      <c r="E845" s="237" t="s">
        <v>5</v>
      </c>
      <c r="F845" s="238" t="s">
        <v>186</v>
      </c>
      <c r="H845" s="239">
        <v>166.47</v>
      </c>
      <c r="I845" s="240"/>
      <c r="L845" s="235"/>
      <c r="M845" s="241"/>
      <c r="N845" s="242"/>
      <c r="O845" s="242"/>
      <c r="P845" s="242"/>
      <c r="Q845" s="242"/>
      <c r="R845" s="242"/>
      <c r="S845" s="242"/>
      <c r="T845" s="243"/>
      <c r="AT845" s="244" t="s">
        <v>183</v>
      </c>
      <c r="AU845" s="244" t="s">
        <v>85</v>
      </c>
      <c r="AV845" s="13" t="s">
        <v>181</v>
      </c>
      <c r="AW845" s="13" t="s">
        <v>35</v>
      </c>
      <c r="AX845" s="13" t="s">
        <v>79</v>
      </c>
      <c r="AY845" s="244" t="s">
        <v>173</v>
      </c>
    </row>
    <row r="846" spans="2:65" s="1" customFormat="1" ht="31.5" customHeight="1">
      <c r="B846" s="213"/>
      <c r="C846" s="214" t="s">
        <v>1998</v>
      </c>
      <c r="D846" s="214" t="s">
        <v>176</v>
      </c>
      <c r="E846" s="215" t="s">
        <v>1999</v>
      </c>
      <c r="F846" s="216" t="s">
        <v>2000</v>
      </c>
      <c r="G846" s="217" t="s">
        <v>179</v>
      </c>
      <c r="H846" s="218">
        <v>166.47</v>
      </c>
      <c r="I846" s="219"/>
      <c r="J846" s="220">
        <f>ROUND(I846*H846,2)</f>
        <v>0</v>
      </c>
      <c r="K846" s="216" t="s">
        <v>180</v>
      </c>
      <c r="L846" s="48"/>
      <c r="M846" s="221" t="s">
        <v>5</v>
      </c>
      <c r="N846" s="222" t="s">
        <v>43</v>
      </c>
      <c r="O846" s="49"/>
      <c r="P846" s="223">
        <f>O846*H846</f>
        <v>0</v>
      </c>
      <c r="Q846" s="223">
        <v>0.003</v>
      </c>
      <c r="R846" s="223">
        <f>Q846*H846</f>
        <v>0</v>
      </c>
      <c r="S846" s="223">
        <v>0</v>
      </c>
      <c r="T846" s="224">
        <f>S846*H846</f>
        <v>0</v>
      </c>
      <c r="AR846" s="26" t="s">
        <v>181</v>
      </c>
      <c r="AT846" s="26" t="s">
        <v>176</v>
      </c>
      <c r="AU846" s="26" t="s">
        <v>85</v>
      </c>
      <c r="AY846" s="26" t="s">
        <v>173</v>
      </c>
      <c r="BE846" s="225">
        <f>IF(N846="základní",J846,0)</f>
        <v>0</v>
      </c>
      <c r="BF846" s="225">
        <f>IF(N846="snížená",J846,0)</f>
        <v>0</v>
      </c>
      <c r="BG846" s="225">
        <f>IF(N846="zákl. přenesená",J846,0)</f>
        <v>0</v>
      </c>
      <c r="BH846" s="225">
        <f>IF(N846="sníž. přenesená",J846,0)</f>
        <v>0</v>
      </c>
      <c r="BI846" s="225">
        <f>IF(N846="nulová",J846,0)</f>
        <v>0</v>
      </c>
      <c r="BJ846" s="26" t="s">
        <v>79</v>
      </c>
      <c r="BK846" s="225">
        <f>ROUND(I846*H846,2)</f>
        <v>0</v>
      </c>
      <c r="BL846" s="26" t="s">
        <v>181</v>
      </c>
      <c r="BM846" s="26" t="s">
        <v>2001</v>
      </c>
    </row>
    <row r="847" spans="2:65" s="1" customFormat="1" ht="31.5" customHeight="1">
      <c r="B847" s="213"/>
      <c r="C847" s="214" t="s">
        <v>2002</v>
      </c>
      <c r="D847" s="214" t="s">
        <v>176</v>
      </c>
      <c r="E847" s="215" t="s">
        <v>2003</v>
      </c>
      <c r="F847" s="216" t="s">
        <v>2004</v>
      </c>
      <c r="G847" s="217" t="s">
        <v>179</v>
      </c>
      <c r="H847" s="218">
        <v>1686.92</v>
      </c>
      <c r="I847" s="219"/>
      <c r="J847" s="220">
        <f>ROUND(I847*H847,2)</f>
        <v>0</v>
      </c>
      <c r="K847" s="216" t="s">
        <v>5</v>
      </c>
      <c r="L847" s="48"/>
      <c r="M847" s="221" t="s">
        <v>5</v>
      </c>
      <c r="N847" s="222" t="s">
        <v>43</v>
      </c>
      <c r="O847" s="49"/>
      <c r="P847" s="223">
        <f>O847*H847</f>
        <v>0</v>
      </c>
      <c r="Q847" s="223">
        <v>0.01838</v>
      </c>
      <c r="R847" s="223">
        <f>Q847*H847</f>
        <v>0</v>
      </c>
      <c r="S847" s="223">
        <v>0</v>
      </c>
      <c r="T847" s="224">
        <f>S847*H847</f>
        <v>0</v>
      </c>
      <c r="AR847" s="26" t="s">
        <v>181</v>
      </c>
      <c r="AT847" s="26" t="s">
        <v>176</v>
      </c>
      <c r="AU847" s="26" t="s">
        <v>85</v>
      </c>
      <c r="AY847" s="26" t="s">
        <v>173</v>
      </c>
      <c r="BE847" s="225">
        <f>IF(N847="základní",J847,0)</f>
        <v>0</v>
      </c>
      <c r="BF847" s="225">
        <f>IF(N847="snížená",J847,0)</f>
        <v>0</v>
      </c>
      <c r="BG847" s="225">
        <f>IF(N847="zákl. přenesená",J847,0)</f>
        <v>0</v>
      </c>
      <c r="BH847" s="225">
        <f>IF(N847="sníž. přenesená",J847,0)</f>
        <v>0</v>
      </c>
      <c r="BI847" s="225">
        <f>IF(N847="nulová",J847,0)</f>
        <v>0</v>
      </c>
      <c r="BJ847" s="26" t="s">
        <v>79</v>
      </c>
      <c r="BK847" s="225">
        <f>ROUND(I847*H847,2)</f>
        <v>0</v>
      </c>
      <c r="BL847" s="26" t="s">
        <v>181</v>
      </c>
      <c r="BM847" s="26" t="s">
        <v>2005</v>
      </c>
    </row>
    <row r="848" spans="2:51" s="15" customFormat="1" ht="13.5">
      <c r="B848" s="286"/>
      <c r="D848" s="227" t="s">
        <v>183</v>
      </c>
      <c r="E848" s="287" t="s">
        <v>5</v>
      </c>
      <c r="F848" s="288" t="s">
        <v>1430</v>
      </c>
      <c r="H848" s="289" t="s">
        <v>5</v>
      </c>
      <c r="I848" s="290"/>
      <c r="L848" s="286"/>
      <c r="M848" s="291"/>
      <c r="N848" s="292"/>
      <c r="O848" s="292"/>
      <c r="P848" s="292"/>
      <c r="Q848" s="292"/>
      <c r="R848" s="292"/>
      <c r="S848" s="292"/>
      <c r="T848" s="293"/>
      <c r="AT848" s="289" t="s">
        <v>183</v>
      </c>
      <c r="AU848" s="289" t="s">
        <v>85</v>
      </c>
      <c r="AV848" s="15" t="s">
        <v>79</v>
      </c>
      <c r="AW848" s="15" t="s">
        <v>35</v>
      </c>
      <c r="AX848" s="15" t="s">
        <v>72</v>
      </c>
      <c r="AY848" s="289" t="s">
        <v>173</v>
      </c>
    </row>
    <row r="849" spans="2:51" s="12" customFormat="1" ht="13.5">
      <c r="B849" s="226"/>
      <c r="D849" s="227" t="s">
        <v>183</v>
      </c>
      <c r="E849" s="228" t="s">
        <v>5</v>
      </c>
      <c r="F849" s="229" t="s">
        <v>2006</v>
      </c>
      <c r="H849" s="230">
        <v>3.13</v>
      </c>
      <c r="I849" s="231"/>
      <c r="L849" s="226"/>
      <c r="M849" s="232"/>
      <c r="N849" s="233"/>
      <c r="O849" s="233"/>
      <c r="P849" s="233"/>
      <c r="Q849" s="233"/>
      <c r="R849" s="233"/>
      <c r="S849" s="233"/>
      <c r="T849" s="234"/>
      <c r="AT849" s="228" t="s">
        <v>183</v>
      </c>
      <c r="AU849" s="228" t="s">
        <v>85</v>
      </c>
      <c r="AV849" s="12" t="s">
        <v>81</v>
      </c>
      <c r="AW849" s="12" t="s">
        <v>35</v>
      </c>
      <c r="AX849" s="12" t="s">
        <v>72</v>
      </c>
      <c r="AY849" s="228" t="s">
        <v>173</v>
      </c>
    </row>
    <row r="850" spans="2:51" s="12" customFormat="1" ht="13.5">
      <c r="B850" s="226"/>
      <c r="D850" s="227" t="s">
        <v>183</v>
      </c>
      <c r="E850" s="228" t="s">
        <v>5</v>
      </c>
      <c r="F850" s="229" t="s">
        <v>1762</v>
      </c>
      <c r="H850" s="230">
        <v>46.79</v>
      </c>
      <c r="I850" s="231"/>
      <c r="L850" s="226"/>
      <c r="M850" s="232"/>
      <c r="N850" s="233"/>
      <c r="O850" s="233"/>
      <c r="P850" s="233"/>
      <c r="Q850" s="233"/>
      <c r="R850" s="233"/>
      <c r="S850" s="233"/>
      <c r="T850" s="234"/>
      <c r="AT850" s="228" t="s">
        <v>183</v>
      </c>
      <c r="AU850" s="228" t="s">
        <v>85</v>
      </c>
      <c r="AV850" s="12" t="s">
        <v>81</v>
      </c>
      <c r="AW850" s="12" t="s">
        <v>35</v>
      </c>
      <c r="AX850" s="12" t="s">
        <v>72</v>
      </c>
      <c r="AY850" s="228" t="s">
        <v>173</v>
      </c>
    </row>
    <row r="851" spans="2:51" s="12" customFormat="1" ht="13.5">
      <c r="B851" s="226"/>
      <c r="D851" s="227" t="s">
        <v>183</v>
      </c>
      <c r="E851" s="228" t="s">
        <v>5</v>
      </c>
      <c r="F851" s="229" t="s">
        <v>2007</v>
      </c>
      <c r="H851" s="230">
        <v>-16.52</v>
      </c>
      <c r="I851" s="231"/>
      <c r="L851" s="226"/>
      <c r="M851" s="232"/>
      <c r="N851" s="233"/>
      <c r="O851" s="233"/>
      <c r="P851" s="233"/>
      <c r="Q851" s="233"/>
      <c r="R851" s="233"/>
      <c r="S851" s="233"/>
      <c r="T851" s="234"/>
      <c r="AT851" s="228" t="s">
        <v>183</v>
      </c>
      <c r="AU851" s="228" t="s">
        <v>85</v>
      </c>
      <c r="AV851" s="12" t="s">
        <v>81</v>
      </c>
      <c r="AW851" s="12" t="s">
        <v>35</v>
      </c>
      <c r="AX851" s="12" t="s">
        <v>72</v>
      </c>
      <c r="AY851" s="228" t="s">
        <v>173</v>
      </c>
    </row>
    <row r="852" spans="2:51" s="15" customFormat="1" ht="13.5">
      <c r="B852" s="286"/>
      <c r="D852" s="227" t="s">
        <v>183</v>
      </c>
      <c r="E852" s="287" t="s">
        <v>5</v>
      </c>
      <c r="F852" s="288" t="s">
        <v>1502</v>
      </c>
      <c r="H852" s="289" t="s">
        <v>5</v>
      </c>
      <c r="I852" s="290"/>
      <c r="L852" s="286"/>
      <c r="M852" s="291"/>
      <c r="N852" s="292"/>
      <c r="O852" s="292"/>
      <c r="P852" s="292"/>
      <c r="Q852" s="292"/>
      <c r="R852" s="292"/>
      <c r="S852" s="292"/>
      <c r="T852" s="293"/>
      <c r="AT852" s="289" t="s">
        <v>183</v>
      </c>
      <c r="AU852" s="289" t="s">
        <v>85</v>
      </c>
      <c r="AV852" s="15" t="s">
        <v>79</v>
      </c>
      <c r="AW852" s="15" t="s">
        <v>35</v>
      </c>
      <c r="AX852" s="15" t="s">
        <v>72</v>
      </c>
      <c r="AY852" s="289" t="s">
        <v>173</v>
      </c>
    </row>
    <row r="853" spans="2:51" s="12" customFormat="1" ht="13.5">
      <c r="B853" s="226"/>
      <c r="D853" s="227" t="s">
        <v>183</v>
      </c>
      <c r="E853" s="228" t="s">
        <v>5</v>
      </c>
      <c r="F853" s="229" t="s">
        <v>2008</v>
      </c>
      <c r="H853" s="230">
        <v>56.99</v>
      </c>
      <c r="I853" s="231"/>
      <c r="L853" s="226"/>
      <c r="M853" s="232"/>
      <c r="N853" s="233"/>
      <c r="O853" s="233"/>
      <c r="P853" s="233"/>
      <c r="Q853" s="233"/>
      <c r="R853" s="233"/>
      <c r="S853" s="233"/>
      <c r="T853" s="234"/>
      <c r="AT853" s="228" t="s">
        <v>183</v>
      </c>
      <c r="AU853" s="228" t="s">
        <v>85</v>
      </c>
      <c r="AV853" s="12" t="s">
        <v>81</v>
      </c>
      <c r="AW853" s="12" t="s">
        <v>35</v>
      </c>
      <c r="AX853" s="12" t="s">
        <v>72</v>
      </c>
      <c r="AY853" s="228" t="s">
        <v>173</v>
      </c>
    </row>
    <row r="854" spans="2:51" s="15" customFormat="1" ht="13.5">
      <c r="B854" s="286"/>
      <c r="D854" s="227" t="s">
        <v>183</v>
      </c>
      <c r="E854" s="287" t="s">
        <v>5</v>
      </c>
      <c r="F854" s="288" t="s">
        <v>1504</v>
      </c>
      <c r="H854" s="289" t="s">
        <v>5</v>
      </c>
      <c r="I854" s="290"/>
      <c r="L854" s="286"/>
      <c r="M854" s="291"/>
      <c r="N854" s="292"/>
      <c r="O854" s="292"/>
      <c r="P854" s="292"/>
      <c r="Q854" s="292"/>
      <c r="R854" s="292"/>
      <c r="S854" s="292"/>
      <c r="T854" s="293"/>
      <c r="AT854" s="289" t="s">
        <v>183</v>
      </c>
      <c r="AU854" s="289" t="s">
        <v>85</v>
      </c>
      <c r="AV854" s="15" t="s">
        <v>79</v>
      </c>
      <c r="AW854" s="15" t="s">
        <v>35</v>
      </c>
      <c r="AX854" s="15" t="s">
        <v>72</v>
      </c>
      <c r="AY854" s="289" t="s">
        <v>173</v>
      </c>
    </row>
    <row r="855" spans="2:51" s="12" customFormat="1" ht="13.5">
      <c r="B855" s="226"/>
      <c r="D855" s="227" t="s">
        <v>183</v>
      </c>
      <c r="E855" s="228" t="s">
        <v>5</v>
      </c>
      <c r="F855" s="229" t="s">
        <v>2008</v>
      </c>
      <c r="H855" s="230">
        <v>56.99</v>
      </c>
      <c r="I855" s="231"/>
      <c r="L855" s="226"/>
      <c r="M855" s="232"/>
      <c r="N855" s="233"/>
      <c r="O855" s="233"/>
      <c r="P855" s="233"/>
      <c r="Q855" s="233"/>
      <c r="R855" s="233"/>
      <c r="S855" s="233"/>
      <c r="T855" s="234"/>
      <c r="AT855" s="228" t="s">
        <v>183</v>
      </c>
      <c r="AU855" s="228" t="s">
        <v>85</v>
      </c>
      <c r="AV855" s="12" t="s">
        <v>81</v>
      </c>
      <c r="AW855" s="12" t="s">
        <v>35</v>
      </c>
      <c r="AX855" s="12" t="s">
        <v>72</v>
      </c>
      <c r="AY855" s="228" t="s">
        <v>173</v>
      </c>
    </row>
    <row r="856" spans="2:51" s="15" customFormat="1" ht="13.5">
      <c r="B856" s="286"/>
      <c r="D856" s="227" t="s">
        <v>183</v>
      </c>
      <c r="E856" s="287" t="s">
        <v>5</v>
      </c>
      <c r="F856" s="288" t="s">
        <v>1505</v>
      </c>
      <c r="H856" s="289" t="s">
        <v>5</v>
      </c>
      <c r="I856" s="290"/>
      <c r="L856" s="286"/>
      <c r="M856" s="291"/>
      <c r="N856" s="292"/>
      <c r="O856" s="292"/>
      <c r="P856" s="292"/>
      <c r="Q856" s="292"/>
      <c r="R856" s="292"/>
      <c r="S856" s="292"/>
      <c r="T856" s="293"/>
      <c r="AT856" s="289" t="s">
        <v>183</v>
      </c>
      <c r="AU856" s="289" t="s">
        <v>85</v>
      </c>
      <c r="AV856" s="15" t="s">
        <v>79</v>
      </c>
      <c r="AW856" s="15" t="s">
        <v>35</v>
      </c>
      <c r="AX856" s="15" t="s">
        <v>72</v>
      </c>
      <c r="AY856" s="289" t="s">
        <v>173</v>
      </c>
    </row>
    <row r="857" spans="2:51" s="12" customFormat="1" ht="13.5">
      <c r="B857" s="226"/>
      <c r="D857" s="227" t="s">
        <v>183</v>
      </c>
      <c r="E857" s="228" t="s">
        <v>5</v>
      </c>
      <c r="F857" s="229" t="s">
        <v>2008</v>
      </c>
      <c r="H857" s="230">
        <v>56.99</v>
      </c>
      <c r="I857" s="231"/>
      <c r="L857" s="226"/>
      <c r="M857" s="232"/>
      <c r="N857" s="233"/>
      <c r="O857" s="233"/>
      <c r="P857" s="233"/>
      <c r="Q857" s="233"/>
      <c r="R857" s="233"/>
      <c r="S857" s="233"/>
      <c r="T857" s="234"/>
      <c r="AT857" s="228" t="s">
        <v>183</v>
      </c>
      <c r="AU857" s="228" t="s">
        <v>85</v>
      </c>
      <c r="AV857" s="12" t="s">
        <v>81</v>
      </c>
      <c r="AW857" s="12" t="s">
        <v>35</v>
      </c>
      <c r="AX857" s="12" t="s">
        <v>72</v>
      </c>
      <c r="AY857" s="228" t="s">
        <v>173</v>
      </c>
    </row>
    <row r="858" spans="2:51" s="15" customFormat="1" ht="13.5">
      <c r="B858" s="286"/>
      <c r="D858" s="227" t="s">
        <v>183</v>
      </c>
      <c r="E858" s="287" t="s">
        <v>5</v>
      </c>
      <c r="F858" s="288" t="s">
        <v>1506</v>
      </c>
      <c r="H858" s="289" t="s">
        <v>5</v>
      </c>
      <c r="I858" s="290"/>
      <c r="L858" s="286"/>
      <c r="M858" s="291"/>
      <c r="N858" s="292"/>
      <c r="O858" s="292"/>
      <c r="P858" s="292"/>
      <c r="Q858" s="292"/>
      <c r="R858" s="292"/>
      <c r="S858" s="292"/>
      <c r="T858" s="293"/>
      <c r="AT858" s="289" t="s">
        <v>183</v>
      </c>
      <c r="AU858" s="289" t="s">
        <v>85</v>
      </c>
      <c r="AV858" s="15" t="s">
        <v>79</v>
      </c>
      <c r="AW858" s="15" t="s">
        <v>35</v>
      </c>
      <c r="AX858" s="15" t="s">
        <v>72</v>
      </c>
      <c r="AY858" s="289" t="s">
        <v>173</v>
      </c>
    </row>
    <row r="859" spans="2:51" s="12" customFormat="1" ht="13.5">
      <c r="B859" s="226"/>
      <c r="D859" s="227" t="s">
        <v>183</v>
      </c>
      <c r="E859" s="228" t="s">
        <v>5</v>
      </c>
      <c r="F859" s="229" t="s">
        <v>1779</v>
      </c>
      <c r="H859" s="230">
        <v>7.56</v>
      </c>
      <c r="I859" s="231"/>
      <c r="L859" s="226"/>
      <c r="M859" s="232"/>
      <c r="N859" s="233"/>
      <c r="O859" s="233"/>
      <c r="P859" s="233"/>
      <c r="Q859" s="233"/>
      <c r="R859" s="233"/>
      <c r="S859" s="233"/>
      <c r="T859" s="234"/>
      <c r="AT859" s="228" t="s">
        <v>183</v>
      </c>
      <c r="AU859" s="228" t="s">
        <v>85</v>
      </c>
      <c r="AV859" s="12" t="s">
        <v>81</v>
      </c>
      <c r="AW859" s="12" t="s">
        <v>35</v>
      </c>
      <c r="AX859" s="12" t="s">
        <v>72</v>
      </c>
      <c r="AY859" s="228" t="s">
        <v>173</v>
      </c>
    </row>
    <row r="860" spans="2:51" s="15" customFormat="1" ht="13.5">
      <c r="B860" s="286"/>
      <c r="D860" s="227" t="s">
        <v>183</v>
      </c>
      <c r="E860" s="287" t="s">
        <v>5</v>
      </c>
      <c r="F860" s="288" t="s">
        <v>1480</v>
      </c>
      <c r="H860" s="289" t="s">
        <v>5</v>
      </c>
      <c r="I860" s="290"/>
      <c r="L860" s="286"/>
      <c r="M860" s="291"/>
      <c r="N860" s="292"/>
      <c r="O860" s="292"/>
      <c r="P860" s="292"/>
      <c r="Q860" s="292"/>
      <c r="R860" s="292"/>
      <c r="S860" s="292"/>
      <c r="T860" s="293"/>
      <c r="AT860" s="289" t="s">
        <v>183</v>
      </c>
      <c r="AU860" s="289" t="s">
        <v>85</v>
      </c>
      <c r="AV860" s="15" t="s">
        <v>79</v>
      </c>
      <c r="AW860" s="15" t="s">
        <v>35</v>
      </c>
      <c r="AX860" s="15" t="s">
        <v>72</v>
      </c>
      <c r="AY860" s="289" t="s">
        <v>173</v>
      </c>
    </row>
    <row r="861" spans="2:51" s="12" customFormat="1" ht="13.5">
      <c r="B861" s="226"/>
      <c r="D861" s="227" t="s">
        <v>183</v>
      </c>
      <c r="E861" s="228" t="s">
        <v>5</v>
      </c>
      <c r="F861" s="229" t="s">
        <v>1768</v>
      </c>
      <c r="H861" s="230">
        <v>106.55</v>
      </c>
      <c r="I861" s="231"/>
      <c r="L861" s="226"/>
      <c r="M861" s="232"/>
      <c r="N861" s="233"/>
      <c r="O861" s="233"/>
      <c r="P861" s="233"/>
      <c r="Q861" s="233"/>
      <c r="R861" s="233"/>
      <c r="S861" s="233"/>
      <c r="T861" s="234"/>
      <c r="AT861" s="228" t="s">
        <v>183</v>
      </c>
      <c r="AU861" s="228" t="s">
        <v>85</v>
      </c>
      <c r="AV861" s="12" t="s">
        <v>81</v>
      </c>
      <c r="AW861" s="12" t="s">
        <v>35</v>
      </c>
      <c r="AX861" s="12" t="s">
        <v>72</v>
      </c>
      <c r="AY861" s="228" t="s">
        <v>173</v>
      </c>
    </row>
    <row r="862" spans="2:51" s="12" customFormat="1" ht="13.5">
      <c r="B862" s="226"/>
      <c r="D862" s="227" t="s">
        <v>183</v>
      </c>
      <c r="E862" s="228" t="s">
        <v>5</v>
      </c>
      <c r="F862" s="229" t="s">
        <v>1769</v>
      </c>
      <c r="H862" s="230">
        <v>-56.59</v>
      </c>
      <c r="I862" s="231"/>
      <c r="L862" s="226"/>
      <c r="M862" s="232"/>
      <c r="N862" s="233"/>
      <c r="O862" s="233"/>
      <c r="P862" s="233"/>
      <c r="Q862" s="233"/>
      <c r="R862" s="233"/>
      <c r="S862" s="233"/>
      <c r="T862" s="234"/>
      <c r="AT862" s="228" t="s">
        <v>183</v>
      </c>
      <c r="AU862" s="228" t="s">
        <v>85</v>
      </c>
      <c r="AV862" s="12" t="s">
        <v>81</v>
      </c>
      <c r="AW862" s="12" t="s">
        <v>35</v>
      </c>
      <c r="AX862" s="12" t="s">
        <v>72</v>
      </c>
      <c r="AY862" s="228" t="s">
        <v>173</v>
      </c>
    </row>
    <row r="863" spans="2:51" s="15" customFormat="1" ht="13.5">
      <c r="B863" s="286"/>
      <c r="D863" s="227" t="s">
        <v>183</v>
      </c>
      <c r="E863" s="287" t="s">
        <v>5</v>
      </c>
      <c r="F863" s="288" t="s">
        <v>1506</v>
      </c>
      <c r="H863" s="289" t="s">
        <v>5</v>
      </c>
      <c r="I863" s="290"/>
      <c r="L863" s="286"/>
      <c r="M863" s="291"/>
      <c r="N863" s="292"/>
      <c r="O863" s="292"/>
      <c r="P863" s="292"/>
      <c r="Q863" s="292"/>
      <c r="R863" s="292"/>
      <c r="S863" s="292"/>
      <c r="T863" s="293"/>
      <c r="AT863" s="289" t="s">
        <v>183</v>
      </c>
      <c r="AU863" s="289" t="s">
        <v>85</v>
      </c>
      <c r="AV863" s="15" t="s">
        <v>79</v>
      </c>
      <c r="AW863" s="15" t="s">
        <v>35</v>
      </c>
      <c r="AX863" s="15" t="s">
        <v>72</v>
      </c>
      <c r="AY863" s="289" t="s">
        <v>173</v>
      </c>
    </row>
    <row r="864" spans="2:51" s="12" customFormat="1" ht="13.5">
      <c r="B864" s="226"/>
      <c r="D864" s="227" t="s">
        <v>183</v>
      </c>
      <c r="E864" s="228" t="s">
        <v>5</v>
      </c>
      <c r="F864" s="229" t="s">
        <v>1770</v>
      </c>
      <c r="H864" s="230">
        <v>11.61</v>
      </c>
      <c r="I864" s="231"/>
      <c r="L864" s="226"/>
      <c r="M864" s="232"/>
      <c r="N864" s="233"/>
      <c r="O864" s="233"/>
      <c r="P864" s="233"/>
      <c r="Q864" s="233"/>
      <c r="R864" s="233"/>
      <c r="S864" s="233"/>
      <c r="T864" s="234"/>
      <c r="AT864" s="228" t="s">
        <v>183</v>
      </c>
      <c r="AU864" s="228" t="s">
        <v>85</v>
      </c>
      <c r="AV864" s="12" t="s">
        <v>81</v>
      </c>
      <c r="AW864" s="12" t="s">
        <v>35</v>
      </c>
      <c r="AX864" s="12" t="s">
        <v>72</v>
      </c>
      <c r="AY864" s="228" t="s">
        <v>173</v>
      </c>
    </row>
    <row r="865" spans="2:51" s="12" customFormat="1" ht="13.5">
      <c r="B865" s="226"/>
      <c r="D865" s="227" t="s">
        <v>183</v>
      </c>
      <c r="E865" s="228" t="s">
        <v>5</v>
      </c>
      <c r="F865" s="229" t="s">
        <v>1771</v>
      </c>
      <c r="H865" s="230">
        <v>-6.94</v>
      </c>
      <c r="I865" s="231"/>
      <c r="L865" s="226"/>
      <c r="M865" s="232"/>
      <c r="N865" s="233"/>
      <c r="O865" s="233"/>
      <c r="P865" s="233"/>
      <c r="Q865" s="233"/>
      <c r="R865" s="233"/>
      <c r="S865" s="233"/>
      <c r="T865" s="234"/>
      <c r="AT865" s="228" t="s">
        <v>183</v>
      </c>
      <c r="AU865" s="228" t="s">
        <v>85</v>
      </c>
      <c r="AV865" s="12" t="s">
        <v>81</v>
      </c>
      <c r="AW865" s="12" t="s">
        <v>35</v>
      </c>
      <c r="AX865" s="12" t="s">
        <v>72</v>
      </c>
      <c r="AY865" s="228" t="s">
        <v>173</v>
      </c>
    </row>
    <row r="866" spans="2:51" s="15" customFormat="1" ht="13.5">
      <c r="B866" s="286"/>
      <c r="D866" s="227" t="s">
        <v>183</v>
      </c>
      <c r="E866" s="287" t="s">
        <v>5</v>
      </c>
      <c r="F866" s="288" t="s">
        <v>2009</v>
      </c>
      <c r="H866" s="289" t="s">
        <v>5</v>
      </c>
      <c r="I866" s="290"/>
      <c r="L866" s="286"/>
      <c r="M866" s="291"/>
      <c r="N866" s="292"/>
      <c r="O866" s="292"/>
      <c r="P866" s="292"/>
      <c r="Q866" s="292"/>
      <c r="R866" s="292"/>
      <c r="S866" s="292"/>
      <c r="T866" s="293"/>
      <c r="AT866" s="289" t="s">
        <v>183</v>
      </c>
      <c r="AU866" s="289" t="s">
        <v>85</v>
      </c>
      <c r="AV866" s="15" t="s">
        <v>79</v>
      </c>
      <c r="AW866" s="15" t="s">
        <v>35</v>
      </c>
      <c r="AX866" s="15" t="s">
        <v>72</v>
      </c>
      <c r="AY866" s="289" t="s">
        <v>173</v>
      </c>
    </row>
    <row r="867" spans="2:51" s="12" customFormat="1" ht="13.5">
      <c r="B867" s="226"/>
      <c r="D867" s="227" t="s">
        <v>183</v>
      </c>
      <c r="E867" s="228" t="s">
        <v>5</v>
      </c>
      <c r="F867" s="229" t="s">
        <v>2010</v>
      </c>
      <c r="H867" s="230">
        <v>996.64</v>
      </c>
      <c r="I867" s="231"/>
      <c r="L867" s="226"/>
      <c r="M867" s="232"/>
      <c r="N867" s="233"/>
      <c r="O867" s="233"/>
      <c r="P867" s="233"/>
      <c r="Q867" s="233"/>
      <c r="R867" s="233"/>
      <c r="S867" s="233"/>
      <c r="T867" s="234"/>
      <c r="AT867" s="228" t="s">
        <v>183</v>
      </c>
      <c r="AU867" s="228" t="s">
        <v>85</v>
      </c>
      <c r="AV867" s="12" t="s">
        <v>81</v>
      </c>
      <c r="AW867" s="12" t="s">
        <v>35</v>
      </c>
      <c r="AX867" s="12" t="s">
        <v>72</v>
      </c>
      <c r="AY867" s="228" t="s">
        <v>173</v>
      </c>
    </row>
    <row r="868" spans="2:51" s="15" customFormat="1" ht="13.5">
      <c r="B868" s="286"/>
      <c r="D868" s="227" t="s">
        <v>183</v>
      </c>
      <c r="E868" s="287" t="s">
        <v>5</v>
      </c>
      <c r="F868" s="288" t="s">
        <v>2011</v>
      </c>
      <c r="H868" s="289" t="s">
        <v>5</v>
      </c>
      <c r="I868" s="290"/>
      <c r="L868" s="286"/>
      <c r="M868" s="291"/>
      <c r="N868" s="292"/>
      <c r="O868" s="292"/>
      <c r="P868" s="292"/>
      <c r="Q868" s="292"/>
      <c r="R868" s="292"/>
      <c r="S868" s="292"/>
      <c r="T868" s="293"/>
      <c r="AT868" s="289" t="s">
        <v>183</v>
      </c>
      <c r="AU868" s="289" t="s">
        <v>85</v>
      </c>
      <c r="AV868" s="15" t="s">
        <v>79</v>
      </c>
      <c r="AW868" s="15" t="s">
        <v>35</v>
      </c>
      <c r="AX868" s="15" t="s">
        <v>72</v>
      </c>
      <c r="AY868" s="289" t="s">
        <v>173</v>
      </c>
    </row>
    <row r="869" spans="2:51" s="15" customFormat="1" ht="13.5">
      <c r="B869" s="286"/>
      <c r="D869" s="227" t="s">
        <v>183</v>
      </c>
      <c r="E869" s="287" t="s">
        <v>5</v>
      </c>
      <c r="F869" s="288" t="s">
        <v>1430</v>
      </c>
      <c r="H869" s="289" t="s">
        <v>5</v>
      </c>
      <c r="I869" s="290"/>
      <c r="L869" s="286"/>
      <c r="M869" s="291"/>
      <c r="N869" s="292"/>
      <c r="O869" s="292"/>
      <c r="P869" s="292"/>
      <c r="Q869" s="292"/>
      <c r="R869" s="292"/>
      <c r="S869" s="292"/>
      <c r="T869" s="293"/>
      <c r="AT869" s="289" t="s">
        <v>183</v>
      </c>
      <c r="AU869" s="289" t="s">
        <v>85</v>
      </c>
      <c r="AV869" s="15" t="s">
        <v>79</v>
      </c>
      <c r="AW869" s="15" t="s">
        <v>35</v>
      </c>
      <c r="AX869" s="15" t="s">
        <v>72</v>
      </c>
      <c r="AY869" s="289" t="s">
        <v>173</v>
      </c>
    </row>
    <row r="870" spans="2:51" s="12" customFormat="1" ht="13.5">
      <c r="B870" s="226"/>
      <c r="D870" s="227" t="s">
        <v>183</v>
      </c>
      <c r="E870" s="228" t="s">
        <v>5</v>
      </c>
      <c r="F870" s="229" t="s">
        <v>2012</v>
      </c>
      <c r="H870" s="230">
        <v>107.17</v>
      </c>
      <c r="I870" s="231"/>
      <c r="L870" s="226"/>
      <c r="M870" s="232"/>
      <c r="N870" s="233"/>
      <c r="O870" s="233"/>
      <c r="P870" s="233"/>
      <c r="Q870" s="233"/>
      <c r="R870" s="233"/>
      <c r="S870" s="233"/>
      <c r="T870" s="234"/>
      <c r="AT870" s="228" t="s">
        <v>183</v>
      </c>
      <c r="AU870" s="228" t="s">
        <v>85</v>
      </c>
      <c r="AV870" s="12" t="s">
        <v>81</v>
      </c>
      <c r="AW870" s="12" t="s">
        <v>35</v>
      </c>
      <c r="AX870" s="12" t="s">
        <v>72</v>
      </c>
      <c r="AY870" s="228" t="s">
        <v>173</v>
      </c>
    </row>
    <row r="871" spans="2:51" s="12" customFormat="1" ht="13.5">
      <c r="B871" s="226"/>
      <c r="D871" s="227" t="s">
        <v>183</v>
      </c>
      <c r="E871" s="228" t="s">
        <v>5</v>
      </c>
      <c r="F871" s="229" t="s">
        <v>2013</v>
      </c>
      <c r="H871" s="230">
        <v>-16.63</v>
      </c>
      <c r="I871" s="231"/>
      <c r="L871" s="226"/>
      <c r="M871" s="232"/>
      <c r="N871" s="233"/>
      <c r="O871" s="233"/>
      <c r="P871" s="233"/>
      <c r="Q871" s="233"/>
      <c r="R871" s="233"/>
      <c r="S871" s="233"/>
      <c r="T871" s="234"/>
      <c r="AT871" s="228" t="s">
        <v>183</v>
      </c>
      <c r="AU871" s="228" t="s">
        <v>85</v>
      </c>
      <c r="AV871" s="12" t="s">
        <v>81</v>
      </c>
      <c r="AW871" s="12" t="s">
        <v>35</v>
      </c>
      <c r="AX871" s="12" t="s">
        <v>72</v>
      </c>
      <c r="AY871" s="228" t="s">
        <v>173</v>
      </c>
    </row>
    <row r="872" spans="2:51" s="12" customFormat="1" ht="13.5">
      <c r="B872" s="226"/>
      <c r="D872" s="227" t="s">
        <v>183</v>
      </c>
      <c r="E872" s="228" t="s">
        <v>5</v>
      </c>
      <c r="F872" s="229" t="s">
        <v>2014</v>
      </c>
      <c r="H872" s="230">
        <v>6.24</v>
      </c>
      <c r="I872" s="231"/>
      <c r="L872" s="226"/>
      <c r="M872" s="232"/>
      <c r="N872" s="233"/>
      <c r="O872" s="233"/>
      <c r="P872" s="233"/>
      <c r="Q872" s="233"/>
      <c r="R872" s="233"/>
      <c r="S872" s="233"/>
      <c r="T872" s="234"/>
      <c r="AT872" s="228" t="s">
        <v>183</v>
      </c>
      <c r="AU872" s="228" t="s">
        <v>85</v>
      </c>
      <c r="AV872" s="12" t="s">
        <v>81</v>
      </c>
      <c r="AW872" s="12" t="s">
        <v>35</v>
      </c>
      <c r="AX872" s="12" t="s">
        <v>72</v>
      </c>
      <c r="AY872" s="228" t="s">
        <v>173</v>
      </c>
    </row>
    <row r="873" spans="2:51" s="15" customFormat="1" ht="13.5">
      <c r="B873" s="286"/>
      <c r="D873" s="227" t="s">
        <v>183</v>
      </c>
      <c r="E873" s="287" t="s">
        <v>5</v>
      </c>
      <c r="F873" s="288" t="s">
        <v>1750</v>
      </c>
      <c r="H873" s="289" t="s">
        <v>5</v>
      </c>
      <c r="I873" s="290"/>
      <c r="L873" s="286"/>
      <c r="M873" s="291"/>
      <c r="N873" s="292"/>
      <c r="O873" s="292"/>
      <c r="P873" s="292"/>
      <c r="Q873" s="292"/>
      <c r="R873" s="292"/>
      <c r="S873" s="292"/>
      <c r="T873" s="293"/>
      <c r="AT873" s="289" t="s">
        <v>183</v>
      </c>
      <c r="AU873" s="289" t="s">
        <v>85</v>
      </c>
      <c r="AV873" s="15" t="s">
        <v>79</v>
      </c>
      <c r="AW873" s="15" t="s">
        <v>35</v>
      </c>
      <c r="AX873" s="15" t="s">
        <v>72</v>
      </c>
      <c r="AY873" s="289" t="s">
        <v>173</v>
      </c>
    </row>
    <row r="874" spans="2:51" s="12" customFormat="1" ht="13.5">
      <c r="B874" s="226"/>
      <c r="D874" s="227" t="s">
        <v>183</v>
      </c>
      <c r="E874" s="228" t="s">
        <v>5</v>
      </c>
      <c r="F874" s="229" t="s">
        <v>2015</v>
      </c>
      <c r="H874" s="230">
        <v>323.98</v>
      </c>
      <c r="I874" s="231"/>
      <c r="L874" s="226"/>
      <c r="M874" s="232"/>
      <c r="N874" s="233"/>
      <c r="O874" s="233"/>
      <c r="P874" s="233"/>
      <c r="Q874" s="233"/>
      <c r="R874" s="233"/>
      <c r="S874" s="233"/>
      <c r="T874" s="234"/>
      <c r="AT874" s="228" t="s">
        <v>183</v>
      </c>
      <c r="AU874" s="228" t="s">
        <v>85</v>
      </c>
      <c r="AV874" s="12" t="s">
        <v>81</v>
      </c>
      <c r="AW874" s="12" t="s">
        <v>35</v>
      </c>
      <c r="AX874" s="12" t="s">
        <v>72</v>
      </c>
      <c r="AY874" s="228" t="s">
        <v>173</v>
      </c>
    </row>
    <row r="875" spans="2:51" s="12" customFormat="1" ht="13.5">
      <c r="B875" s="226"/>
      <c r="D875" s="227" t="s">
        <v>183</v>
      </c>
      <c r="E875" s="228" t="s">
        <v>5</v>
      </c>
      <c r="F875" s="229" t="s">
        <v>2016</v>
      </c>
      <c r="H875" s="230">
        <v>-30.29</v>
      </c>
      <c r="I875" s="231"/>
      <c r="L875" s="226"/>
      <c r="M875" s="232"/>
      <c r="N875" s="233"/>
      <c r="O875" s="233"/>
      <c r="P875" s="233"/>
      <c r="Q875" s="233"/>
      <c r="R875" s="233"/>
      <c r="S875" s="233"/>
      <c r="T875" s="234"/>
      <c r="AT875" s="228" t="s">
        <v>183</v>
      </c>
      <c r="AU875" s="228" t="s">
        <v>85</v>
      </c>
      <c r="AV875" s="12" t="s">
        <v>81</v>
      </c>
      <c r="AW875" s="12" t="s">
        <v>35</v>
      </c>
      <c r="AX875" s="12" t="s">
        <v>72</v>
      </c>
      <c r="AY875" s="228" t="s">
        <v>173</v>
      </c>
    </row>
    <row r="876" spans="2:51" s="12" customFormat="1" ht="13.5">
      <c r="B876" s="226"/>
      <c r="D876" s="227" t="s">
        <v>183</v>
      </c>
      <c r="E876" s="228" t="s">
        <v>5</v>
      </c>
      <c r="F876" s="229" t="s">
        <v>2017</v>
      </c>
      <c r="H876" s="230">
        <v>28.03</v>
      </c>
      <c r="I876" s="231"/>
      <c r="L876" s="226"/>
      <c r="M876" s="232"/>
      <c r="N876" s="233"/>
      <c r="O876" s="233"/>
      <c r="P876" s="233"/>
      <c r="Q876" s="233"/>
      <c r="R876" s="233"/>
      <c r="S876" s="233"/>
      <c r="T876" s="234"/>
      <c r="AT876" s="228" t="s">
        <v>183</v>
      </c>
      <c r="AU876" s="228" t="s">
        <v>85</v>
      </c>
      <c r="AV876" s="12" t="s">
        <v>81</v>
      </c>
      <c r="AW876" s="12" t="s">
        <v>35</v>
      </c>
      <c r="AX876" s="12" t="s">
        <v>72</v>
      </c>
      <c r="AY876" s="228" t="s">
        <v>173</v>
      </c>
    </row>
    <row r="877" spans="2:51" s="15" customFormat="1" ht="13.5">
      <c r="B877" s="286"/>
      <c r="D877" s="227" t="s">
        <v>183</v>
      </c>
      <c r="E877" s="287" t="s">
        <v>5</v>
      </c>
      <c r="F877" s="288" t="s">
        <v>1506</v>
      </c>
      <c r="H877" s="289" t="s">
        <v>5</v>
      </c>
      <c r="I877" s="290"/>
      <c r="L877" s="286"/>
      <c r="M877" s="291"/>
      <c r="N877" s="292"/>
      <c r="O877" s="292"/>
      <c r="P877" s="292"/>
      <c r="Q877" s="292"/>
      <c r="R877" s="292"/>
      <c r="S877" s="292"/>
      <c r="T877" s="293"/>
      <c r="AT877" s="289" t="s">
        <v>183</v>
      </c>
      <c r="AU877" s="289" t="s">
        <v>85</v>
      </c>
      <c r="AV877" s="15" t="s">
        <v>79</v>
      </c>
      <c r="AW877" s="15" t="s">
        <v>35</v>
      </c>
      <c r="AX877" s="15" t="s">
        <v>72</v>
      </c>
      <c r="AY877" s="289" t="s">
        <v>173</v>
      </c>
    </row>
    <row r="878" spans="2:51" s="12" customFormat="1" ht="13.5">
      <c r="B878" s="226"/>
      <c r="D878" s="227" t="s">
        <v>183</v>
      </c>
      <c r="E878" s="228" t="s">
        <v>5</v>
      </c>
      <c r="F878" s="229" t="s">
        <v>2018</v>
      </c>
      <c r="H878" s="230">
        <v>6.94</v>
      </c>
      <c r="I878" s="231"/>
      <c r="L878" s="226"/>
      <c r="M878" s="232"/>
      <c r="N878" s="233"/>
      <c r="O878" s="233"/>
      <c r="P878" s="233"/>
      <c r="Q878" s="233"/>
      <c r="R878" s="233"/>
      <c r="S878" s="233"/>
      <c r="T878" s="234"/>
      <c r="AT878" s="228" t="s">
        <v>183</v>
      </c>
      <c r="AU878" s="228" t="s">
        <v>85</v>
      </c>
      <c r="AV878" s="12" t="s">
        <v>81</v>
      </c>
      <c r="AW878" s="12" t="s">
        <v>35</v>
      </c>
      <c r="AX878" s="12" t="s">
        <v>72</v>
      </c>
      <c r="AY878" s="228" t="s">
        <v>173</v>
      </c>
    </row>
    <row r="879" spans="2:51" s="12" customFormat="1" ht="13.5">
      <c r="B879" s="226"/>
      <c r="D879" s="227" t="s">
        <v>183</v>
      </c>
      <c r="E879" s="228" t="s">
        <v>5</v>
      </c>
      <c r="F879" s="229" t="s">
        <v>2019</v>
      </c>
      <c r="H879" s="230">
        <v>-2.54</v>
      </c>
      <c r="I879" s="231"/>
      <c r="L879" s="226"/>
      <c r="M879" s="232"/>
      <c r="N879" s="233"/>
      <c r="O879" s="233"/>
      <c r="P879" s="233"/>
      <c r="Q879" s="233"/>
      <c r="R879" s="233"/>
      <c r="S879" s="233"/>
      <c r="T879" s="234"/>
      <c r="AT879" s="228" t="s">
        <v>183</v>
      </c>
      <c r="AU879" s="228" t="s">
        <v>85</v>
      </c>
      <c r="AV879" s="12" t="s">
        <v>81</v>
      </c>
      <c r="AW879" s="12" t="s">
        <v>35</v>
      </c>
      <c r="AX879" s="12" t="s">
        <v>72</v>
      </c>
      <c r="AY879" s="228" t="s">
        <v>173</v>
      </c>
    </row>
    <row r="880" spans="2:51" s="12" customFormat="1" ht="13.5">
      <c r="B880" s="226"/>
      <c r="D880" s="227" t="s">
        <v>183</v>
      </c>
      <c r="E880" s="228" t="s">
        <v>5</v>
      </c>
      <c r="F880" s="229" t="s">
        <v>2020</v>
      </c>
      <c r="H880" s="230">
        <v>0.82</v>
      </c>
      <c r="I880" s="231"/>
      <c r="L880" s="226"/>
      <c r="M880" s="232"/>
      <c r="N880" s="233"/>
      <c r="O880" s="233"/>
      <c r="P880" s="233"/>
      <c r="Q880" s="233"/>
      <c r="R880" s="233"/>
      <c r="S880" s="233"/>
      <c r="T880" s="234"/>
      <c r="AT880" s="228" t="s">
        <v>183</v>
      </c>
      <c r="AU880" s="228" t="s">
        <v>85</v>
      </c>
      <c r="AV880" s="12" t="s">
        <v>81</v>
      </c>
      <c r="AW880" s="12" t="s">
        <v>35</v>
      </c>
      <c r="AX880" s="12" t="s">
        <v>72</v>
      </c>
      <c r="AY880" s="228" t="s">
        <v>173</v>
      </c>
    </row>
    <row r="881" spans="2:51" s="13" customFormat="1" ht="13.5">
      <c r="B881" s="235"/>
      <c r="D881" s="236" t="s">
        <v>183</v>
      </c>
      <c r="E881" s="237" t="s">
        <v>5</v>
      </c>
      <c r="F881" s="238" t="s">
        <v>186</v>
      </c>
      <c r="H881" s="239">
        <v>1686.92</v>
      </c>
      <c r="I881" s="240"/>
      <c r="L881" s="235"/>
      <c r="M881" s="241"/>
      <c r="N881" s="242"/>
      <c r="O881" s="242"/>
      <c r="P881" s="242"/>
      <c r="Q881" s="242"/>
      <c r="R881" s="242"/>
      <c r="S881" s="242"/>
      <c r="T881" s="243"/>
      <c r="AT881" s="244" t="s">
        <v>183</v>
      </c>
      <c r="AU881" s="244" t="s">
        <v>85</v>
      </c>
      <c r="AV881" s="13" t="s">
        <v>181</v>
      </c>
      <c r="AW881" s="13" t="s">
        <v>35</v>
      </c>
      <c r="AX881" s="13" t="s">
        <v>79</v>
      </c>
      <c r="AY881" s="244" t="s">
        <v>173</v>
      </c>
    </row>
    <row r="882" spans="2:65" s="1" customFormat="1" ht="31.5" customHeight="1">
      <c r="B882" s="213"/>
      <c r="C882" s="214" t="s">
        <v>2021</v>
      </c>
      <c r="D882" s="214" t="s">
        <v>176</v>
      </c>
      <c r="E882" s="215" t="s">
        <v>2022</v>
      </c>
      <c r="F882" s="216" t="s">
        <v>2023</v>
      </c>
      <c r="G882" s="217" t="s">
        <v>179</v>
      </c>
      <c r="H882" s="218">
        <v>533.12</v>
      </c>
      <c r="I882" s="219"/>
      <c r="J882" s="220">
        <f>ROUND(I882*H882,2)</f>
        <v>0</v>
      </c>
      <c r="K882" s="216" t="s">
        <v>180</v>
      </c>
      <c r="L882" s="48"/>
      <c r="M882" s="221" t="s">
        <v>5</v>
      </c>
      <c r="N882" s="222" t="s">
        <v>43</v>
      </c>
      <c r="O882" s="49"/>
      <c r="P882" s="223">
        <f>O882*H882</f>
        <v>0</v>
      </c>
      <c r="Q882" s="223">
        <v>0.0079</v>
      </c>
      <c r="R882" s="223">
        <f>Q882*H882</f>
        <v>0</v>
      </c>
      <c r="S882" s="223">
        <v>0</v>
      </c>
      <c r="T882" s="224">
        <f>S882*H882</f>
        <v>0</v>
      </c>
      <c r="AR882" s="26" t="s">
        <v>181</v>
      </c>
      <c r="AT882" s="26" t="s">
        <v>176</v>
      </c>
      <c r="AU882" s="26" t="s">
        <v>85</v>
      </c>
      <c r="AY882" s="26" t="s">
        <v>173</v>
      </c>
      <c r="BE882" s="225">
        <f>IF(N882="základní",J882,0)</f>
        <v>0</v>
      </c>
      <c r="BF882" s="225">
        <f>IF(N882="snížená",J882,0)</f>
        <v>0</v>
      </c>
      <c r="BG882" s="225">
        <f>IF(N882="zákl. přenesená",J882,0)</f>
        <v>0</v>
      </c>
      <c r="BH882" s="225">
        <f>IF(N882="sníž. přenesená",J882,0)</f>
        <v>0</v>
      </c>
      <c r="BI882" s="225">
        <f>IF(N882="nulová",J882,0)</f>
        <v>0</v>
      </c>
      <c r="BJ882" s="26" t="s">
        <v>79</v>
      </c>
      <c r="BK882" s="225">
        <f>ROUND(I882*H882,2)</f>
        <v>0</v>
      </c>
      <c r="BL882" s="26" t="s">
        <v>181</v>
      </c>
      <c r="BM882" s="26" t="s">
        <v>2024</v>
      </c>
    </row>
    <row r="883" spans="2:47" s="1" customFormat="1" ht="13.5">
      <c r="B883" s="48"/>
      <c r="D883" s="236" t="s">
        <v>1236</v>
      </c>
      <c r="F883" s="280" t="s">
        <v>2025</v>
      </c>
      <c r="I883" s="281"/>
      <c r="L883" s="48"/>
      <c r="M883" s="282"/>
      <c r="N883" s="49"/>
      <c r="O883" s="49"/>
      <c r="P883" s="49"/>
      <c r="Q883" s="49"/>
      <c r="R883" s="49"/>
      <c r="S883" s="49"/>
      <c r="T883" s="87"/>
      <c r="AT883" s="26" t="s">
        <v>1236</v>
      </c>
      <c r="AU883" s="26" t="s">
        <v>85</v>
      </c>
    </row>
    <row r="884" spans="2:65" s="1" customFormat="1" ht="22.5" customHeight="1">
      <c r="B884" s="213"/>
      <c r="C884" s="214" t="s">
        <v>2026</v>
      </c>
      <c r="D884" s="214" t="s">
        <v>176</v>
      </c>
      <c r="E884" s="215" t="s">
        <v>2027</v>
      </c>
      <c r="F884" s="216" t="s">
        <v>2028</v>
      </c>
      <c r="G884" s="217" t="s">
        <v>179</v>
      </c>
      <c r="H884" s="218">
        <v>74.81</v>
      </c>
      <c r="I884" s="219"/>
      <c r="J884" s="220">
        <f>ROUND(I884*H884,2)</f>
        <v>0</v>
      </c>
      <c r="K884" s="216" t="s">
        <v>180</v>
      </c>
      <c r="L884" s="48"/>
      <c r="M884" s="221" t="s">
        <v>5</v>
      </c>
      <c r="N884" s="222" t="s">
        <v>43</v>
      </c>
      <c r="O884" s="49"/>
      <c r="P884" s="223">
        <f>O884*H884</f>
        <v>0</v>
      </c>
      <c r="Q884" s="223">
        <v>0.03358</v>
      </c>
      <c r="R884" s="223">
        <f>Q884*H884</f>
        <v>0</v>
      </c>
      <c r="S884" s="223">
        <v>0</v>
      </c>
      <c r="T884" s="224">
        <f>S884*H884</f>
        <v>0</v>
      </c>
      <c r="AR884" s="26" t="s">
        <v>181</v>
      </c>
      <c r="AT884" s="26" t="s">
        <v>176</v>
      </c>
      <c r="AU884" s="26" t="s">
        <v>85</v>
      </c>
      <c r="AY884" s="26" t="s">
        <v>173</v>
      </c>
      <c r="BE884" s="225">
        <f>IF(N884="základní",J884,0)</f>
        <v>0</v>
      </c>
      <c r="BF884" s="225">
        <f>IF(N884="snížená",J884,0)</f>
        <v>0</v>
      </c>
      <c r="BG884" s="225">
        <f>IF(N884="zákl. přenesená",J884,0)</f>
        <v>0</v>
      </c>
      <c r="BH884" s="225">
        <f>IF(N884="sníž. přenesená",J884,0)</f>
        <v>0</v>
      </c>
      <c r="BI884" s="225">
        <f>IF(N884="nulová",J884,0)</f>
        <v>0</v>
      </c>
      <c r="BJ884" s="26" t="s">
        <v>79</v>
      </c>
      <c r="BK884" s="225">
        <f>ROUND(I884*H884,2)</f>
        <v>0</v>
      </c>
      <c r="BL884" s="26" t="s">
        <v>181</v>
      </c>
      <c r="BM884" s="26" t="s">
        <v>2029</v>
      </c>
    </row>
    <row r="885" spans="2:47" s="1" customFormat="1" ht="13.5">
      <c r="B885" s="48"/>
      <c r="D885" s="227" t="s">
        <v>1236</v>
      </c>
      <c r="F885" s="285" t="s">
        <v>2030</v>
      </c>
      <c r="I885" s="281"/>
      <c r="L885" s="48"/>
      <c r="M885" s="282"/>
      <c r="N885" s="49"/>
      <c r="O885" s="49"/>
      <c r="P885" s="49"/>
      <c r="Q885" s="49"/>
      <c r="R885" s="49"/>
      <c r="S885" s="49"/>
      <c r="T885" s="87"/>
      <c r="AT885" s="26" t="s">
        <v>1236</v>
      </c>
      <c r="AU885" s="26" t="s">
        <v>85</v>
      </c>
    </row>
    <row r="886" spans="2:51" s="15" customFormat="1" ht="13.5">
      <c r="B886" s="286"/>
      <c r="D886" s="227" t="s">
        <v>183</v>
      </c>
      <c r="E886" s="287" t="s">
        <v>5</v>
      </c>
      <c r="F886" s="288" t="s">
        <v>1430</v>
      </c>
      <c r="H886" s="289" t="s">
        <v>5</v>
      </c>
      <c r="I886" s="290"/>
      <c r="L886" s="286"/>
      <c r="M886" s="291"/>
      <c r="N886" s="292"/>
      <c r="O886" s="292"/>
      <c r="P886" s="292"/>
      <c r="Q886" s="292"/>
      <c r="R886" s="292"/>
      <c r="S886" s="292"/>
      <c r="T886" s="293"/>
      <c r="AT886" s="289" t="s">
        <v>183</v>
      </c>
      <c r="AU886" s="289" t="s">
        <v>85</v>
      </c>
      <c r="AV886" s="15" t="s">
        <v>79</v>
      </c>
      <c r="AW886" s="15" t="s">
        <v>35</v>
      </c>
      <c r="AX886" s="15" t="s">
        <v>72</v>
      </c>
      <c r="AY886" s="289" t="s">
        <v>173</v>
      </c>
    </row>
    <row r="887" spans="2:51" s="12" customFormat="1" ht="13.5">
      <c r="B887" s="226"/>
      <c r="D887" s="227" t="s">
        <v>183</v>
      </c>
      <c r="E887" s="228" t="s">
        <v>5</v>
      </c>
      <c r="F887" s="229" t="s">
        <v>1500</v>
      </c>
      <c r="H887" s="230">
        <v>16.02</v>
      </c>
      <c r="I887" s="231"/>
      <c r="L887" s="226"/>
      <c r="M887" s="232"/>
      <c r="N887" s="233"/>
      <c r="O887" s="233"/>
      <c r="P887" s="233"/>
      <c r="Q887" s="233"/>
      <c r="R887" s="233"/>
      <c r="S887" s="233"/>
      <c r="T887" s="234"/>
      <c r="AT887" s="228" t="s">
        <v>183</v>
      </c>
      <c r="AU887" s="228" t="s">
        <v>85</v>
      </c>
      <c r="AV887" s="12" t="s">
        <v>81</v>
      </c>
      <c r="AW887" s="12" t="s">
        <v>35</v>
      </c>
      <c r="AX887" s="12" t="s">
        <v>72</v>
      </c>
      <c r="AY887" s="228" t="s">
        <v>173</v>
      </c>
    </row>
    <row r="888" spans="2:51" s="12" customFormat="1" ht="13.5">
      <c r="B888" s="226"/>
      <c r="D888" s="227" t="s">
        <v>183</v>
      </c>
      <c r="E888" s="228" t="s">
        <v>5</v>
      </c>
      <c r="F888" s="229" t="s">
        <v>1501</v>
      </c>
      <c r="H888" s="230">
        <v>2.39</v>
      </c>
      <c r="I888" s="231"/>
      <c r="L888" s="226"/>
      <c r="M888" s="232"/>
      <c r="N888" s="233"/>
      <c r="O888" s="233"/>
      <c r="P888" s="233"/>
      <c r="Q888" s="233"/>
      <c r="R888" s="233"/>
      <c r="S888" s="233"/>
      <c r="T888" s="234"/>
      <c r="AT888" s="228" t="s">
        <v>183</v>
      </c>
      <c r="AU888" s="228" t="s">
        <v>85</v>
      </c>
      <c r="AV888" s="12" t="s">
        <v>81</v>
      </c>
      <c r="AW888" s="12" t="s">
        <v>35</v>
      </c>
      <c r="AX888" s="12" t="s">
        <v>72</v>
      </c>
      <c r="AY888" s="228" t="s">
        <v>173</v>
      </c>
    </row>
    <row r="889" spans="2:51" s="15" customFormat="1" ht="13.5">
      <c r="B889" s="286"/>
      <c r="D889" s="227" t="s">
        <v>183</v>
      </c>
      <c r="E889" s="287" t="s">
        <v>5</v>
      </c>
      <c r="F889" s="288" t="s">
        <v>1502</v>
      </c>
      <c r="H889" s="289" t="s">
        <v>5</v>
      </c>
      <c r="I889" s="290"/>
      <c r="L889" s="286"/>
      <c r="M889" s="291"/>
      <c r="N889" s="292"/>
      <c r="O889" s="292"/>
      <c r="P889" s="292"/>
      <c r="Q889" s="292"/>
      <c r="R889" s="292"/>
      <c r="S889" s="292"/>
      <c r="T889" s="293"/>
      <c r="AT889" s="289" t="s">
        <v>183</v>
      </c>
      <c r="AU889" s="289" t="s">
        <v>85</v>
      </c>
      <c r="AV889" s="15" t="s">
        <v>79</v>
      </c>
      <c r="AW889" s="15" t="s">
        <v>35</v>
      </c>
      <c r="AX889" s="15" t="s">
        <v>72</v>
      </c>
      <c r="AY889" s="289" t="s">
        <v>173</v>
      </c>
    </row>
    <row r="890" spans="2:51" s="12" customFormat="1" ht="13.5">
      <c r="B890" s="226"/>
      <c r="D890" s="227" t="s">
        <v>183</v>
      </c>
      <c r="E890" s="228" t="s">
        <v>5</v>
      </c>
      <c r="F890" s="229" t="s">
        <v>1503</v>
      </c>
      <c r="H890" s="230">
        <v>16.92</v>
      </c>
      <c r="I890" s="231"/>
      <c r="L890" s="226"/>
      <c r="M890" s="232"/>
      <c r="N890" s="233"/>
      <c r="O890" s="233"/>
      <c r="P890" s="233"/>
      <c r="Q890" s="233"/>
      <c r="R890" s="233"/>
      <c r="S890" s="233"/>
      <c r="T890" s="234"/>
      <c r="AT890" s="228" t="s">
        <v>183</v>
      </c>
      <c r="AU890" s="228" t="s">
        <v>85</v>
      </c>
      <c r="AV890" s="12" t="s">
        <v>81</v>
      </c>
      <c r="AW890" s="12" t="s">
        <v>35</v>
      </c>
      <c r="AX890" s="12" t="s">
        <v>72</v>
      </c>
      <c r="AY890" s="228" t="s">
        <v>173</v>
      </c>
    </row>
    <row r="891" spans="2:51" s="15" customFormat="1" ht="13.5">
      <c r="B891" s="286"/>
      <c r="D891" s="227" t="s">
        <v>183</v>
      </c>
      <c r="E891" s="287" t="s">
        <v>5</v>
      </c>
      <c r="F891" s="288" t="s">
        <v>1504</v>
      </c>
      <c r="H891" s="289" t="s">
        <v>5</v>
      </c>
      <c r="I891" s="290"/>
      <c r="L891" s="286"/>
      <c r="M891" s="291"/>
      <c r="N891" s="292"/>
      <c r="O891" s="292"/>
      <c r="P891" s="292"/>
      <c r="Q891" s="292"/>
      <c r="R891" s="292"/>
      <c r="S891" s="292"/>
      <c r="T891" s="293"/>
      <c r="AT891" s="289" t="s">
        <v>183</v>
      </c>
      <c r="AU891" s="289" t="s">
        <v>85</v>
      </c>
      <c r="AV891" s="15" t="s">
        <v>79</v>
      </c>
      <c r="AW891" s="15" t="s">
        <v>35</v>
      </c>
      <c r="AX891" s="15" t="s">
        <v>72</v>
      </c>
      <c r="AY891" s="289" t="s">
        <v>173</v>
      </c>
    </row>
    <row r="892" spans="2:51" s="12" customFormat="1" ht="13.5">
      <c r="B892" s="226"/>
      <c r="D892" s="227" t="s">
        <v>183</v>
      </c>
      <c r="E892" s="228" t="s">
        <v>5</v>
      </c>
      <c r="F892" s="229" t="s">
        <v>1503</v>
      </c>
      <c r="H892" s="230">
        <v>16.92</v>
      </c>
      <c r="I892" s="231"/>
      <c r="L892" s="226"/>
      <c r="M892" s="232"/>
      <c r="N892" s="233"/>
      <c r="O892" s="233"/>
      <c r="P892" s="233"/>
      <c r="Q892" s="233"/>
      <c r="R892" s="233"/>
      <c r="S892" s="233"/>
      <c r="T892" s="234"/>
      <c r="AT892" s="228" t="s">
        <v>183</v>
      </c>
      <c r="AU892" s="228" t="s">
        <v>85</v>
      </c>
      <c r="AV892" s="12" t="s">
        <v>81</v>
      </c>
      <c r="AW892" s="12" t="s">
        <v>35</v>
      </c>
      <c r="AX892" s="12" t="s">
        <v>72</v>
      </c>
      <c r="AY892" s="228" t="s">
        <v>173</v>
      </c>
    </row>
    <row r="893" spans="2:51" s="15" customFormat="1" ht="13.5">
      <c r="B893" s="286"/>
      <c r="D893" s="227" t="s">
        <v>183</v>
      </c>
      <c r="E893" s="287" t="s">
        <v>5</v>
      </c>
      <c r="F893" s="288" t="s">
        <v>1505</v>
      </c>
      <c r="H893" s="289" t="s">
        <v>5</v>
      </c>
      <c r="I893" s="290"/>
      <c r="L893" s="286"/>
      <c r="M893" s="291"/>
      <c r="N893" s="292"/>
      <c r="O893" s="292"/>
      <c r="P893" s="292"/>
      <c r="Q893" s="292"/>
      <c r="R893" s="292"/>
      <c r="S893" s="292"/>
      <c r="T893" s="293"/>
      <c r="AT893" s="289" t="s">
        <v>183</v>
      </c>
      <c r="AU893" s="289" t="s">
        <v>85</v>
      </c>
      <c r="AV893" s="15" t="s">
        <v>79</v>
      </c>
      <c r="AW893" s="15" t="s">
        <v>35</v>
      </c>
      <c r="AX893" s="15" t="s">
        <v>72</v>
      </c>
      <c r="AY893" s="289" t="s">
        <v>173</v>
      </c>
    </row>
    <row r="894" spans="2:51" s="12" customFormat="1" ht="13.5">
      <c r="B894" s="226"/>
      <c r="D894" s="227" t="s">
        <v>183</v>
      </c>
      <c r="E894" s="228" t="s">
        <v>5</v>
      </c>
      <c r="F894" s="229" t="s">
        <v>1503</v>
      </c>
      <c r="H894" s="230">
        <v>16.92</v>
      </c>
      <c r="I894" s="231"/>
      <c r="L894" s="226"/>
      <c r="M894" s="232"/>
      <c r="N894" s="233"/>
      <c r="O894" s="233"/>
      <c r="P894" s="233"/>
      <c r="Q894" s="233"/>
      <c r="R894" s="233"/>
      <c r="S894" s="233"/>
      <c r="T894" s="234"/>
      <c r="AT894" s="228" t="s">
        <v>183</v>
      </c>
      <c r="AU894" s="228" t="s">
        <v>85</v>
      </c>
      <c r="AV894" s="12" t="s">
        <v>81</v>
      </c>
      <c r="AW894" s="12" t="s">
        <v>35</v>
      </c>
      <c r="AX894" s="12" t="s">
        <v>72</v>
      </c>
      <c r="AY894" s="228" t="s">
        <v>173</v>
      </c>
    </row>
    <row r="895" spans="2:51" s="15" customFormat="1" ht="13.5">
      <c r="B895" s="286"/>
      <c r="D895" s="227" t="s">
        <v>183</v>
      </c>
      <c r="E895" s="287" t="s">
        <v>5</v>
      </c>
      <c r="F895" s="288" t="s">
        <v>1506</v>
      </c>
      <c r="H895" s="289" t="s">
        <v>5</v>
      </c>
      <c r="I895" s="290"/>
      <c r="L895" s="286"/>
      <c r="M895" s="291"/>
      <c r="N895" s="292"/>
      <c r="O895" s="292"/>
      <c r="P895" s="292"/>
      <c r="Q895" s="292"/>
      <c r="R895" s="292"/>
      <c r="S895" s="292"/>
      <c r="T895" s="293"/>
      <c r="AT895" s="289" t="s">
        <v>183</v>
      </c>
      <c r="AU895" s="289" t="s">
        <v>85</v>
      </c>
      <c r="AV895" s="15" t="s">
        <v>79</v>
      </c>
      <c r="AW895" s="15" t="s">
        <v>35</v>
      </c>
      <c r="AX895" s="15" t="s">
        <v>72</v>
      </c>
      <c r="AY895" s="289" t="s">
        <v>173</v>
      </c>
    </row>
    <row r="896" spans="2:51" s="12" customFormat="1" ht="13.5">
      <c r="B896" s="226"/>
      <c r="D896" s="227" t="s">
        <v>183</v>
      </c>
      <c r="E896" s="228" t="s">
        <v>5</v>
      </c>
      <c r="F896" s="229" t="s">
        <v>1507</v>
      </c>
      <c r="H896" s="230">
        <v>5.64</v>
      </c>
      <c r="I896" s="231"/>
      <c r="L896" s="226"/>
      <c r="M896" s="232"/>
      <c r="N896" s="233"/>
      <c r="O896" s="233"/>
      <c r="P896" s="233"/>
      <c r="Q896" s="233"/>
      <c r="R896" s="233"/>
      <c r="S896" s="233"/>
      <c r="T896" s="234"/>
      <c r="AT896" s="228" t="s">
        <v>183</v>
      </c>
      <c r="AU896" s="228" t="s">
        <v>85</v>
      </c>
      <c r="AV896" s="12" t="s">
        <v>81</v>
      </c>
      <c r="AW896" s="12" t="s">
        <v>35</v>
      </c>
      <c r="AX896" s="12" t="s">
        <v>72</v>
      </c>
      <c r="AY896" s="228" t="s">
        <v>173</v>
      </c>
    </row>
    <row r="897" spans="2:51" s="13" customFormat="1" ht="13.5">
      <c r="B897" s="235"/>
      <c r="D897" s="236" t="s">
        <v>183</v>
      </c>
      <c r="E897" s="237" t="s">
        <v>5</v>
      </c>
      <c r="F897" s="238" t="s">
        <v>186</v>
      </c>
      <c r="H897" s="239">
        <v>74.81</v>
      </c>
      <c r="I897" s="240"/>
      <c r="L897" s="235"/>
      <c r="M897" s="241"/>
      <c r="N897" s="242"/>
      <c r="O897" s="242"/>
      <c r="P897" s="242"/>
      <c r="Q897" s="242"/>
      <c r="R897" s="242"/>
      <c r="S897" s="242"/>
      <c r="T897" s="243"/>
      <c r="AT897" s="244" t="s">
        <v>183</v>
      </c>
      <c r="AU897" s="244" t="s">
        <v>85</v>
      </c>
      <c r="AV897" s="13" t="s">
        <v>181</v>
      </c>
      <c r="AW897" s="13" t="s">
        <v>35</v>
      </c>
      <c r="AX897" s="13" t="s">
        <v>79</v>
      </c>
      <c r="AY897" s="244" t="s">
        <v>173</v>
      </c>
    </row>
    <row r="898" spans="2:65" s="1" customFormat="1" ht="31.5" customHeight="1">
      <c r="B898" s="213"/>
      <c r="C898" s="214" t="s">
        <v>2031</v>
      </c>
      <c r="D898" s="214" t="s">
        <v>176</v>
      </c>
      <c r="E898" s="215" t="s">
        <v>2032</v>
      </c>
      <c r="F898" s="216" t="s">
        <v>2033</v>
      </c>
      <c r="G898" s="217" t="s">
        <v>179</v>
      </c>
      <c r="H898" s="218">
        <v>218.19</v>
      </c>
      <c r="I898" s="219"/>
      <c r="J898" s="220">
        <f>ROUND(I898*H898,2)</f>
        <v>0</v>
      </c>
      <c r="K898" s="216" t="s">
        <v>180</v>
      </c>
      <c r="L898" s="48"/>
      <c r="M898" s="221" t="s">
        <v>5</v>
      </c>
      <c r="N898" s="222" t="s">
        <v>43</v>
      </c>
      <c r="O898" s="49"/>
      <c r="P898" s="223">
        <f>O898*H898</f>
        <v>0</v>
      </c>
      <c r="Q898" s="223">
        <v>0.0156</v>
      </c>
      <c r="R898" s="223">
        <f>Q898*H898</f>
        <v>0</v>
      </c>
      <c r="S898" s="223">
        <v>0</v>
      </c>
      <c r="T898" s="224">
        <f>S898*H898</f>
        <v>0</v>
      </c>
      <c r="AR898" s="26" t="s">
        <v>181</v>
      </c>
      <c r="AT898" s="26" t="s">
        <v>176</v>
      </c>
      <c r="AU898" s="26" t="s">
        <v>85</v>
      </c>
      <c r="AY898" s="26" t="s">
        <v>173</v>
      </c>
      <c r="BE898" s="225">
        <f>IF(N898="základní",J898,0)</f>
        <v>0</v>
      </c>
      <c r="BF898" s="225">
        <f>IF(N898="snížená",J898,0)</f>
        <v>0</v>
      </c>
      <c r="BG898" s="225">
        <f>IF(N898="zákl. přenesená",J898,0)</f>
        <v>0</v>
      </c>
      <c r="BH898" s="225">
        <f>IF(N898="sníž. přenesená",J898,0)</f>
        <v>0</v>
      </c>
      <c r="BI898" s="225">
        <f>IF(N898="nulová",J898,0)</f>
        <v>0</v>
      </c>
      <c r="BJ898" s="26" t="s">
        <v>79</v>
      </c>
      <c r="BK898" s="225">
        <f>ROUND(I898*H898,2)</f>
        <v>0</v>
      </c>
      <c r="BL898" s="26" t="s">
        <v>181</v>
      </c>
      <c r="BM898" s="26" t="s">
        <v>2034</v>
      </c>
    </row>
    <row r="899" spans="2:47" s="1" customFormat="1" ht="13.5">
      <c r="B899" s="48"/>
      <c r="D899" s="227" t="s">
        <v>1236</v>
      </c>
      <c r="F899" s="285" t="s">
        <v>1997</v>
      </c>
      <c r="I899" s="281"/>
      <c r="L899" s="48"/>
      <c r="M899" s="282"/>
      <c r="N899" s="49"/>
      <c r="O899" s="49"/>
      <c r="P899" s="49"/>
      <c r="Q899" s="49"/>
      <c r="R899" s="49"/>
      <c r="S899" s="49"/>
      <c r="T899" s="87"/>
      <c r="AT899" s="26" t="s">
        <v>1236</v>
      </c>
      <c r="AU899" s="26" t="s">
        <v>85</v>
      </c>
    </row>
    <row r="900" spans="2:51" s="15" customFormat="1" ht="13.5">
      <c r="B900" s="286"/>
      <c r="D900" s="227" t="s">
        <v>183</v>
      </c>
      <c r="E900" s="287" t="s">
        <v>5</v>
      </c>
      <c r="F900" s="288" t="s">
        <v>1502</v>
      </c>
      <c r="H900" s="289" t="s">
        <v>5</v>
      </c>
      <c r="I900" s="290"/>
      <c r="L900" s="286"/>
      <c r="M900" s="291"/>
      <c r="N900" s="292"/>
      <c r="O900" s="292"/>
      <c r="P900" s="292"/>
      <c r="Q900" s="292"/>
      <c r="R900" s="292"/>
      <c r="S900" s="292"/>
      <c r="T900" s="293"/>
      <c r="AT900" s="289" t="s">
        <v>183</v>
      </c>
      <c r="AU900" s="289" t="s">
        <v>85</v>
      </c>
      <c r="AV900" s="15" t="s">
        <v>79</v>
      </c>
      <c r="AW900" s="15" t="s">
        <v>35</v>
      </c>
      <c r="AX900" s="15" t="s">
        <v>72</v>
      </c>
      <c r="AY900" s="289" t="s">
        <v>173</v>
      </c>
    </row>
    <row r="901" spans="2:51" s="12" customFormat="1" ht="13.5">
      <c r="B901" s="226"/>
      <c r="D901" s="227" t="s">
        <v>183</v>
      </c>
      <c r="E901" s="228" t="s">
        <v>5</v>
      </c>
      <c r="F901" s="229" t="s">
        <v>1756</v>
      </c>
      <c r="H901" s="230">
        <v>69.65</v>
      </c>
      <c r="I901" s="231"/>
      <c r="L901" s="226"/>
      <c r="M901" s="232"/>
      <c r="N901" s="233"/>
      <c r="O901" s="233"/>
      <c r="P901" s="233"/>
      <c r="Q901" s="233"/>
      <c r="R901" s="233"/>
      <c r="S901" s="233"/>
      <c r="T901" s="234"/>
      <c r="AT901" s="228" t="s">
        <v>183</v>
      </c>
      <c r="AU901" s="228" t="s">
        <v>85</v>
      </c>
      <c r="AV901" s="12" t="s">
        <v>81</v>
      </c>
      <c r="AW901" s="12" t="s">
        <v>35</v>
      </c>
      <c r="AX901" s="12" t="s">
        <v>72</v>
      </c>
      <c r="AY901" s="228" t="s">
        <v>173</v>
      </c>
    </row>
    <row r="902" spans="2:51" s="15" customFormat="1" ht="13.5">
      <c r="B902" s="286"/>
      <c r="D902" s="227" t="s">
        <v>183</v>
      </c>
      <c r="E902" s="287" t="s">
        <v>5</v>
      </c>
      <c r="F902" s="288" t="s">
        <v>1504</v>
      </c>
      <c r="H902" s="289" t="s">
        <v>5</v>
      </c>
      <c r="I902" s="290"/>
      <c r="L902" s="286"/>
      <c r="M902" s="291"/>
      <c r="N902" s="292"/>
      <c r="O902" s="292"/>
      <c r="P902" s="292"/>
      <c r="Q902" s="292"/>
      <c r="R902" s="292"/>
      <c r="S902" s="292"/>
      <c r="T902" s="293"/>
      <c r="AT902" s="289" t="s">
        <v>183</v>
      </c>
      <c r="AU902" s="289" t="s">
        <v>85</v>
      </c>
      <c r="AV902" s="15" t="s">
        <v>79</v>
      </c>
      <c r="AW902" s="15" t="s">
        <v>35</v>
      </c>
      <c r="AX902" s="15" t="s">
        <v>72</v>
      </c>
      <c r="AY902" s="289" t="s">
        <v>173</v>
      </c>
    </row>
    <row r="903" spans="2:51" s="12" customFormat="1" ht="13.5">
      <c r="B903" s="226"/>
      <c r="D903" s="227" t="s">
        <v>183</v>
      </c>
      <c r="E903" s="228" t="s">
        <v>5</v>
      </c>
      <c r="F903" s="229" t="s">
        <v>1756</v>
      </c>
      <c r="H903" s="230">
        <v>69.65</v>
      </c>
      <c r="I903" s="231"/>
      <c r="L903" s="226"/>
      <c r="M903" s="232"/>
      <c r="N903" s="233"/>
      <c r="O903" s="233"/>
      <c r="P903" s="233"/>
      <c r="Q903" s="233"/>
      <c r="R903" s="233"/>
      <c r="S903" s="233"/>
      <c r="T903" s="234"/>
      <c r="AT903" s="228" t="s">
        <v>183</v>
      </c>
      <c r="AU903" s="228" t="s">
        <v>85</v>
      </c>
      <c r="AV903" s="12" t="s">
        <v>81</v>
      </c>
      <c r="AW903" s="12" t="s">
        <v>35</v>
      </c>
      <c r="AX903" s="12" t="s">
        <v>72</v>
      </c>
      <c r="AY903" s="228" t="s">
        <v>173</v>
      </c>
    </row>
    <row r="904" spans="2:51" s="15" customFormat="1" ht="13.5">
      <c r="B904" s="286"/>
      <c r="D904" s="227" t="s">
        <v>183</v>
      </c>
      <c r="E904" s="287" t="s">
        <v>5</v>
      </c>
      <c r="F904" s="288" t="s">
        <v>1505</v>
      </c>
      <c r="H904" s="289" t="s">
        <v>5</v>
      </c>
      <c r="I904" s="290"/>
      <c r="L904" s="286"/>
      <c r="M904" s="291"/>
      <c r="N904" s="292"/>
      <c r="O904" s="292"/>
      <c r="P904" s="292"/>
      <c r="Q904" s="292"/>
      <c r="R904" s="292"/>
      <c r="S904" s="292"/>
      <c r="T904" s="293"/>
      <c r="AT904" s="289" t="s">
        <v>183</v>
      </c>
      <c r="AU904" s="289" t="s">
        <v>85</v>
      </c>
      <c r="AV904" s="15" t="s">
        <v>79</v>
      </c>
      <c r="AW904" s="15" t="s">
        <v>35</v>
      </c>
      <c r="AX904" s="15" t="s">
        <v>72</v>
      </c>
      <c r="AY904" s="289" t="s">
        <v>173</v>
      </c>
    </row>
    <row r="905" spans="2:51" s="12" customFormat="1" ht="13.5">
      <c r="B905" s="226"/>
      <c r="D905" s="227" t="s">
        <v>183</v>
      </c>
      <c r="E905" s="228" t="s">
        <v>5</v>
      </c>
      <c r="F905" s="229" t="s">
        <v>1756</v>
      </c>
      <c r="H905" s="230">
        <v>69.65</v>
      </c>
      <c r="I905" s="231"/>
      <c r="L905" s="226"/>
      <c r="M905" s="232"/>
      <c r="N905" s="233"/>
      <c r="O905" s="233"/>
      <c r="P905" s="233"/>
      <c r="Q905" s="233"/>
      <c r="R905" s="233"/>
      <c r="S905" s="233"/>
      <c r="T905" s="234"/>
      <c r="AT905" s="228" t="s">
        <v>183</v>
      </c>
      <c r="AU905" s="228" t="s">
        <v>85</v>
      </c>
      <c r="AV905" s="12" t="s">
        <v>81</v>
      </c>
      <c r="AW905" s="12" t="s">
        <v>35</v>
      </c>
      <c r="AX905" s="12" t="s">
        <v>72</v>
      </c>
      <c r="AY905" s="228" t="s">
        <v>173</v>
      </c>
    </row>
    <row r="906" spans="2:51" s="15" customFormat="1" ht="13.5">
      <c r="B906" s="286"/>
      <c r="D906" s="227" t="s">
        <v>183</v>
      </c>
      <c r="E906" s="287" t="s">
        <v>5</v>
      </c>
      <c r="F906" s="288" t="s">
        <v>1506</v>
      </c>
      <c r="H906" s="289" t="s">
        <v>5</v>
      </c>
      <c r="I906" s="290"/>
      <c r="L906" s="286"/>
      <c r="M906" s="291"/>
      <c r="N906" s="292"/>
      <c r="O906" s="292"/>
      <c r="P906" s="292"/>
      <c r="Q906" s="292"/>
      <c r="R906" s="292"/>
      <c r="S906" s="292"/>
      <c r="T906" s="293"/>
      <c r="AT906" s="289" t="s">
        <v>183</v>
      </c>
      <c r="AU906" s="289" t="s">
        <v>85</v>
      </c>
      <c r="AV906" s="15" t="s">
        <v>79</v>
      </c>
      <c r="AW906" s="15" t="s">
        <v>35</v>
      </c>
      <c r="AX906" s="15" t="s">
        <v>72</v>
      </c>
      <c r="AY906" s="289" t="s">
        <v>173</v>
      </c>
    </row>
    <row r="907" spans="2:51" s="12" customFormat="1" ht="13.5">
      <c r="B907" s="226"/>
      <c r="D907" s="227" t="s">
        <v>183</v>
      </c>
      <c r="E907" s="228" t="s">
        <v>5</v>
      </c>
      <c r="F907" s="229" t="s">
        <v>1757</v>
      </c>
      <c r="H907" s="230">
        <v>9.24</v>
      </c>
      <c r="I907" s="231"/>
      <c r="L907" s="226"/>
      <c r="M907" s="232"/>
      <c r="N907" s="233"/>
      <c r="O907" s="233"/>
      <c r="P907" s="233"/>
      <c r="Q907" s="233"/>
      <c r="R907" s="233"/>
      <c r="S907" s="233"/>
      <c r="T907" s="234"/>
      <c r="AT907" s="228" t="s">
        <v>183</v>
      </c>
      <c r="AU907" s="228" t="s">
        <v>85</v>
      </c>
      <c r="AV907" s="12" t="s">
        <v>81</v>
      </c>
      <c r="AW907" s="12" t="s">
        <v>35</v>
      </c>
      <c r="AX907" s="12" t="s">
        <v>72</v>
      </c>
      <c r="AY907" s="228" t="s">
        <v>173</v>
      </c>
    </row>
    <row r="908" spans="2:51" s="13" customFormat="1" ht="13.5">
      <c r="B908" s="235"/>
      <c r="D908" s="236" t="s">
        <v>183</v>
      </c>
      <c r="E908" s="237" t="s">
        <v>5</v>
      </c>
      <c r="F908" s="238" t="s">
        <v>186</v>
      </c>
      <c r="H908" s="239">
        <v>218.19</v>
      </c>
      <c r="I908" s="240"/>
      <c r="L908" s="235"/>
      <c r="M908" s="241"/>
      <c r="N908" s="242"/>
      <c r="O908" s="242"/>
      <c r="P908" s="242"/>
      <c r="Q908" s="242"/>
      <c r="R908" s="242"/>
      <c r="S908" s="242"/>
      <c r="T908" s="243"/>
      <c r="AT908" s="244" t="s">
        <v>183</v>
      </c>
      <c r="AU908" s="244" t="s">
        <v>85</v>
      </c>
      <c r="AV908" s="13" t="s">
        <v>181</v>
      </c>
      <c r="AW908" s="13" t="s">
        <v>35</v>
      </c>
      <c r="AX908" s="13" t="s">
        <v>79</v>
      </c>
      <c r="AY908" s="244" t="s">
        <v>173</v>
      </c>
    </row>
    <row r="909" spans="2:65" s="1" customFormat="1" ht="22.5" customHeight="1">
      <c r="B909" s="213"/>
      <c r="C909" s="214" t="s">
        <v>2035</v>
      </c>
      <c r="D909" s="214" t="s">
        <v>176</v>
      </c>
      <c r="E909" s="215" t="s">
        <v>191</v>
      </c>
      <c r="F909" s="216" t="s">
        <v>192</v>
      </c>
      <c r="G909" s="217" t="s">
        <v>179</v>
      </c>
      <c r="H909" s="218">
        <v>218.19</v>
      </c>
      <c r="I909" s="219"/>
      <c r="J909" s="220">
        <f>ROUND(I909*H909,2)</f>
        <v>0</v>
      </c>
      <c r="K909" s="216" t="s">
        <v>180</v>
      </c>
      <c r="L909" s="48"/>
      <c r="M909" s="221" t="s">
        <v>5</v>
      </c>
      <c r="N909" s="222" t="s">
        <v>43</v>
      </c>
      <c r="O909" s="49"/>
      <c r="P909" s="223">
        <f>O909*H909</f>
        <v>0</v>
      </c>
      <c r="Q909" s="223">
        <v>0.003</v>
      </c>
      <c r="R909" s="223">
        <f>Q909*H909</f>
        <v>0</v>
      </c>
      <c r="S909" s="223">
        <v>0</v>
      </c>
      <c r="T909" s="224">
        <f>S909*H909</f>
        <v>0</v>
      </c>
      <c r="AR909" s="26" t="s">
        <v>181</v>
      </c>
      <c r="AT909" s="26" t="s">
        <v>176</v>
      </c>
      <c r="AU909" s="26" t="s">
        <v>85</v>
      </c>
      <c r="AY909" s="26" t="s">
        <v>173</v>
      </c>
      <c r="BE909" s="225">
        <f>IF(N909="základní",J909,0)</f>
        <v>0</v>
      </c>
      <c r="BF909" s="225">
        <f>IF(N909="snížená",J909,0)</f>
        <v>0</v>
      </c>
      <c r="BG909" s="225">
        <f>IF(N909="zákl. přenesená",J909,0)</f>
        <v>0</v>
      </c>
      <c r="BH909" s="225">
        <f>IF(N909="sníž. přenesená",J909,0)</f>
        <v>0</v>
      </c>
      <c r="BI909" s="225">
        <f>IF(N909="nulová",J909,0)</f>
        <v>0</v>
      </c>
      <c r="BJ909" s="26" t="s">
        <v>79</v>
      </c>
      <c r="BK909" s="225">
        <f>ROUND(I909*H909,2)</f>
        <v>0</v>
      </c>
      <c r="BL909" s="26" t="s">
        <v>181</v>
      </c>
      <c r="BM909" s="26" t="s">
        <v>2036</v>
      </c>
    </row>
    <row r="910" spans="2:65" s="1" customFormat="1" ht="31.5" customHeight="1">
      <c r="B910" s="213"/>
      <c r="C910" s="214" t="s">
        <v>2037</v>
      </c>
      <c r="D910" s="214" t="s">
        <v>176</v>
      </c>
      <c r="E910" s="215" t="s">
        <v>2038</v>
      </c>
      <c r="F910" s="216" t="s">
        <v>2039</v>
      </c>
      <c r="G910" s="217" t="s">
        <v>179</v>
      </c>
      <c r="H910" s="218">
        <v>92.87</v>
      </c>
      <c r="I910" s="219"/>
      <c r="J910" s="220">
        <f>ROUND(I910*H910,2)</f>
        <v>0</v>
      </c>
      <c r="K910" s="216" t="s">
        <v>180</v>
      </c>
      <c r="L910" s="48"/>
      <c r="M910" s="221" t="s">
        <v>5</v>
      </c>
      <c r="N910" s="222" t="s">
        <v>43</v>
      </c>
      <c r="O910" s="49"/>
      <c r="P910" s="223">
        <f>O910*H910</f>
        <v>0</v>
      </c>
      <c r="Q910" s="223">
        <v>0.03</v>
      </c>
      <c r="R910" s="223">
        <f>Q910*H910</f>
        <v>0</v>
      </c>
      <c r="S910" s="223">
        <v>0</v>
      </c>
      <c r="T910" s="224">
        <f>S910*H910</f>
        <v>0</v>
      </c>
      <c r="AR910" s="26" t="s">
        <v>181</v>
      </c>
      <c r="AT910" s="26" t="s">
        <v>176</v>
      </c>
      <c r="AU910" s="26" t="s">
        <v>85</v>
      </c>
      <c r="AY910" s="26" t="s">
        <v>173</v>
      </c>
      <c r="BE910" s="225">
        <f>IF(N910="základní",J910,0)</f>
        <v>0</v>
      </c>
      <c r="BF910" s="225">
        <f>IF(N910="snížená",J910,0)</f>
        <v>0</v>
      </c>
      <c r="BG910" s="225">
        <f>IF(N910="zákl. přenesená",J910,0)</f>
        <v>0</v>
      </c>
      <c r="BH910" s="225">
        <f>IF(N910="sníž. přenesená",J910,0)</f>
        <v>0</v>
      </c>
      <c r="BI910" s="225">
        <f>IF(N910="nulová",J910,0)</f>
        <v>0</v>
      </c>
      <c r="BJ910" s="26" t="s">
        <v>79</v>
      </c>
      <c r="BK910" s="225">
        <f>ROUND(I910*H910,2)</f>
        <v>0</v>
      </c>
      <c r="BL910" s="26" t="s">
        <v>181</v>
      </c>
      <c r="BM910" s="26" t="s">
        <v>2040</v>
      </c>
    </row>
    <row r="911" spans="2:47" s="1" customFormat="1" ht="13.5">
      <c r="B911" s="48"/>
      <c r="D911" s="227" t="s">
        <v>1236</v>
      </c>
      <c r="F911" s="285" t="s">
        <v>2041</v>
      </c>
      <c r="I911" s="281"/>
      <c r="L911" s="48"/>
      <c r="M911" s="282"/>
      <c r="N911" s="49"/>
      <c r="O911" s="49"/>
      <c r="P911" s="49"/>
      <c r="Q911" s="49"/>
      <c r="R911" s="49"/>
      <c r="S911" s="49"/>
      <c r="T911" s="87"/>
      <c r="AT911" s="26" t="s">
        <v>1236</v>
      </c>
      <c r="AU911" s="26" t="s">
        <v>85</v>
      </c>
    </row>
    <row r="912" spans="2:51" s="15" customFormat="1" ht="13.5">
      <c r="B912" s="286"/>
      <c r="D912" s="227" t="s">
        <v>183</v>
      </c>
      <c r="E912" s="287" t="s">
        <v>5</v>
      </c>
      <c r="F912" s="288" t="s">
        <v>1280</v>
      </c>
      <c r="H912" s="289" t="s">
        <v>5</v>
      </c>
      <c r="I912" s="290"/>
      <c r="L912" s="286"/>
      <c r="M912" s="291"/>
      <c r="N912" s="292"/>
      <c r="O912" s="292"/>
      <c r="P912" s="292"/>
      <c r="Q912" s="292"/>
      <c r="R912" s="292"/>
      <c r="S912" s="292"/>
      <c r="T912" s="293"/>
      <c r="AT912" s="289" t="s">
        <v>183</v>
      </c>
      <c r="AU912" s="289" t="s">
        <v>85</v>
      </c>
      <c r="AV912" s="15" t="s">
        <v>79</v>
      </c>
      <c r="AW912" s="15" t="s">
        <v>35</v>
      </c>
      <c r="AX912" s="15" t="s">
        <v>72</v>
      </c>
      <c r="AY912" s="289" t="s">
        <v>173</v>
      </c>
    </row>
    <row r="913" spans="2:51" s="12" customFormat="1" ht="13.5">
      <c r="B913" s="226"/>
      <c r="D913" s="236" t="s">
        <v>183</v>
      </c>
      <c r="E913" s="256" t="s">
        <v>5</v>
      </c>
      <c r="F913" s="257" t="s">
        <v>1776</v>
      </c>
      <c r="H913" s="258">
        <v>92.87</v>
      </c>
      <c r="I913" s="231"/>
      <c r="L913" s="226"/>
      <c r="M913" s="232"/>
      <c r="N913" s="233"/>
      <c r="O913" s="233"/>
      <c r="P913" s="233"/>
      <c r="Q913" s="233"/>
      <c r="R913" s="233"/>
      <c r="S913" s="233"/>
      <c r="T913" s="234"/>
      <c r="AT913" s="228" t="s">
        <v>183</v>
      </c>
      <c r="AU913" s="228" t="s">
        <v>85</v>
      </c>
      <c r="AV913" s="12" t="s">
        <v>81</v>
      </c>
      <c r="AW913" s="12" t="s">
        <v>35</v>
      </c>
      <c r="AX913" s="12" t="s">
        <v>79</v>
      </c>
      <c r="AY913" s="228" t="s">
        <v>173</v>
      </c>
    </row>
    <row r="914" spans="2:65" s="1" customFormat="1" ht="22.5" customHeight="1">
      <c r="B914" s="213"/>
      <c r="C914" s="214" t="s">
        <v>2042</v>
      </c>
      <c r="D914" s="214" t="s">
        <v>176</v>
      </c>
      <c r="E914" s="215" t="s">
        <v>2043</v>
      </c>
      <c r="F914" s="216" t="s">
        <v>2044</v>
      </c>
      <c r="G914" s="217" t="s">
        <v>179</v>
      </c>
      <c r="H914" s="218">
        <v>1979.92</v>
      </c>
      <c r="I914" s="219"/>
      <c r="J914" s="220">
        <f>ROUND(I914*H914,2)</f>
        <v>0</v>
      </c>
      <c r="K914" s="216" t="s">
        <v>5</v>
      </c>
      <c r="L914" s="48"/>
      <c r="M914" s="221" t="s">
        <v>5</v>
      </c>
      <c r="N914" s="222" t="s">
        <v>43</v>
      </c>
      <c r="O914" s="49"/>
      <c r="P914" s="223">
        <f>O914*H914</f>
        <v>0</v>
      </c>
      <c r="Q914" s="223">
        <v>0</v>
      </c>
      <c r="R914" s="223">
        <f>Q914*H914</f>
        <v>0</v>
      </c>
      <c r="S914" s="223">
        <v>0</v>
      </c>
      <c r="T914" s="224">
        <f>S914*H914</f>
        <v>0</v>
      </c>
      <c r="AR914" s="26" t="s">
        <v>181</v>
      </c>
      <c r="AT914" s="26" t="s">
        <v>176</v>
      </c>
      <c r="AU914" s="26" t="s">
        <v>85</v>
      </c>
      <c r="AY914" s="26" t="s">
        <v>173</v>
      </c>
      <c r="BE914" s="225">
        <f>IF(N914="základní",J914,0)</f>
        <v>0</v>
      </c>
      <c r="BF914" s="225">
        <f>IF(N914="snížená",J914,0)</f>
        <v>0</v>
      </c>
      <c r="BG914" s="225">
        <f>IF(N914="zákl. přenesená",J914,0)</f>
        <v>0</v>
      </c>
      <c r="BH914" s="225">
        <f>IF(N914="sníž. přenesená",J914,0)</f>
        <v>0</v>
      </c>
      <c r="BI914" s="225">
        <f>IF(N914="nulová",J914,0)</f>
        <v>0</v>
      </c>
      <c r="BJ914" s="26" t="s">
        <v>79</v>
      </c>
      <c r="BK914" s="225">
        <f>ROUND(I914*H914,2)</f>
        <v>0</v>
      </c>
      <c r="BL914" s="26" t="s">
        <v>181</v>
      </c>
      <c r="BM914" s="26" t="s">
        <v>2045</v>
      </c>
    </row>
    <row r="915" spans="2:51" s="15" customFormat="1" ht="13.5">
      <c r="B915" s="286"/>
      <c r="D915" s="227" t="s">
        <v>183</v>
      </c>
      <c r="E915" s="287" t="s">
        <v>5</v>
      </c>
      <c r="F915" s="288" t="s">
        <v>2046</v>
      </c>
      <c r="H915" s="289" t="s">
        <v>5</v>
      </c>
      <c r="I915" s="290"/>
      <c r="L915" s="286"/>
      <c r="M915" s="291"/>
      <c r="N915" s="292"/>
      <c r="O915" s="292"/>
      <c r="P915" s="292"/>
      <c r="Q915" s="292"/>
      <c r="R915" s="292"/>
      <c r="S915" s="292"/>
      <c r="T915" s="293"/>
      <c r="AT915" s="289" t="s">
        <v>183</v>
      </c>
      <c r="AU915" s="289" t="s">
        <v>85</v>
      </c>
      <c r="AV915" s="15" t="s">
        <v>79</v>
      </c>
      <c r="AW915" s="15" t="s">
        <v>35</v>
      </c>
      <c r="AX915" s="15" t="s">
        <v>72</v>
      </c>
      <c r="AY915" s="289" t="s">
        <v>173</v>
      </c>
    </row>
    <row r="916" spans="2:51" s="12" customFormat="1" ht="13.5">
      <c r="B916" s="226"/>
      <c r="D916" s="227" t="s">
        <v>183</v>
      </c>
      <c r="E916" s="228" t="s">
        <v>5</v>
      </c>
      <c r="F916" s="229" t="s">
        <v>2047</v>
      </c>
      <c r="H916" s="230">
        <v>1979.92</v>
      </c>
      <c r="I916" s="231"/>
      <c r="L916" s="226"/>
      <c r="M916" s="232"/>
      <c r="N916" s="233"/>
      <c r="O916" s="233"/>
      <c r="P916" s="233"/>
      <c r="Q916" s="233"/>
      <c r="R916" s="233"/>
      <c r="S916" s="233"/>
      <c r="T916" s="234"/>
      <c r="AT916" s="228" t="s">
        <v>183</v>
      </c>
      <c r="AU916" s="228" t="s">
        <v>85</v>
      </c>
      <c r="AV916" s="12" t="s">
        <v>81</v>
      </c>
      <c r="AW916" s="12" t="s">
        <v>35</v>
      </c>
      <c r="AX916" s="12" t="s">
        <v>79</v>
      </c>
      <c r="AY916" s="228" t="s">
        <v>173</v>
      </c>
    </row>
    <row r="917" spans="2:63" s="11" customFormat="1" ht="22.3" customHeight="1">
      <c r="B917" s="199"/>
      <c r="D917" s="210" t="s">
        <v>71</v>
      </c>
      <c r="E917" s="211" t="s">
        <v>508</v>
      </c>
      <c r="F917" s="211" t="s">
        <v>2048</v>
      </c>
      <c r="I917" s="202"/>
      <c r="J917" s="212">
        <f>BK917</f>
        <v>0</v>
      </c>
      <c r="L917" s="199"/>
      <c r="M917" s="204"/>
      <c r="N917" s="205"/>
      <c r="O917" s="205"/>
      <c r="P917" s="206">
        <f>SUM(P918:P981)</f>
        <v>0</v>
      </c>
      <c r="Q917" s="205"/>
      <c r="R917" s="206">
        <f>SUM(R918:R981)</f>
        <v>0</v>
      </c>
      <c r="S917" s="205"/>
      <c r="T917" s="207">
        <f>SUM(T918:T981)</f>
        <v>0</v>
      </c>
      <c r="AR917" s="200" t="s">
        <v>79</v>
      </c>
      <c r="AT917" s="208" t="s">
        <v>71</v>
      </c>
      <c r="AU917" s="208" t="s">
        <v>81</v>
      </c>
      <c r="AY917" s="200" t="s">
        <v>173</v>
      </c>
      <c r="BK917" s="209">
        <f>SUM(BK918:BK981)</f>
        <v>0</v>
      </c>
    </row>
    <row r="918" spans="2:65" s="1" customFormat="1" ht="31.5" customHeight="1">
      <c r="B918" s="213"/>
      <c r="C918" s="214" t="s">
        <v>2049</v>
      </c>
      <c r="D918" s="214" t="s">
        <v>176</v>
      </c>
      <c r="E918" s="215" t="s">
        <v>1978</v>
      </c>
      <c r="F918" s="216" t="s">
        <v>1979</v>
      </c>
      <c r="G918" s="217" t="s">
        <v>179</v>
      </c>
      <c r="H918" s="218">
        <v>14.78</v>
      </c>
      <c r="I918" s="219"/>
      <c r="J918" s="220">
        <f>ROUND(I918*H918,2)</f>
        <v>0</v>
      </c>
      <c r="K918" s="216" t="s">
        <v>180</v>
      </c>
      <c r="L918" s="48"/>
      <c r="M918" s="221" t="s">
        <v>5</v>
      </c>
      <c r="N918" s="222" t="s">
        <v>43</v>
      </c>
      <c r="O918" s="49"/>
      <c r="P918" s="223">
        <f>O918*H918</f>
        <v>0</v>
      </c>
      <c r="Q918" s="223">
        <v>0.00946744</v>
      </c>
      <c r="R918" s="223">
        <f>Q918*H918</f>
        <v>0</v>
      </c>
      <c r="S918" s="223">
        <v>0</v>
      </c>
      <c r="T918" s="224">
        <f>S918*H918</f>
        <v>0</v>
      </c>
      <c r="AR918" s="26" t="s">
        <v>181</v>
      </c>
      <c r="AT918" s="26" t="s">
        <v>176</v>
      </c>
      <c r="AU918" s="26" t="s">
        <v>85</v>
      </c>
      <c r="AY918" s="26" t="s">
        <v>173</v>
      </c>
      <c r="BE918" s="225">
        <f>IF(N918="základní",J918,0)</f>
        <v>0</v>
      </c>
      <c r="BF918" s="225">
        <f>IF(N918="snížená",J918,0)</f>
        <v>0</v>
      </c>
      <c r="BG918" s="225">
        <f>IF(N918="zákl. přenesená",J918,0)</f>
        <v>0</v>
      </c>
      <c r="BH918" s="225">
        <f>IF(N918="sníž. přenesená",J918,0)</f>
        <v>0</v>
      </c>
      <c r="BI918" s="225">
        <f>IF(N918="nulová",J918,0)</f>
        <v>0</v>
      </c>
      <c r="BJ918" s="26" t="s">
        <v>79</v>
      </c>
      <c r="BK918" s="225">
        <f>ROUND(I918*H918,2)</f>
        <v>0</v>
      </c>
      <c r="BL918" s="26" t="s">
        <v>181</v>
      </c>
      <c r="BM918" s="26" t="s">
        <v>2050</v>
      </c>
    </row>
    <row r="919" spans="2:47" s="1" customFormat="1" ht="13.5">
      <c r="B919" s="48"/>
      <c r="D919" s="227" t="s">
        <v>1236</v>
      </c>
      <c r="F919" s="285" t="s">
        <v>1981</v>
      </c>
      <c r="I919" s="281"/>
      <c r="L919" s="48"/>
      <c r="M919" s="282"/>
      <c r="N919" s="49"/>
      <c r="O919" s="49"/>
      <c r="P919" s="49"/>
      <c r="Q919" s="49"/>
      <c r="R919" s="49"/>
      <c r="S919" s="49"/>
      <c r="T919" s="87"/>
      <c r="AT919" s="26" t="s">
        <v>1236</v>
      </c>
      <c r="AU919" s="26" t="s">
        <v>85</v>
      </c>
    </row>
    <row r="920" spans="2:51" s="15" customFormat="1" ht="13.5">
      <c r="B920" s="286"/>
      <c r="D920" s="227" t="s">
        <v>183</v>
      </c>
      <c r="E920" s="287" t="s">
        <v>5</v>
      </c>
      <c r="F920" s="288" t="s">
        <v>2051</v>
      </c>
      <c r="H920" s="289" t="s">
        <v>5</v>
      </c>
      <c r="I920" s="290"/>
      <c r="L920" s="286"/>
      <c r="M920" s="291"/>
      <c r="N920" s="292"/>
      <c r="O920" s="292"/>
      <c r="P920" s="292"/>
      <c r="Q920" s="292"/>
      <c r="R920" s="292"/>
      <c r="S920" s="292"/>
      <c r="T920" s="293"/>
      <c r="AT920" s="289" t="s">
        <v>183</v>
      </c>
      <c r="AU920" s="289" t="s">
        <v>85</v>
      </c>
      <c r="AV920" s="15" t="s">
        <v>79</v>
      </c>
      <c r="AW920" s="15" t="s">
        <v>35</v>
      </c>
      <c r="AX920" s="15" t="s">
        <v>72</v>
      </c>
      <c r="AY920" s="289" t="s">
        <v>173</v>
      </c>
    </row>
    <row r="921" spans="2:51" s="12" customFormat="1" ht="13.5">
      <c r="B921" s="226"/>
      <c r="D921" s="236" t="s">
        <v>183</v>
      </c>
      <c r="E921" s="256" t="s">
        <v>5</v>
      </c>
      <c r="F921" s="257" t="s">
        <v>2052</v>
      </c>
      <c r="H921" s="258">
        <v>14.78</v>
      </c>
      <c r="I921" s="231"/>
      <c r="L921" s="226"/>
      <c r="M921" s="232"/>
      <c r="N921" s="233"/>
      <c r="O921" s="233"/>
      <c r="P921" s="233"/>
      <c r="Q921" s="233"/>
      <c r="R921" s="233"/>
      <c r="S921" s="233"/>
      <c r="T921" s="234"/>
      <c r="AT921" s="228" t="s">
        <v>183</v>
      </c>
      <c r="AU921" s="228" t="s">
        <v>85</v>
      </c>
      <c r="AV921" s="12" t="s">
        <v>81</v>
      </c>
      <c r="AW921" s="12" t="s">
        <v>35</v>
      </c>
      <c r="AX921" s="12" t="s">
        <v>79</v>
      </c>
      <c r="AY921" s="228" t="s">
        <v>173</v>
      </c>
    </row>
    <row r="922" spans="2:65" s="1" customFormat="1" ht="22.5" customHeight="1">
      <c r="B922" s="213"/>
      <c r="C922" s="259" t="s">
        <v>2053</v>
      </c>
      <c r="D922" s="259" t="s">
        <v>336</v>
      </c>
      <c r="E922" s="260" t="s">
        <v>2054</v>
      </c>
      <c r="F922" s="261" t="s">
        <v>2055</v>
      </c>
      <c r="G922" s="262" t="s">
        <v>179</v>
      </c>
      <c r="H922" s="263">
        <v>15.52</v>
      </c>
      <c r="I922" s="264"/>
      <c r="J922" s="265">
        <f>ROUND(I922*H922,2)</f>
        <v>0</v>
      </c>
      <c r="K922" s="261" t="s">
        <v>5</v>
      </c>
      <c r="L922" s="266"/>
      <c r="M922" s="267" t="s">
        <v>5</v>
      </c>
      <c r="N922" s="268" t="s">
        <v>43</v>
      </c>
      <c r="O922" s="49"/>
      <c r="P922" s="223">
        <f>O922*H922</f>
        <v>0</v>
      </c>
      <c r="Q922" s="223">
        <v>0.0063</v>
      </c>
      <c r="R922" s="223">
        <f>Q922*H922</f>
        <v>0</v>
      </c>
      <c r="S922" s="223">
        <v>0</v>
      </c>
      <c r="T922" s="224">
        <f>S922*H922</f>
        <v>0</v>
      </c>
      <c r="AR922" s="26" t="s">
        <v>222</v>
      </c>
      <c r="AT922" s="26" t="s">
        <v>336</v>
      </c>
      <c r="AU922" s="26" t="s">
        <v>85</v>
      </c>
      <c r="AY922" s="26" t="s">
        <v>173</v>
      </c>
      <c r="BE922" s="225">
        <f>IF(N922="základní",J922,0)</f>
        <v>0</v>
      </c>
      <c r="BF922" s="225">
        <f>IF(N922="snížená",J922,0)</f>
        <v>0</v>
      </c>
      <c r="BG922" s="225">
        <f>IF(N922="zákl. přenesená",J922,0)</f>
        <v>0</v>
      </c>
      <c r="BH922" s="225">
        <f>IF(N922="sníž. přenesená",J922,0)</f>
        <v>0</v>
      </c>
      <c r="BI922" s="225">
        <f>IF(N922="nulová",J922,0)</f>
        <v>0</v>
      </c>
      <c r="BJ922" s="26" t="s">
        <v>79</v>
      </c>
      <c r="BK922" s="225">
        <f>ROUND(I922*H922,2)</f>
        <v>0</v>
      </c>
      <c r="BL922" s="26" t="s">
        <v>181</v>
      </c>
      <c r="BM922" s="26" t="s">
        <v>2056</v>
      </c>
    </row>
    <row r="923" spans="2:65" s="1" customFormat="1" ht="31.5" customHeight="1">
      <c r="B923" s="213"/>
      <c r="C923" s="214" t="s">
        <v>2057</v>
      </c>
      <c r="D923" s="214" t="s">
        <v>176</v>
      </c>
      <c r="E923" s="215" t="s">
        <v>2058</v>
      </c>
      <c r="F923" s="216" t="s">
        <v>2059</v>
      </c>
      <c r="G923" s="217" t="s">
        <v>179</v>
      </c>
      <c r="H923" s="218">
        <v>17.92</v>
      </c>
      <c r="I923" s="219"/>
      <c r="J923" s="220">
        <f>ROUND(I923*H923,2)</f>
        <v>0</v>
      </c>
      <c r="K923" s="216" t="s">
        <v>180</v>
      </c>
      <c r="L923" s="48"/>
      <c r="M923" s="221" t="s">
        <v>5</v>
      </c>
      <c r="N923" s="222" t="s">
        <v>43</v>
      </c>
      <c r="O923" s="49"/>
      <c r="P923" s="223">
        <f>O923*H923</f>
        <v>0</v>
      </c>
      <c r="Q923" s="223">
        <v>0.00925355</v>
      </c>
      <c r="R923" s="223">
        <f>Q923*H923</f>
        <v>0</v>
      </c>
      <c r="S923" s="223">
        <v>0</v>
      </c>
      <c r="T923" s="224">
        <f>S923*H923</f>
        <v>0</v>
      </c>
      <c r="AR923" s="26" t="s">
        <v>181</v>
      </c>
      <c r="AT923" s="26" t="s">
        <v>176</v>
      </c>
      <c r="AU923" s="26" t="s">
        <v>85</v>
      </c>
      <c r="AY923" s="26" t="s">
        <v>173</v>
      </c>
      <c r="BE923" s="225">
        <f>IF(N923="základní",J923,0)</f>
        <v>0</v>
      </c>
      <c r="BF923" s="225">
        <f>IF(N923="snížená",J923,0)</f>
        <v>0</v>
      </c>
      <c r="BG923" s="225">
        <f>IF(N923="zákl. přenesená",J923,0)</f>
        <v>0</v>
      </c>
      <c r="BH923" s="225">
        <f>IF(N923="sníž. přenesená",J923,0)</f>
        <v>0</v>
      </c>
      <c r="BI923" s="225">
        <f>IF(N923="nulová",J923,0)</f>
        <v>0</v>
      </c>
      <c r="BJ923" s="26" t="s">
        <v>79</v>
      </c>
      <c r="BK923" s="225">
        <f>ROUND(I923*H923,2)</f>
        <v>0</v>
      </c>
      <c r="BL923" s="26" t="s">
        <v>181</v>
      </c>
      <c r="BM923" s="26" t="s">
        <v>2060</v>
      </c>
    </row>
    <row r="924" spans="2:47" s="1" customFormat="1" ht="13.5">
      <c r="B924" s="48"/>
      <c r="D924" s="227" t="s">
        <v>1236</v>
      </c>
      <c r="F924" s="285" t="s">
        <v>1981</v>
      </c>
      <c r="I924" s="281"/>
      <c r="L924" s="48"/>
      <c r="M924" s="282"/>
      <c r="N924" s="49"/>
      <c r="O924" s="49"/>
      <c r="P924" s="49"/>
      <c r="Q924" s="49"/>
      <c r="R924" s="49"/>
      <c r="S924" s="49"/>
      <c r="T924" s="87"/>
      <c r="AT924" s="26" t="s">
        <v>1236</v>
      </c>
      <c r="AU924" s="26" t="s">
        <v>85</v>
      </c>
    </row>
    <row r="925" spans="2:51" s="15" customFormat="1" ht="13.5">
      <c r="B925" s="286"/>
      <c r="D925" s="227" t="s">
        <v>183</v>
      </c>
      <c r="E925" s="287" t="s">
        <v>5</v>
      </c>
      <c r="F925" s="288" t="s">
        <v>2061</v>
      </c>
      <c r="H925" s="289" t="s">
        <v>5</v>
      </c>
      <c r="I925" s="290"/>
      <c r="L925" s="286"/>
      <c r="M925" s="291"/>
      <c r="N925" s="292"/>
      <c r="O925" s="292"/>
      <c r="P925" s="292"/>
      <c r="Q925" s="292"/>
      <c r="R925" s="292"/>
      <c r="S925" s="292"/>
      <c r="T925" s="293"/>
      <c r="AT925" s="289" t="s">
        <v>183</v>
      </c>
      <c r="AU925" s="289" t="s">
        <v>85</v>
      </c>
      <c r="AV925" s="15" t="s">
        <v>79</v>
      </c>
      <c r="AW925" s="15" t="s">
        <v>35</v>
      </c>
      <c r="AX925" s="15" t="s">
        <v>72</v>
      </c>
      <c r="AY925" s="289" t="s">
        <v>173</v>
      </c>
    </row>
    <row r="926" spans="2:51" s="15" customFormat="1" ht="13.5">
      <c r="B926" s="286"/>
      <c r="D926" s="227" t="s">
        <v>183</v>
      </c>
      <c r="E926" s="287" t="s">
        <v>5</v>
      </c>
      <c r="F926" s="288" t="s">
        <v>2062</v>
      </c>
      <c r="H926" s="289" t="s">
        <v>5</v>
      </c>
      <c r="I926" s="290"/>
      <c r="L926" s="286"/>
      <c r="M926" s="291"/>
      <c r="N926" s="292"/>
      <c r="O926" s="292"/>
      <c r="P926" s="292"/>
      <c r="Q926" s="292"/>
      <c r="R926" s="292"/>
      <c r="S926" s="292"/>
      <c r="T926" s="293"/>
      <c r="AT926" s="289" t="s">
        <v>183</v>
      </c>
      <c r="AU926" s="289" t="s">
        <v>85</v>
      </c>
      <c r="AV926" s="15" t="s">
        <v>79</v>
      </c>
      <c r="AW926" s="15" t="s">
        <v>35</v>
      </c>
      <c r="AX926" s="15" t="s">
        <v>72</v>
      </c>
      <c r="AY926" s="289" t="s">
        <v>173</v>
      </c>
    </row>
    <row r="927" spans="2:51" s="12" customFormat="1" ht="13.5">
      <c r="B927" s="226"/>
      <c r="D927" s="227" t="s">
        <v>183</v>
      </c>
      <c r="E927" s="228" t="s">
        <v>5</v>
      </c>
      <c r="F927" s="229" t="s">
        <v>2063</v>
      </c>
      <c r="H927" s="230">
        <v>6.16</v>
      </c>
      <c r="I927" s="231"/>
      <c r="L927" s="226"/>
      <c r="M927" s="232"/>
      <c r="N927" s="233"/>
      <c r="O927" s="233"/>
      <c r="P927" s="233"/>
      <c r="Q927" s="233"/>
      <c r="R927" s="233"/>
      <c r="S927" s="233"/>
      <c r="T927" s="234"/>
      <c r="AT927" s="228" t="s">
        <v>183</v>
      </c>
      <c r="AU927" s="228" t="s">
        <v>85</v>
      </c>
      <c r="AV927" s="12" t="s">
        <v>81</v>
      </c>
      <c r="AW927" s="12" t="s">
        <v>35</v>
      </c>
      <c r="AX927" s="12" t="s">
        <v>72</v>
      </c>
      <c r="AY927" s="228" t="s">
        <v>173</v>
      </c>
    </row>
    <row r="928" spans="2:51" s="15" customFormat="1" ht="13.5">
      <c r="B928" s="286"/>
      <c r="D928" s="227" t="s">
        <v>183</v>
      </c>
      <c r="E928" s="287" t="s">
        <v>5</v>
      </c>
      <c r="F928" s="288" t="s">
        <v>2064</v>
      </c>
      <c r="H928" s="289" t="s">
        <v>5</v>
      </c>
      <c r="I928" s="290"/>
      <c r="L928" s="286"/>
      <c r="M928" s="291"/>
      <c r="N928" s="292"/>
      <c r="O928" s="292"/>
      <c r="P928" s="292"/>
      <c r="Q928" s="292"/>
      <c r="R928" s="292"/>
      <c r="S928" s="292"/>
      <c r="T928" s="293"/>
      <c r="AT928" s="289" t="s">
        <v>183</v>
      </c>
      <c r="AU928" s="289" t="s">
        <v>85</v>
      </c>
      <c r="AV928" s="15" t="s">
        <v>79</v>
      </c>
      <c r="AW928" s="15" t="s">
        <v>35</v>
      </c>
      <c r="AX928" s="15" t="s">
        <v>72</v>
      </c>
      <c r="AY928" s="289" t="s">
        <v>173</v>
      </c>
    </row>
    <row r="929" spans="2:51" s="12" customFormat="1" ht="13.5">
      <c r="B929" s="226"/>
      <c r="D929" s="227" t="s">
        <v>183</v>
      </c>
      <c r="E929" s="228" t="s">
        <v>5</v>
      </c>
      <c r="F929" s="229" t="s">
        <v>2065</v>
      </c>
      <c r="H929" s="230">
        <v>5.07</v>
      </c>
      <c r="I929" s="231"/>
      <c r="L929" s="226"/>
      <c r="M929" s="232"/>
      <c r="N929" s="233"/>
      <c r="O929" s="233"/>
      <c r="P929" s="233"/>
      <c r="Q929" s="233"/>
      <c r="R929" s="233"/>
      <c r="S929" s="233"/>
      <c r="T929" s="234"/>
      <c r="AT929" s="228" t="s">
        <v>183</v>
      </c>
      <c r="AU929" s="228" t="s">
        <v>85</v>
      </c>
      <c r="AV929" s="12" t="s">
        <v>81</v>
      </c>
      <c r="AW929" s="12" t="s">
        <v>35</v>
      </c>
      <c r="AX929" s="12" t="s">
        <v>72</v>
      </c>
      <c r="AY929" s="228" t="s">
        <v>173</v>
      </c>
    </row>
    <row r="930" spans="2:51" s="15" customFormat="1" ht="13.5">
      <c r="B930" s="286"/>
      <c r="D930" s="227" t="s">
        <v>183</v>
      </c>
      <c r="E930" s="287" t="s">
        <v>5</v>
      </c>
      <c r="F930" s="288" t="s">
        <v>2066</v>
      </c>
      <c r="H930" s="289" t="s">
        <v>5</v>
      </c>
      <c r="I930" s="290"/>
      <c r="L930" s="286"/>
      <c r="M930" s="291"/>
      <c r="N930" s="292"/>
      <c r="O930" s="292"/>
      <c r="P930" s="292"/>
      <c r="Q930" s="292"/>
      <c r="R930" s="292"/>
      <c r="S930" s="292"/>
      <c r="T930" s="293"/>
      <c r="AT930" s="289" t="s">
        <v>183</v>
      </c>
      <c r="AU930" s="289" t="s">
        <v>85</v>
      </c>
      <c r="AV930" s="15" t="s">
        <v>79</v>
      </c>
      <c r="AW930" s="15" t="s">
        <v>35</v>
      </c>
      <c r="AX930" s="15" t="s">
        <v>72</v>
      </c>
      <c r="AY930" s="289" t="s">
        <v>173</v>
      </c>
    </row>
    <row r="931" spans="2:51" s="12" customFormat="1" ht="13.5">
      <c r="B931" s="226"/>
      <c r="D931" s="227" t="s">
        <v>183</v>
      </c>
      <c r="E931" s="228" t="s">
        <v>5</v>
      </c>
      <c r="F931" s="229" t="s">
        <v>2067</v>
      </c>
      <c r="H931" s="230">
        <v>6.69</v>
      </c>
      <c r="I931" s="231"/>
      <c r="L931" s="226"/>
      <c r="M931" s="232"/>
      <c r="N931" s="233"/>
      <c r="O931" s="233"/>
      <c r="P931" s="233"/>
      <c r="Q931" s="233"/>
      <c r="R931" s="233"/>
      <c r="S931" s="233"/>
      <c r="T931" s="234"/>
      <c r="AT931" s="228" t="s">
        <v>183</v>
      </c>
      <c r="AU931" s="228" t="s">
        <v>85</v>
      </c>
      <c r="AV931" s="12" t="s">
        <v>81</v>
      </c>
      <c r="AW931" s="12" t="s">
        <v>35</v>
      </c>
      <c r="AX931" s="12" t="s">
        <v>72</v>
      </c>
      <c r="AY931" s="228" t="s">
        <v>173</v>
      </c>
    </row>
    <row r="932" spans="2:51" s="13" customFormat="1" ht="13.5">
      <c r="B932" s="235"/>
      <c r="D932" s="236" t="s">
        <v>183</v>
      </c>
      <c r="E932" s="237" t="s">
        <v>5</v>
      </c>
      <c r="F932" s="238" t="s">
        <v>186</v>
      </c>
      <c r="H932" s="239">
        <v>17.92</v>
      </c>
      <c r="I932" s="240"/>
      <c r="L932" s="235"/>
      <c r="M932" s="241"/>
      <c r="N932" s="242"/>
      <c r="O932" s="242"/>
      <c r="P932" s="242"/>
      <c r="Q932" s="242"/>
      <c r="R932" s="242"/>
      <c r="S932" s="242"/>
      <c r="T932" s="243"/>
      <c r="AT932" s="244" t="s">
        <v>183</v>
      </c>
      <c r="AU932" s="244" t="s">
        <v>85</v>
      </c>
      <c r="AV932" s="13" t="s">
        <v>181</v>
      </c>
      <c r="AW932" s="13" t="s">
        <v>35</v>
      </c>
      <c r="AX932" s="13" t="s">
        <v>79</v>
      </c>
      <c r="AY932" s="244" t="s">
        <v>173</v>
      </c>
    </row>
    <row r="933" spans="2:65" s="1" customFormat="1" ht="22.5" customHeight="1">
      <c r="B933" s="213"/>
      <c r="C933" s="259" t="s">
        <v>2068</v>
      </c>
      <c r="D933" s="259" t="s">
        <v>336</v>
      </c>
      <c r="E933" s="260" t="s">
        <v>2069</v>
      </c>
      <c r="F933" s="261" t="s">
        <v>2070</v>
      </c>
      <c r="G933" s="262" t="s">
        <v>179</v>
      </c>
      <c r="H933" s="263">
        <v>18.82</v>
      </c>
      <c r="I933" s="264"/>
      <c r="J933" s="265">
        <f>ROUND(I933*H933,2)</f>
        <v>0</v>
      </c>
      <c r="K933" s="261" t="s">
        <v>1288</v>
      </c>
      <c r="L933" s="266"/>
      <c r="M933" s="267" t="s">
        <v>5</v>
      </c>
      <c r="N933" s="268" t="s">
        <v>43</v>
      </c>
      <c r="O933" s="49"/>
      <c r="P933" s="223">
        <f>O933*H933</f>
        <v>0</v>
      </c>
      <c r="Q933" s="223">
        <v>0.006</v>
      </c>
      <c r="R933" s="223">
        <f>Q933*H933</f>
        <v>0</v>
      </c>
      <c r="S933" s="223">
        <v>0</v>
      </c>
      <c r="T933" s="224">
        <f>S933*H933</f>
        <v>0</v>
      </c>
      <c r="AR933" s="26" t="s">
        <v>222</v>
      </c>
      <c r="AT933" s="26" t="s">
        <v>336</v>
      </c>
      <c r="AU933" s="26" t="s">
        <v>85</v>
      </c>
      <c r="AY933" s="26" t="s">
        <v>173</v>
      </c>
      <c r="BE933" s="225">
        <f>IF(N933="základní",J933,0)</f>
        <v>0</v>
      </c>
      <c r="BF933" s="225">
        <f>IF(N933="snížená",J933,0)</f>
        <v>0</v>
      </c>
      <c r="BG933" s="225">
        <f>IF(N933="zákl. přenesená",J933,0)</f>
        <v>0</v>
      </c>
      <c r="BH933" s="225">
        <f>IF(N933="sníž. přenesená",J933,0)</f>
        <v>0</v>
      </c>
      <c r="BI933" s="225">
        <f>IF(N933="nulová",J933,0)</f>
        <v>0</v>
      </c>
      <c r="BJ933" s="26" t="s">
        <v>79</v>
      </c>
      <c r="BK933" s="225">
        <f>ROUND(I933*H933,2)</f>
        <v>0</v>
      </c>
      <c r="BL933" s="26" t="s">
        <v>181</v>
      </c>
      <c r="BM933" s="26" t="s">
        <v>2071</v>
      </c>
    </row>
    <row r="934" spans="2:65" s="1" customFormat="1" ht="31.5" customHeight="1">
      <c r="B934" s="213"/>
      <c r="C934" s="214" t="s">
        <v>2072</v>
      </c>
      <c r="D934" s="214" t="s">
        <v>176</v>
      </c>
      <c r="E934" s="215" t="s">
        <v>2073</v>
      </c>
      <c r="F934" s="216" t="s">
        <v>2074</v>
      </c>
      <c r="G934" s="217" t="s">
        <v>179</v>
      </c>
      <c r="H934" s="218">
        <v>616.18</v>
      </c>
      <c r="I934" s="219"/>
      <c r="J934" s="220">
        <f>ROUND(I934*H934,2)</f>
        <v>0</v>
      </c>
      <c r="K934" s="216" t="s">
        <v>180</v>
      </c>
      <c r="L934" s="48"/>
      <c r="M934" s="221" t="s">
        <v>5</v>
      </c>
      <c r="N934" s="222" t="s">
        <v>43</v>
      </c>
      <c r="O934" s="49"/>
      <c r="P934" s="223">
        <f>O934*H934</f>
        <v>0</v>
      </c>
      <c r="Q934" s="223">
        <v>0.00937696</v>
      </c>
      <c r="R934" s="223">
        <f>Q934*H934</f>
        <v>0</v>
      </c>
      <c r="S934" s="223">
        <v>0</v>
      </c>
      <c r="T934" s="224">
        <f>S934*H934</f>
        <v>0</v>
      </c>
      <c r="AR934" s="26" t="s">
        <v>181</v>
      </c>
      <c r="AT934" s="26" t="s">
        <v>176</v>
      </c>
      <c r="AU934" s="26" t="s">
        <v>85</v>
      </c>
      <c r="AY934" s="26" t="s">
        <v>173</v>
      </c>
      <c r="BE934" s="225">
        <f>IF(N934="základní",J934,0)</f>
        <v>0</v>
      </c>
      <c r="BF934" s="225">
        <f>IF(N934="snížená",J934,0)</f>
        <v>0</v>
      </c>
      <c r="BG934" s="225">
        <f>IF(N934="zákl. přenesená",J934,0)</f>
        <v>0</v>
      </c>
      <c r="BH934" s="225">
        <f>IF(N934="sníž. přenesená",J934,0)</f>
        <v>0</v>
      </c>
      <c r="BI934" s="225">
        <f>IF(N934="nulová",J934,0)</f>
        <v>0</v>
      </c>
      <c r="BJ934" s="26" t="s">
        <v>79</v>
      </c>
      <c r="BK934" s="225">
        <f>ROUND(I934*H934,2)</f>
        <v>0</v>
      </c>
      <c r="BL934" s="26" t="s">
        <v>181</v>
      </c>
      <c r="BM934" s="26" t="s">
        <v>2075</v>
      </c>
    </row>
    <row r="935" spans="2:47" s="1" customFormat="1" ht="13.5">
      <c r="B935" s="48"/>
      <c r="D935" s="227" t="s">
        <v>1236</v>
      </c>
      <c r="F935" s="285" t="s">
        <v>1981</v>
      </c>
      <c r="I935" s="281"/>
      <c r="L935" s="48"/>
      <c r="M935" s="282"/>
      <c r="N935" s="49"/>
      <c r="O935" s="49"/>
      <c r="P935" s="49"/>
      <c r="Q935" s="49"/>
      <c r="R935" s="49"/>
      <c r="S935" s="49"/>
      <c r="T935" s="87"/>
      <c r="AT935" s="26" t="s">
        <v>1236</v>
      </c>
      <c r="AU935" s="26" t="s">
        <v>85</v>
      </c>
    </row>
    <row r="936" spans="2:51" s="15" customFormat="1" ht="13.5">
      <c r="B936" s="286"/>
      <c r="D936" s="227" t="s">
        <v>183</v>
      </c>
      <c r="E936" s="287" t="s">
        <v>5</v>
      </c>
      <c r="F936" s="288" t="s">
        <v>2062</v>
      </c>
      <c r="H936" s="289" t="s">
        <v>5</v>
      </c>
      <c r="I936" s="290"/>
      <c r="L936" s="286"/>
      <c r="M936" s="291"/>
      <c r="N936" s="292"/>
      <c r="O936" s="292"/>
      <c r="P936" s="292"/>
      <c r="Q936" s="292"/>
      <c r="R936" s="292"/>
      <c r="S936" s="292"/>
      <c r="T936" s="293"/>
      <c r="AT936" s="289" t="s">
        <v>183</v>
      </c>
      <c r="AU936" s="289" t="s">
        <v>85</v>
      </c>
      <c r="AV936" s="15" t="s">
        <v>79</v>
      </c>
      <c r="AW936" s="15" t="s">
        <v>35</v>
      </c>
      <c r="AX936" s="15" t="s">
        <v>72</v>
      </c>
      <c r="AY936" s="289" t="s">
        <v>173</v>
      </c>
    </row>
    <row r="937" spans="2:51" s="12" customFormat="1" ht="13.5">
      <c r="B937" s="226"/>
      <c r="D937" s="227" t="s">
        <v>183</v>
      </c>
      <c r="E937" s="228" t="s">
        <v>5</v>
      </c>
      <c r="F937" s="229" t="s">
        <v>2076</v>
      </c>
      <c r="H937" s="230">
        <v>238.52</v>
      </c>
      <c r="I937" s="231"/>
      <c r="L937" s="226"/>
      <c r="M937" s="232"/>
      <c r="N937" s="233"/>
      <c r="O937" s="233"/>
      <c r="P937" s="233"/>
      <c r="Q937" s="233"/>
      <c r="R937" s="233"/>
      <c r="S937" s="233"/>
      <c r="T937" s="234"/>
      <c r="AT937" s="228" t="s">
        <v>183</v>
      </c>
      <c r="AU937" s="228" t="s">
        <v>85</v>
      </c>
      <c r="AV937" s="12" t="s">
        <v>81</v>
      </c>
      <c r="AW937" s="12" t="s">
        <v>35</v>
      </c>
      <c r="AX937" s="12" t="s">
        <v>72</v>
      </c>
      <c r="AY937" s="228" t="s">
        <v>173</v>
      </c>
    </row>
    <row r="938" spans="2:51" s="12" customFormat="1" ht="13.5">
      <c r="B938" s="226"/>
      <c r="D938" s="227" t="s">
        <v>183</v>
      </c>
      <c r="E938" s="228" t="s">
        <v>5</v>
      </c>
      <c r="F938" s="229" t="s">
        <v>2077</v>
      </c>
      <c r="H938" s="230">
        <v>-11.04</v>
      </c>
      <c r="I938" s="231"/>
      <c r="L938" s="226"/>
      <c r="M938" s="232"/>
      <c r="N938" s="233"/>
      <c r="O938" s="233"/>
      <c r="P938" s="233"/>
      <c r="Q938" s="233"/>
      <c r="R938" s="233"/>
      <c r="S938" s="233"/>
      <c r="T938" s="234"/>
      <c r="AT938" s="228" t="s">
        <v>183</v>
      </c>
      <c r="AU938" s="228" t="s">
        <v>85</v>
      </c>
      <c r="AV938" s="12" t="s">
        <v>81</v>
      </c>
      <c r="AW938" s="12" t="s">
        <v>35</v>
      </c>
      <c r="AX938" s="12" t="s">
        <v>72</v>
      </c>
      <c r="AY938" s="228" t="s">
        <v>173</v>
      </c>
    </row>
    <row r="939" spans="2:51" s="15" customFormat="1" ht="13.5">
      <c r="B939" s="286"/>
      <c r="D939" s="227" t="s">
        <v>183</v>
      </c>
      <c r="E939" s="287" t="s">
        <v>5</v>
      </c>
      <c r="F939" s="288" t="s">
        <v>2064</v>
      </c>
      <c r="H939" s="289" t="s">
        <v>5</v>
      </c>
      <c r="I939" s="290"/>
      <c r="L939" s="286"/>
      <c r="M939" s="291"/>
      <c r="N939" s="292"/>
      <c r="O939" s="292"/>
      <c r="P939" s="292"/>
      <c r="Q939" s="292"/>
      <c r="R939" s="292"/>
      <c r="S939" s="292"/>
      <c r="T939" s="293"/>
      <c r="AT939" s="289" t="s">
        <v>183</v>
      </c>
      <c r="AU939" s="289" t="s">
        <v>85</v>
      </c>
      <c r="AV939" s="15" t="s">
        <v>79</v>
      </c>
      <c r="AW939" s="15" t="s">
        <v>35</v>
      </c>
      <c r="AX939" s="15" t="s">
        <v>72</v>
      </c>
      <c r="AY939" s="289" t="s">
        <v>173</v>
      </c>
    </row>
    <row r="940" spans="2:51" s="12" customFormat="1" ht="13.5">
      <c r="B940" s="226"/>
      <c r="D940" s="227" t="s">
        <v>183</v>
      </c>
      <c r="E940" s="228" t="s">
        <v>5</v>
      </c>
      <c r="F940" s="229" t="s">
        <v>2078</v>
      </c>
      <c r="H940" s="230">
        <v>148.74</v>
      </c>
      <c r="I940" s="231"/>
      <c r="L940" s="226"/>
      <c r="M940" s="232"/>
      <c r="N940" s="233"/>
      <c r="O940" s="233"/>
      <c r="P940" s="233"/>
      <c r="Q940" s="233"/>
      <c r="R940" s="233"/>
      <c r="S940" s="233"/>
      <c r="T940" s="234"/>
      <c r="AT940" s="228" t="s">
        <v>183</v>
      </c>
      <c r="AU940" s="228" t="s">
        <v>85</v>
      </c>
      <c r="AV940" s="12" t="s">
        <v>81</v>
      </c>
      <c r="AW940" s="12" t="s">
        <v>35</v>
      </c>
      <c r="AX940" s="12" t="s">
        <v>72</v>
      </c>
      <c r="AY940" s="228" t="s">
        <v>173</v>
      </c>
    </row>
    <row r="941" spans="2:51" s="12" customFormat="1" ht="13.5">
      <c r="B941" s="226"/>
      <c r="D941" s="227" t="s">
        <v>183</v>
      </c>
      <c r="E941" s="228" t="s">
        <v>5</v>
      </c>
      <c r="F941" s="229" t="s">
        <v>2079</v>
      </c>
      <c r="H941" s="230">
        <v>-10.99</v>
      </c>
      <c r="I941" s="231"/>
      <c r="L941" s="226"/>
      <c r="M941" s="232"/>
      <c r="N941" s="233"/>
      <c r="O941" s="233"/>
      <c r="P941" s="233"/>
      <c r="Q941" s="233"/>
      <c r="R941" s="233"/>
      <c r="S941" s="233"/>
      <c r="T941" s="234"/>
      <c r="AT941" s="228" t="s">
        <v>183</v>
      </c>
      <c r="AU941" s="228" t="s">
        <v>85</v>
      </c>
      <c r="AV941" s="12" t="s">
        <v>81</v>
      </c>
      <c r="AW941" s="12" t="s">
        <v>35</v>
      </c>
      <c r="AX941" s="12" t="s">
        <v>72</v>
      </c>
      <c r="AY941" s="228" t="s">
        <v>173</v>
      </c>
    </row>
    <row r="942" spans="2:51" s="15" customFormat="1" ht="13.5">
      <c r="B942" s="286"/>
      <c r="D942" s="227" t="s">
        <v>183</v>
      </c>
      <c r="E942" s="287" t="s">
        <v>5</v>
      </c>
      <c r="F942" s="288" t="s">
        <v>2066</v>
      </c>
      <c r="H942" s="289" t="s">
        <v>5</v>
      </c>
      <c r="I942" s="290"/>
      <c r="L942" s="286"/>
      <c r="M942" s="291"/>
      <c r="N942" s="292"/>
      <c r="O942" s="292"/>
      <c r="P942" s="292"/>
      <c r="Q942" s="292"/>
      <c r="R942" s="292"/>
      <c r="S942" s="292"/>
      <c r="T942" s="293"/>
      <c r="AT942" s="289" t="s">
        <v>183</v>
      </c>
      <c r="AU942" s="289" t="s">
        <v>85</v>
      </c>
      <c r="AV942" s="15" t="s">
        <v>79</v>
      </c>
      <c r="AW942" s="15" t="s">
        <v>35</v>
      </c>
      <c r="AX942" s="15" t="s">
        <v>72</v>
      </c>
      <c r="AY942" s="289" t="s">
        <v>173</v>
      </c>
    </row>
    <row r="943" spans="2:51" s="12" customFormat="1" ht="13.5">
      <c r="B943" s="226"/>
      <c r="D943" s="227" t="s">
        <v>183</v>
      </c>
      <c r="E943" s="228" t="s">
        <v>5</v>
      </c>
      <c r="F943" s="229" t="s">
        <v>2080</v>
      </c>
      <c r="H943" s="230">
        <v>265.7</v>
      </c>
      <c r="I943" s="231"/>
      <c r="L943" s="226"/>
      <c r="M943" s="232"/>
      <c r="N943" s="233"/>
      <c r="O943" s="233"/>
      <c r="P943" s="233"/>
      <c r="Q943" s="233"/>
      <c r="R943" s="233"/>
      <c r="S943" s="233"/>
      <c r="T943" s="234"/>
      <c r="AT943" s="228" t="s">
        <v>183</v>
      </c>
      <c r="AU943" s="228" t="s">
        <v>85</v>
      </c>
      <c r="AV943" s="12" t="s">
        <v>81</v>
      </c>
      <c r="AW943" s="12" t="s">
        <v>35</v>
      </c>
      <c r="AX943" s="12" t="s">
        <v>72</v>
      </c>
      <c r="AY943" s="228" t="s">
        <v>173</v>
      </c>
    </row>
    <row r="944" spans="2:51" s="12" customFormat="1" ht="13.5">
      <c r="B944" s="226"/>
      <c r="D944" s="227" t="s">
        <v>183</v>
      </c>
      <c r="E944" s="228" t="s">
        <v>5</v>
      </c>
      <c r="F944" s="229" t="s">
        <v>2081</v>
      </c>
      <c r="H944" s="230">
        <v>-14.75</v>
      </c>
      <c r="I944" s="231"/>
      <c r="L944" s="226"/>
      <c r="M944" s="232"/>
      <c r="N944" s="233"/>
      <c r="O944" s="233"/>
      <c r="P944" s="233"/>
      <c r="Q944" s="233"/>
      <c r="R944" s="233"/>
      <c r="S944" s="233"/>
      <c r="T944" s="234"/>
      <c r="AT944" s="228" t="s">
        <v>183</v>
      </c>
      <c r="AU944" s="228" t="s">
        <v>85</v>
      </c>
      <c r="AV944" s="12" t="s">
        <v>81</v>
      </c>
      <c r="AW944" s="12" t="s">
        <v>35</v>
      </c>
      <c r="AX944" s="12" t="s">
        <v>72</v>
      </c>
      <c r="AY944" s="228" t="s">
        <v>173</v>
      </c>
    </row>
    <row r="945" spans="2:51" s="13" customFormat="1" ht="13.5">
      <c r="B945" s="235"/>
      <c r="D945" s="236" t="s">
        <v>183</v>
      </c>
      <c r="E945" s="237" t="s">
        <v>5</v>
      </c>
      <c r="F945" s="238" t="s">
        <v>186</v>
      </c>
      <c r="H945" s="239">
        <v>616.18</v>
      </c>
      <c r="I945" s="240"/>
      <c r="L945" s="235"/>
      <c r="M945" s="241"/>
      <c r="N945" s="242"/>
      <c r="O945" s="242"/>
      <c r="P945" s="242"/>
      <c r="Q945" s="242"/>
      <c r="R945" s="242"/>
      <c r="S945" s="242"/>
      <c r="T945" s="243"/>
      <c r="AT945" s="244" t="s">
        <v>183</v>
      </c>
      <c r="AU945" s="244" t="s">
        <v>85</v>
      </c>
      <c r="AV945" s="13" t="s">
        <v>181</v>
      </c>
      <c r="AW945" s="13" t="s">
        <v>35</v>
      </c>
      <c r="AX945" s="13" t="s">
        <v>79</v>
      </c>
      <c r="AY945" s="244" t="s">
        <v>173</v>
      </c>
    </row>
    <row r="946" spans="2:65" s="1" customFormat="1" ht="22.5" customHeight="1">
      <c r="B946" s="213"/>
      <c r="C946" s="259" t="s">
        <v>2082</v>
      </c>
      <c r="D946" s="259" t="s">
        <v>336</v>
      </c>
      <c r="E946" s="260" t="s">
        <v>2054</v>
      </c>
      <c r="F946" s="261" t="s">
        <v>2055</v>
      </c>
      <c r="G946" s="262" t="s">
        <v>179</v>
      </c>
      <c r="H946" s="263">
        <v>646.99</v>
      </c>
      <c r="I946" s="264"/>
      <c r="J946" s="265">
        <f>ROUND(I946*H946,2)</f>
        <v>0</v>
      </c>
      <c r="K946" s="261" t="s">
        <v>5</v>
      </c>
      <c r="L946" s="266"/>
      <c r="M946" s="267" t="s">
        <v>5</v>
      </c>
      <c r="N946" s="268" t="s">
        <v>43</v>
      </c>
      <c r="O946" s="49"/>
      <c r="P946" s="223">
        <f>O946*H946</f>
        <v>0</v>
      </c>
      <c r="Q946" s="223">
        <v>0.0063</v>
      </c>
      <c r="R946" s="223">
        <f>Q946*H946</f>
        <v>0</v>
      </c>
      <c r="S946" s="223">
        <v>0</v>
      </c>
      <c r="T946" s="224">
        <f>S946*H946</f>
        <v>0</v>
      </c>
      <c r="AR946" s="26" t="s">
        <v>222</v>
      </c>
      <c r="AT946" s="26" t="s">
        <v>336</v>
      </c>
      <c r="AU946" s="26" t="s">
        <v>85</v>
      </c>
      <c r="AY946" s="26" t="s">
        <v>173</v>
      </c>
      <c r="BE946" s="225">
        <f>IF(N946="základní",J946,0)</f>
        <v>0</v>
      </c>
      <c r="BF946" s="225">
        <f>IF(N946="snížená",J946,0)</f>
        <v>0</v>
      </c>
      <c r="BG946" s="225">
        <f>IF(N946="zákl. přenesená",J946,0)</f>
        <v>0</v>
      </c>
      <c r="BH946" s="225">
        <f>IF(N946="sníž. přenesená",J946,0)</f>
        <v>0</v>
      </c>
      <c r="BI946" s="225">
        <f>IF(N946="nulová",J946,0)</f>
        <v>0</v>
      </c>
      <c r="BJ946" s="26" t="s">
        <v>79</v>
      </c>
      <c r="BK946" s="225">
        <f>ROUND(I946*H946,2)</f>
        <v>0</v>
      </c>
      <c r="BL946" s="26" t="s">
        <v>181</v>
      </c>
      <c r="BM946" s="26" t="s">
        <v>2083</v>
      </c>
    </row>
    <row r="947" spans="2:65" s="1" customFormat="1" ht="31.5" customHeight="1">
      <c r="B947" s="213"/>
      <c r="C947" s="214" t="s">
        <v>2084</v>
      </c>
      <c r="D947" s="214" t="s">
        <v>176</v>
      </c>
      <c r="E947" s="215" t="s">
        <v>2085</v>
      </c>
      <c r="F947" s="216" t="s">
        <v>2086</v>
      </c>
      <c r="G947" s="217" t="s">
        <v>179</v>
      </c>
      <c r="H947" s="218">
        <v>16.69</v>
      </c>
      <c r="I947" s="219"/>
      <c r="J947" s="220">
        <f>ROUND(I947*H947,2)</f>
        <v>0</v>
      </c>
      <c r="K947" s="216" t="s">
        <v>180</v>
      </c>
      <c r="L947" s="48"/>
      <c r="M947" s="221" t="s">
        <v>5</v>
      </c>
      <c r="N947" s="222" t="s">
        <v>43</v>
      </c>
      <c r="O947" s="49"/>
      <c r="P947" s="223">
        <f>O947*H947</f>
        <v>0</v>
      </c>
      <c r="Q947" s="223">
        <v>0.00825408</v>
      </c>
      <c r="R947" s="223">
        <f>Q947*H947</f>
        <v>0</v>
      </c>
      <c r="S947" s="223">
        <v>0</v>
      </c>
      <c r="T947" s="224">
        <f>S947*H947</f>
        <v>0</v>
      </c>
      <c r="AR947" s="26" t="s">
        <v>181</v>
      </c>
      <c r="AT947" s="26" t="s">
        <v>176</v>
      </c>
      <c r="AU947" s="26" t="s">
        <v>85</v>
      </c>
      <c r="AY947" s="26" t="s">
        <v>173</v>
      </c>
      <c r="BE947" s="225">
        <f>IF(N947="základní",J947,0)</f>
        <v>0</v>
      </c>
      <c r="BF947" s="225">
        <f>IF(N947="snížená",J947,0)</f>
        <v>0</v>
      </c>
      <c r="BG947" s="225">
        <f>IF(N947="zákl. přenesená",J947,0)</f>
        <v>0</v>
      </c>
      <c r="BH947" s="225">
        <f>IF(N947="sníž. přenesená",J947,0)</f>
        <v>0</v>
      </c>
      <c r="BI947" s="225">
        <f>IF(N947="nulová",J947,0)</f>
        <v>0</v>
      </c>
      <c r="BJ947" s="26" t="s">
        <v>79</v>
      </c>
      <c r="BK947" s="225">
        <f>ROUND(I947*H947,2)</f>
        <v>0</v>
      </c>
      <c r="BL947" s="26" t="s">
        <v>181</v>
      </c>
      <c r="BM947" s="26" t="s">
        <v>2087</v>
      </c>
    </row>
    <row r="948" spans="2:47" s="1" customFormat="1" ht="13.5">
      <c r="B948" s="48"/>
      <c r="D948" s="227" t="s">
        <v>1236</v>
      </c>
      <c r="F948" s="285" t="s">
        <v>1981</v>
      </c>
      <c r="I948" s="281"/>
      <c r="L948" s="48"/>
      <c r="M948" s="282"/>
      <c r="N948" s="49"/>
      <c r="O948" s="49"/>
      <c r="P948" s="49"/>
      <c r="Q948" s="49"/>
      <c r="R948" s="49"/>
      <c r="S948" s="49"/>
      <c r="T948" s="87"/>
      <c r="AT948" s="26" t="s">
        <v>1236</v>
      </c>
      <c r="AU948" s="26" t="s">
        <v>85</v>
      </c>
    </row>
    <row r="949" spans="2:51" s="15" customFormat="1" ht="13.5">
      <c r="B949" s="286"/>
      <c r="D949" s="227" t="s">
        <v>183</v>
      </c>
      <c r="E949" s="287" t="s">
        <v>5</v>
      </c>
      <c r="F949" s="288" t="s">
        <v>1257</v>
      </c>
      <c r="H949" s="289" t="s">
        <v>5</v>
      </c>
      <c r="I949" s="290"/>
      <c r="L949" s="286"/>
      <c r="M949" s="291"/>
      <c r="N949" s="292"/>
      <c r="O949" s="292"/>
      <c r="P949" s="292"/>
      <c r="Q949" s="292"/>
      <c r="R949" s="292"/>
      <c r="S949" s="292"/>
      <c r="T949" s="293"/>
      <c r="AT949" s="289" t="s">
        <v>183</v>
      </c>
      <c r="AU949" s="289" t="s">
        <v>85</v>
      </c>
      <c r="AV949" s="15" t="s">
        <v>79</v>
      </c>
      <c r="AW949" s="15" t="s">
        <v>35</v>
      </c>
      <c r="AX949" s="15" t="s">
        <v>72</v>
      </c>
      <c r="AY949" s="289" t="s">
        <v>173</v>
      </c>
    </row>
    <row r="950" spans="2:51" s="12" customFormat="1" ht="13.5">
      <c r="B950" s="226"/>
      <c r="D950" s="227" t="s">
        <v>183</v>
      </c>
      <c r="E950" s="228" t="s">
        <v>5</v>
      </c>
      <c r="F950" s="229" t="s">
        <v>2088</v>
      </c>
      <c r="H950" s="230">
        <v>16.69</v>
      </c>
      <c r="I950" s="231"/>
      <c r="L950" s="226"/>
      <c r="M950" s="232"/>
      <c r="N950" s="233"/>
      <c r="O950" s="233"/>
      <c r="P950" s="233"/>
      <c r="Q950" s="233"/>
      <c r="R950" s="233"/>
      <c r="S950" s="233"/>
      <c r="T950" s="234"/>
      <c r="AT950" s="228" t="s">
        <v>183</v>
      </c>
      <c r="AU950" s="228" t="s">
        <v>85</v>
      </c>
      <c r="AV950" s="12" t="s">
        <v>81</v>
      </c>
      <c r="AW950" s="12" t="s">
        <v>35</v>
      </c>
      <c r="AX950" s="12" t="s">
        <v>72</v>
      </c>
      <c r="AY950" s="228" t="s">
        <v>173</v>
      </c>
    </row>
    <row r="951" spans="2:51" s="13" customFormat="1" ht="13.5">
      <c r="B951" s="235"/>
      <c r="D951" s="236" t="s">
        <v>183</v>
      </c>
      <c r="E951" s="237" t="s">
        <v>5</v>
      </c>
      <c r="F951" s="238" t="s">
        <v>186</v>
      </c>
      <c r="H951" s="239">
        <v>16.69</v>
      </c>
      <c r="I951" s="240"/>
      <c r="L951" s="235"/>
      <c r="M951" s="241"/>
      <c r="N951" s="242"/>
      <c r="O951" s="242"/>
      <c r="P951" s="242"/>
      <c r="Q951" s="242"/>
      <c r="R951" s="242"/>
      <c r="S951" s="242"/>
      <c r="T951" s="243"/>
      <c r="AT951" s="244" t="s">
        <v>183</v>
      </c>
      <c r="AU951" s="244" t="s">
        <v>85</v>
      </c>
      <c r="AV951" s="13" t="s">
        <v>181</v>
      </c>
      <c r="AW951" s="13" t="s">
        <v>35</v>
      </c>
      <c r="AX951" s="13" t="s">
        <v>79</v>
      </c>
      <c r="AY951" s="244" t="s">
        <v>173</v>
      </c>
    </row>
    <row r="952" spans="2:65" s="1" customFormat="1" ht="22.5" customHeight="1">
      <c r="B952" s="213"/>
      <c r="C952" s="259" t="s">
        <v>2089</v>
      </c>
      <c r="D952" s="259" t="s">
        <v>336</v>
      </c>
      <c r="E952" s="260" t="s">
        <v>2090</v>
      </c>
      <c r="F952" s="261" t="s">
        <v>2091</v>
      </c>
      <c r="G952" s="262" t="s">
        <v>179</v>
      </c>
      <c r="H952" s="263">
        <v>17.52</v>
      </c>
      <c r="I952" s="264"/>
      <c r="J952" s="265">
        <f>ROUND(I952*H952,2)</f>
        <v>0</v>
      </c>
      <c r="K952" s="261" t="s">
        <v>1288</v>
      </c>
      <c r="L952" s="266"/>
      <c r="M952" s="267" t="s">
        <v>5</v>
      </c>
      <c r="N952" s="268" t="s">
        <v>43</v>
      </c>
      <c r="O952" s="49"/>
      <c r="P952" s="223">
        <f>O952*H952</f>
        <v>0</v>
      </c>
      <c r="Q952" s="223">
        <v>0.0024</v>
      </c>
      <c r="R952" s="223">
        <f>Q952*H952</f>
        <v>0</v>
      </c>
      <c r="S952" s="223">
        <v>0</v>
      </c>
      <c r="T952" s="224">
        <f>S952*H952</f>
        <v>0</v>
      </c>
      <c r="AR952" s="26" t="s">
        <v>222</v>
      </c>
      <c r="AT952" s="26" t="s">
        <v>336</v>
      </c>
      <c r="AU952" s="26" t="s">
        <v>85</v>
      </c>
      <c r="AY952" s="26" t="s">
        <v>173</v>
      </c>
      <c r="BE952" s="225">
        <f>IF(N952="základní",J952,0)</f>
        <v>0</v>
      </c>
      <c r="BF952" s="225">
        <f>IF(N952="snížená",J952,0)</f>
        <v>0</v>
      </c>
      <c r="BG952" s="225">
        <f>IF(N952="zákl. přenesená",J952,0)</f>
        <v>0</v>
      </c>
      <c r="BH952" s="225">
        <f>IF(N952="sníž. přenesená",J952,0)</f>
        <v>0</v>
      </c>
      <c r="BI952" s="225">
        <f>IF(N952="nulová",J952,0)</f>
        <v>0</v>
      </c>
      <c r="BJ952" s="26" t="s">
        <v>79</v>
      </c>
      <c r="BK952" s="225">
        <f>ROUND(I952*H952,2)</f>
        <v>0</v>
      </c>
      <c r="BL952" s="26" t="s">
        <v>181</v>
      </c>
      <c r="BM952" s="26" t="s">
        <v>2092</v>
      </c>
    </row>
    <row r="953" spans="2:65" s="1" customFormat="1" ht="31.5" customHeight="1">
      <c r="B953" s="213"/>
      <c r="C953" s="214" t="s">
        <v>2093</v>
      </c>
      <c r="D953" s="214" t="s">
        <v>176</v>
      </c>
      <c r="E953" s="215" t="s">
        <v>2094</v>
      </c>
      <c r="F953" s="216" t="s">
        <v>2095</v>
      </c>
      <c r="G953" s="217" t="s">
        <v>179</v>
      </c>
      <c r="H953" s="218">
        <v>11.92</v>
      </c>
      <c r="I953" s="219"/>
      <c r="J953" s="220">
        <f>ROUND(I953*H953,2)</f>
        <v>0</v>
      </c>
      <c r="K953" s="216" t="s">
        <v>180</v>
      </c>
      <c r="L953" s="48"/>
      <c r="M953" s="221" t="s">
        <v>5</v>
      </c>
      <c r="N953" s="222" t="s">
        <v>43</v>
      </c>
      <c r="O953" s="49"/>
      <c r="P953" s="223">
        <f>O953*H953</f>
        <v>0</v>
      </c>
      <c r="Q953" s="223">
        <v>0.00831616</v>
      </c>
      <c r="R953" s="223">
        <f>Q953*H953</f>
        <v>0</v>
      </c>
      <c r="S953" s="223">
        <v>0</v>
      </c>
      <c r="T953" s="224">
        <f>S953*H953</f>
        <v>0</v>
      </c>
      <c r="AR953" s="26" t="s">
        <v>181</v>
      </c>
      <c r="AT953" s="26" t="s">
        <v>176</v>
      </c>
      <c r="AU953" s="26" t="s">
        <v>85</v>
      </c>
      <c r="AY953" s="26" t="s">
        <v>173</v>
      </c>
      <c r="BE953" s="225">
        <f>IF(N953="základní",J953,0)</f>
        <v>0</v>
      </c>
      <c r="BF953" s="225">
        <f>IF(N953="snížená",J953,0)</f>
        <v>0</v>
      </c>
      <c r="BG953" s="225">
        <f>IF(N953="zákl. přenesená",J953,0)</f>
        <v>0</v>
      </c>
      <c r="BH953" s="225">
        <f>IF(N953="sníž. přenesená",J953,0)</f>
        <v>0</v>
      </c>
      <c r="BI953" s="225">
        <f>IF(N953="nulová",J953,0)</f>
        <v>0</v>
      </c>
      <c r="BJ953" s="26" t="s">
        <v>79</v>
      </c>
      <c r="BK953" s="225">
        <f>ROUND(I953*H953,2)</f>
        <v>0</v>
      </c>
      <c r="BL953" s="26" t="s">
        <v>181</v>
      </c>
      <c r="BM953" s="26" t="s">
        <v>2096</v>
      </c>
    </row>
    <row r="954" spans="2:47" s="1" customFormat="1" ht="13.5">
      <c r="B954" s="48"/>
      <c r="D954" s="227" t="s">
        <v>1236</v>
      </c>
      <c r="F954" s="285" t="s">
        <v>1981</v>
      </c>
      <c r="I954" s="281"/>
      <c r="L954" s="48"/>
      <c r="M954" s="282"/>
      <c r="N954" s="49"/>
      <c r="O954" s="49"/>
      <c r="P954" s="49"/>
      <c r="Q954" s="49"/>
      <c r="R954" s="49"/>
      <c r="S954" s="49"/>
      <c r="T954" s="87"/>
      <c r="AT954" s="26" t="s">
        <v>1236</v>
      </c>
      <c r="AU954" s="26" t="s">
        <v>85</v>
      </c>
    </row>
    <row r="955" spans="2:51" s="15" customFormat="1" ht="13.5">
      <c r="B955" s="286"/>
      <c r="D955" s="227" t="s">
        <v>183</v>
      </c>
      <c r="E955" s="287" t="s">
        <v>5</v>
      </c>
      <c r="F955" s="288" t="s">
        <v>2097</v>
      </c>
      <c r="H955" s="289" t="s">
        <v>5</v>
      </c>
      <c r="I955" s="290"/>
      <c r="L955" s="286"/>
      <c r="M955" s="291"/>
      <c r="N955" s="292"/>
      <c r="O955" s="292"/>
      <c r="P955" s="292"/>
      <c r="Q955" s="292"/>
      <c r="R955" s="292"/>
      <c r="S955" s="292"/>
      <c r="T955" s="293"/>
      <c r="AT955" s="289" t="s">
        <v>183</v>
      </c>
      <c r="AU955" s="289" t="s">
        <v>85</v>
      </c>
      <c r="AV955" s="15" t="s">
        <v>79</v>
      </c>
      <c r="AW955" s="15" t="s">
        <v>35</v>
      </c>
      <c r="AX955" s="15" t="s">
        <v>72</v>
      </c>
      <c r="AY955" s="289" t="s">
        <v>173</v>
      </c>
    </row>
    <row r="956" spans="2:51" s="12" customFormat="1" ht="13.5">
      <c r="B956" s="226"/>
      <c r="D956" s="236" t="s">
        <v>183</v>
      </c>
      <c r="E956" s="256" t="s">
        <v>5</v>
      </c>
      <c r="F956" s="257" t="s">
        <v>2098</v>
      </c>
      <c r="H956" s="258">
        <v>11.92</v>
      </c>
      <c r="I956" s="231"/>
      <c r="L956" s="226"/>
      <c r="M956" s="232"/>
      <c r="N956" s="233"/>
      <c r="O956" s="233"/>
      <c r="P956" s="233"/>
      <c r="Q956" s="233"/>
      <c r="R956" s="233"/>
      <c r="S956" s="233"/>
      <c r="T956" s="234"/>
      <c r="AT956" s="228" t="s">
        <v>183</v>
      </c>
      <c r="AU956" s="228" t="s">
        <v>85</v>
      </c>
      <c r="AV956" s="12" t="s">
        <v>81</v>
      </c>
      <c r="AW956" s="12" t="s">
        <v>35</v>
      </c>
      <c r="AX956" s="12" t="s">
        <v>79</v>
      </c>
      <c r="AY956" s="228" t="s">
        <v>173</v>
      </c>
    </row>
    <row r="957" spans="2:65" s="1" customFormat="1" ht="22.5" customHeight="1">
      <c r="B957" s="213"/>
      <c r="C957" s="259" t="s">
        <v>2099</v>
      </c>
      <c r="D957" s="259" t="s">
        <v>336</v>
      </c>
      <c r="E957" s="260" t="s">
        <v>2100</v>
      </c>
      <c r="F957" s="261" t="s">
        <v>2101</v>
      </c>
      <c r="G957" s="262" t="s">
        <v>179</v>
      </c>
      <c r="H957" s="263">
        <v>12.52</v>
      </c>
      <c r="I957" s="264"/>
      <c r="J957" s="265">
        <f>ROUND(I957*H957,2)</f>
        <v>0</v>
      </c>
      <c r="K957" s="261" t="s">
        <v>1288</v>
      </c>
      <c r="L957" s="266"/>
      <c r="M957" s="267" t="s">
        <v>5</v>
      </c>
      <c r="N957" s="268" t="s">
        <v>43</v>
      </c>
      <c r="O957" s="49"/>
      <c r="P957" s="223">
        <f>O957*H957</f>
        <v>0</v>
      </c>
      <c r="Q957" s="223">
        <v>0.0036</v>
      </c>
      <c r="R957" s="223">
        <f>Q957*H957</f>
        <v>0</v>
      </c>
      <c r="S957" s="223">
        <v>0</v>
      </c>
      <c r="T957" s="224">
        <f>S957*H957</f>
        <v>0</v>
      </c>
      <c r="AR957" s="26" t="s">
        <v>222</v>
      </c>
      <c r="AT957" s="26" t="s">
        <v>336</v>
      </c>
      <c r="AU957" s="26" t="s">
        <v>85</v>
      </c>
      <c r="AY957" s="26" t="s">
        <v>173</v>
      </c>
      <c r="BE957" s="225">
        <f>IF(N957="základní",J957,0)</f>
        <v>0</v>
      </c>
      <c r="BF957" s="225">
        <f>IF(N957="snížená",J957,0)</f>
        <v>0</v>
      </c>
      <c r="BG957" s="225">
        <f>IF(N957="zákl. přenesená",J957,0)</f>
        <v>0</v>
      </c>
      <c r="BH957" s="225">
        <f>IF(N957="sníž. přenesená",J957,0)</f>
        <v>0</v>
      </c>
      <c r="BI957" s="225">
        <f>IF(N957="nulová",J957,0)</f>
        <v>0</v>
      </c>
      <c r="BJ957" s="26" t="s">
        <v>79</v>
      </c>
      <c r="BK957" s="225">
        <f>ROUND(I957*H957,2)</f>
        <v>0</v>
      </c>
      <c r="BL957" s="26" t="s">
        <v>181</v>
      </c>
      <c r="BM957" s="26" t="s">
        <v>2102</v>
      </c>
    </row>
    <row r="958" spans="2:65" s="1" customFormat="1" ht="31.5" customHeight="1">
      <c r="B958" s="213"/>
      <c r="C958" s="214" t="s">
        <v>2103</v>
      </c>
      <c r="D958" s="214" t="s">
        <v>176</v>
      </c>
      <c r="E958" s="215" t="s">
        <v>2104</v>
      </c>
      <c r="F958" s="216" t="s">
        <v>2105</v>
      </c>
      <c r="G958" s="217" t="s">
        <v>179</v>
      </c>
      <c r="H958" s="218">
        <v>5.44</v>
      </c>
      <c r="I958" s="219"/>
      <c r="J958" s="220">
        <f>ROUND(I958*H958,2)</f>
        <v>0</v>
      </c>
      <c r="K958" s="216" t="s">
        <v>180</v>
      </c>
      <c r="L958" s="48"/>
      <c r="M958" s="221" t="s">
        <v>5</v>
      </c>
      <c r="N958" s="222" t="s">
        <v>43</v>
      </c>
      <c r="O958" s="49"/>
      <c r="P958" s="223">
        <f>O958*H958</f>
        <v>0</v>
      </c>
      <c r="Q958" s="223">
        <v>0.0231</v>
      </c>
      <c r="R958" s="223">
        <f>Q958*H958</f>
        <v>0</v>
      </c>
      <c r="S958" s="223">
        <v>0</v>
      </c>
      <c r="T958" s="224">
        <f>S958*H958</f>
        <v>0</v>
      </c>
      <c r="AR958" s="26" t="s">
        <v>181</v>
      </c>
      <c r="AT958" s="26" t="s">
        <v>176</v>
      </c>
      <c r="AU958" s="26" t="s">
        <v>85</v>
      </c>
      <c r="AY958" s="26" t="s">
        <v>173</v>
      </c>
      <c r="BE958" s="225">
        <f>IF(N958="základní",J958,0)</f>
        <v>0</v>
      </c>
      <c r="BF958" s="225">
        <f>IF(N958="snížená",J958,0)</f>
        <v>0</v>
      </c>
      <c r="BG958" s="225">
        <f>IF(N958="zákl. přenesená",J958,0)</f>
        <v>0</v>
      </c>
      <c r="BH958" s="225">
        <f>IF(N958="sníž. přenesená",J958,0)</f>
        <v>0</v>
      </c>
      <c r="BI958" s="225">
        <f>IF(N958="nulová",J958,0)</f>
        <v>0</v>
      </c>
      <c r="BJ958" s="26" t="s">
        <v>79</v>
      </c>
      <c r="BK958" s="225">
        <f>ROUND(I958*H958,2)</f>
        <v>0</v>
      </c>
      <c r="BL958" s="26" t="s">
        <v>181</v>
      </c>
      <c r="BM958" s="26" t="s">
        <v>2106</v>
      </c>
    </row>
    <row r="959" spans="2:47" s="1" customFormat="1" ht="13.5">
      <c r="B959" s="48"/>
      <c r="D959" s="227" t="s">
        <v>1236</v>
      </c>
      <c r="F959" s="285" t="s">
        <v>2107</v>
      </c>
      <c r="I959" s="281"/>
      <c r="L959" s="48"/>
      <c r="M959" s="282"/>
      <c r="N959" s="49"/>
      <c r="O959" s="49"/>
      <c r="P959" s="49"/>
      <c r="Q959" s="49"/>
      <c r="R959" s="49"/>
      <c r="S959" s="49"/>
      <c r="T959" s="87"/>
      <c r="AT959" s="26" t="s">
        <v>1236</v>
      </c>
      <c r="AU959" s="26" t="s">
        <v>85</v>
      </c>
    </row>
    <row r="960" spans="2:51" s="15" customFormat="1" ht="13.5">
      <c r="B960" s="286"/>
      <c r="D960" s="227" t="s">
        <v>183</v>
      </c>
      <c r="E960" s="287" t="s">
        <v>5</v>
      </c>
      <c r="F960" s="288" t="s">
        <v>2064</v>
      </c>
      <c r="H960" s="289" t="s">
        <v>5</v>
      </c>
      <c r="I960" s="290"/>
      <c r="L960" s="286"/>
      <c r="M960" s="291"/>
      <c r="N960" s="292"/>
      <c r="O960" s="292"/>
      <c r="P960" s="292"/>
      <c r="Q960" s="292"/>
      <c r="R960" s="292"/>
      <c r="S960" s="292"/>
      <c r="T960" s="293"/>
      <c r="AT960" s="289" t="s">
        <v>183</v>
      </c>
      <c r="AU960" s="289" t="s">
        <v>85</v>
      </c>
      <c r="AV960" s="15" t="s">
        <v>79</v>
      </c>
      <c r="AW960" s="15" t="s">
        <v>35</v>
      </c>
      <c r="AX960" s="15" t="s">
        <v>72</v>
      </c>
      <c r="AY960" s="289" t="s">
        <v>173</v>
      </c>
    </row>
    <row r="961" spans="2:51" s="12" customFormat="1" ht="13.5">
      <c r="B961" s="226"/>
      <c r="D961" s="236" t="s">
        <v>183</v>
      </c>
      <c r="E961" s="256" t="s">
        <v>5</v>
      </c>
      <c r="F961" s="257" t="s">
        <v>2108</v>
      </c>
      <c r="H961" s="258">
        <v>5.44</v>
      </c>
      <c r="I961" s="231"/>
      <c r="L961" s="226"/>
      <c r="M961" s="232"/>
      <c r="N961" s="233"/>
      <c r="O961" s="233"/>
      <c r="P961" s="233"/>
      <c r="Q961" s="233"/>
      <c r="R961" s="233"/>
      <c r="S961" s="233"/>
      <c r="T961" s="234"/>
      <c r="AT961" s="228" t="s">
        <v>183</v>
      </c>
      <c r="AU961" s="228" t="s">
        <v>85</v>
      </c>
      <c r="AV961" s="12" t="s">
        <v>81</v>
      </c>
      <c r="AW961" s="12" t="s">
        <v>35</v>
      </c>
      <c r="AX961" s="12" t="s">
        <v>79</v>
      </c>
      <c r="AY961" s="228" t="s">
        <v>173</v>
      </c>
    </row>
    <row r="962" spans="2:65" s="1" customFormat="1" ht="31.5" customHeight="1">
      <c r="B962" s="213"/>
      <c r="C962" s="214" t="s">
        <v>2109</v>
      </c>
      <c r="D962" s="214" t="s">
        <v>176</v>
      </c>
      <c r="E962" s="215" t="s">
        <v>2110</v>
      </c>
      <c r="F962" s="216" t="s">
        <v>2111</v>
      </c>
      <c r="G962" s="217" t="s">
        <v>179</v>
      </c>
      <c r="H962" s="218">
        <v>83.31</v>
      </c>
      <c r="I962" s="219"/>
      <c r="J962" s="220">
        <f>ROUND(I962*H962,2)</f>
        <v>0</v>
      </c>
      <c r="K962" s="216" t="s">
        <v>180</v>
      </c>
      <c r="L962" s="48"/>
      <c r="M962" s="221" t="s">
        <v>5</v>
      </c>
      <c r="N962" s="222" t="s">
        <v>43</v>
      </c>
      <c r="O962" s="49"/>
      <c r="P962" s="223">
        <f>O962*H962</f>
        <v>0</v>
      </c>
      <c r="Q962" s="223">
        <v>0.00348</v>
      </c>
      <c r="R962" s="223">
        <f>Q962*H962</f>
        <v>0</v>
      </c>
      <c r="S962" s="223">
        <v>0</v>
      </c>
      <c r="T962" s="224">
        <f>S962*H962</f>
        <v>0</v>
      </c>
      <c r="AR962" s="26" t="s">
        <v>181</v>
      </c>
      <c r="AT962" s="26" t="s">
        <v>176</v>
      </c>
      <c r="AU962" s="26" t="s">
        <v>85</v>
      </c>
      <c r="AY962" s="26" t="s">
        <v>173</v>
      </c>
      <c r="BE962" s="225">
        <f>IF(N962="základní",J962,0)</f>
        <v>0</v>
      </c>
      <c r="BF962" s="225">
        <f>IF(N962="snížená",J962,0)</f>
        <v>0</v>
      </c>
      <c r="BG962" s="225">
        <f>IF(N962="zákl. přenesená",J962,0)</f>
        <v>0</v>
      </c>
      <c r="BH962" s="225">
        <f>IF(N962="sníž. přenesená",J962,0)</f>
        <v>0</v>
      </c>
      <c r="BI962" s="225">
        <f>IF(N962="nulová",J962,0)</f>
        <v>0</v>
      </c>
      <c r="BJ962" s="26" t="s">
        <v>79</v>
      </c>
      <c r="BK962" s="225">
        <f>ROUND(I962*H962,2)</f>
        <v>0</v>
      </c>
      <c r="BL962" s="26" t="s">
        <v>181</v>
      </c>
      <c r="BM962" s="26" t="s">
        <v>2112</v>
      </c>
    </row>
    <row r="963" spans="2:51" s="15" customFormat="1" ht="13.5">
      <c r="B963" s="286"/>
      <c r="D963" s="227" t="s">
        <v>183</v>
      </c>
      <c r="E963" s="287" t="s">
        <v>5</v>
      </c>
      <c r="F963" s="288" t="s">
        <v>2113</v>
      </c>
      <c r="H963" s="289" t="s">
        <v>5</v>
      </c>
      <c r="I963" s="290"/>
      <c r="L963" s="286"/>
      <c r="M963" s="291"/>
      <c r="N963" s="292"/>
      <c r="O963" s="292"/>
      <c r="P963" s="292"/>
      <c r="Q963" s="292"/>
      <c r="R963" s="292"/>
      <c r="S963" s="292"/>
      <c r="T963" s="293"/>
      <c r="AT963" s="289" t="s">
        <v>183</v>
      </c>
      <c r="AU963" s="289" t="s">
        <v>85</v>
      </c>
      <c r="AV963" s="15" t="s">
        <v>79</v>
      </c>
      <c r="AW963" s="15" t="s">
        <v>35</v>
      </c>
      <c r="AX963" s="15" t="s">
        <v>72</v>
      </c>
      <c r="AY963" s="289" t="s">
        <v>173</v>
      </c>
    </row>
    <row r="964" spans="2:51" s="12" customFormat="1" ht="13.5">
      <c r="B964" s="226"/>
      <c r="D964" s="227" t="s">
        <v>183</v>
      </c>
      <c r="E964" s="228" t="s">
        <v>5</v>
      </c>
      <c r="F964" s="229" t="s">
        <v>2114</v>
      </c>
      <c r="H964" s="230">
        <v>23.36</v>
      </c>
      <c r="I964" s="231"/>
      <c r="L964" s="226"/>
      <c r="M964" s="232"/>
      <c r="N964" s="233"/>
      <c r="O964" s="233"/>
      <c r="P964" s="233"/>
      <c r="Q964" s="233"/>
      <c r="R964" s="233"/>
      <c r="S964" s="233"/>
      <c r="T964" s="234"/>
      <c r="AT964" s="228" t="s">
        <v>183</v>
      </c>
      <c r="AU964" s="228" t="s">
        <v>85</v>
      </c>
      <c r="AV964" s="12" t="s">
        <v>81</v>
      </c>
      <c r="AW964" s="12" t="s">
        <v>35</v>
      </c>
      <c r="AX964" s="12" t="s">
        <v>72</v>
      </c>
      <c r="AY964" s="228" t="s">
        <v>173</v>
      </c>
    </row>
    <row r="965" spans="2:51" s="15" customFormat="1" ht="13.5">
      <c r="B965" s="286"/>
      <c r="D965" s="227" t="s">
        <v>183</v>
      </c>
      <c r="E965" s="287" t="s">
        <v>5</v>
      </c>
      <c r="F965" s="288" t="s">
        <v>1506</v>
      </c>
      <c r="H965" s="289" t="s">
        <v>5</v>
      </c>
      <c r="I965" s="290"/>
      <c r="L965" s="286"/>
      <c r="M965" s="291"/>
      <c r="N965" s="292"/>
      <c r="O965" s="292"/>
      <c r="P965" s="292"/>
      <c r="Q965" s="292"/>
      <c r="R965" s="292"/>
      <c r="S965" s="292"/>
      <c r="T965" s="293"/>
      <c r="AT965" s="289" t="s">
        <v>183</v>
      </c>
      <c r="AU965" s="289" t="s">
        <v>85</v>
      </c>
      <c r="AV965" s="15" t="s">
        <v>79</v>
      </c>
      <c r="AW965" s="15" t="s">
        <v>35</v>
      </c>
      <c r="AX965" s="15" t="s">
        <v>72</v>
      </c>
      <c r="AY965" s="289" t="s">
        <v>173</v>
      </c>
    </row>
    <row r="966" spans="2:51" s="12" customFormat="1" ht="13.5">
      <c r="B966" s="226"/>
      <c r="D966" s="227" t="s">
        <v>183</v>
      </c>
      <c r="E966" s="228" t="s">
        <v>5</v>
      </c>
      <c r="F966" s="229" t="s">
        <v>2115</v>
      </c>
      <c r="H966" s="230">
        <v>62.49</v>
      </c>
      <c r="I966" s="231"/>
      <c r="L966" s="226"/>
      <c r="M966" s="232"/>
      <c r="N966" s="233"/>
      <c r="O966" s="233"/>
      <c r="P966" s="233"/>
      <c r="Q966" s="233"/>
      <c r="R966" s="233"/>
      <c r="S966" s="233"/>
      <c r="T966" s="234"/>
      <c r="AT966" s="228" t="s">
        <v>183</v>
      </c>
      <c r="AU966" s="228" t="s">
        <v>85</v>
      </c>
      <c r="AV966" s="12" t="s">
        <v>81</v>
      </c>
      <c r="AW966" s="12" t="s">
        <v>35</v>
      </c>
      <c r="AX966" s="12" t="s">
        <v>72</v>
      </c>
      <c r="AY966" s="228" t="s">
        <v>173</v>
      </c>
    </row>
    <row r="967" spans="2:51" s="12" customFormat="1" ht="13.5">
      <c r="B967" s="226"/>
      <c r="D967" s="227" t="s">
        <v>183</v>
      </c>
      <c r="E967" s="228" t="s">
        <v>5</v>
      </c>
      <c r="F967" s="229" t="s">
        <v>2019</v>
      </c>
      <c r="H967" s="230">
        <v>-2.54</v>
      </c>
      <c r="I967" s="231"/>
      <c r="L967" s="226"/>
      <c r="M967" s="232"/>
      <c r="N967" s="233"/>
      <c r="O967" s="233"/>
      <c r="P967" s="233"/>
      <c r="Q967" s="233"/>
      <c r="R967" s="233"/>
      <c r="S967" s="233"/>
      <c r="T967" s="234"/>
      <c r="AT967" s="228" t="s">
        <v>183</v>
      </c>
      <c r="AU967" s="228" t="s">
        <v>85</v>
      </c>
      <c r="AV967" s="12" t="s">
        <v>81</v>
      </c>
      <c r="AW967" s="12" t="s">
        <v>35</v>
      </c>
      <c r="AX967" s="12" t="s">
        <v>72</v>
      </c>
      <c r="AY967" s="228" t="s">
        <v>173</v>
      </c>
    </row>
    <row r="968" spans="2:51" s="13" customFormat="1" ht="13.5">
      <c r="B968" s="235"/>
      <c r="D968" s="236" t="s">
        <v>183</v>
      </c>
      <c r="E968" s="237" t="s">
        <v>5</v>
      </c>
      <c r="F968" s="238" t="s">
        <v>186</v>
      </c>
      <c r="H968" s="239">
        <v>83.31</v>
      </c>
      <c r="I968" s="240"/>
      <c r="L968" s="235"/>
      <c r="M968" s="241"/>
      <c r="N968" s="242"/>
      <c r="O968" s="242"/>
      <c r="P968" s="242"/>
      <c r="Q968" s="242"/>
      <c r="R968" s="242"/>
      <c r="S968" s="242"/>
      <c r="T968" s="243"/>
      <c r="AT968" s="244" t="s">
        <v>183</v>
      </c>
      <c r="AU968" s="244" t="s">
        <v>85</v>
      </c>
      <c r="AV968" s="13" t="s">
        <v>181</v>
      </c>
      <c r="AW968" s="13" t="s">
        <v>35</v>
      </c>
      <c r="AX968" s="13" t="s">
        <v>79</v>
      </c>
      <c r="AY968" s="244" t="s">
        <v>173</v>
      </c>
    </row>
    <row r="969" spans="2:65" s="1" customFormat="1" ht="31.5" customHeight="1">
      <c r="B969" s="213"/>
      <c r="C969" s="214" t="s">
        <v>2116</v>
      </c>
      <c r="D969" s="214" t="s">
        <v>176</v>
      </c>
      <c r="E969" s="215" t="s">
        <v>2117</v>
      </c>
      <c r="F969" s="216" t="s">
        <v>2118</v>
      </c>
      <c r="G969" s="217" t="s">
        <v>179</v>
      </c>
      <c r="H969" s="218">
        <v>761.44</v>
      </c>
      <c r="I969" s="219"/>
      <c r="J969" s="220">
        <f>ROUND(I969*H969,2)</f>
        <v>0</v>
      </c>
      <c r="K969" s="216" t="s">
        <v>180</v>
      </c>
      <c r="L969" s="48"/>
      <c r="M969" s="221" t="s">
        <v>5</v>
      </c>
      <c r="N969" s="222" t="s">
        <v>43</v>
      </c>
      <c r="O969" s="49"/>
      <c r="P969" s="223">
        <f>O969*H969</f>
        <v>0</v>
      </c>
      <c r="Q969" s="223">
        <v>0</v>
      </c>
      <c r="R969" s="223">
        <f>Q969*H969</f>
        <v>0</v>
      </c>
      <c r="S969" s="223">
        <v>0</v>
      </c>
      <c r="T969" s="224">
        <f>S969*H969</f>
        <v>0</v>
      </c>
      <c r="AR969" s="26" t="s">
        <v>181</v>
      </c>
      <c r="AT969" s="26" t="s">
        <v>176</v>
      </c>
      <c r="AU969" s="26" t="s">
        <v>85</v>
      </c>
      <c r="AY969" s="26" t="s">
        <v>173</v>
      </c>
      <c r="BE969" s="225">
        <f>IF(N969="základní",J969,0)</f>
        <v>0</v>
      </c>
      <c r="BF969" s="225">
        <f>IF(N969="snížená",J969,0)</f>
        <v>0</v>
      </c>
      <c r="BG969" s="225">
        <f>IF(N969="zákl. přenesená",J969,0)</f>
        <v>0</v>
      </c>
      <c r="BH969" s="225">
        <f>IF(N969="sníž. přenesená",J969,0)</f>
        <v>0</v>
      </c>
      <c r="BI969" s="225">
        <f>IF(N969="nulová",J969,0)</f>
        <v>0</v>
      </c>
      <c r="BJ969" s="26" t="s">
        <v>79</v>
      </c>
      <c r="BK969" s="225">
        <f>ROUND(I969*H969,2)</f>
        <v>0</v>
      </c>
      <c r="BL969" s="26" t="s">
        <v>181</v>
      </c>
      <c r="BM969" s="26" t="s">
        <v>2119</v>
      </c>
    </row>
    <row r="970" spans="2:47" s="1" customFormat="1" ht="13.5">
      <c r="B970" s="48"/>
      <c r="D970" s="227" t="s">
        <v>1236</v>
      </c>
      <c r="F970" s="285" t="s">
        <v>2120</v>
      </c>
      <c r="I970" s="281"/>
      <c r="L970" s="48"/>
      <c r="M970" s="282"/>
      <c r="N970" s="49"/>
      <c r="O970" s="49"/>
      <c r="P970" s="49"/>
      <c r="Q970" s="49"/>
      <c r="R970" s="49"/>
      <c r="S970" s="49"/>
      <c r="T970" s="87"/>
      <c r="AT970" s="26" t="s">
        <v>1236</v>
      </c>
      <c r="AU970" s="26" t="s">
        <v>85</v>
      </c>
    </row>
    <row r="971" spans="2:51" s="12" customFormat="1" ht="13.5">
      <c r="B971" s="226"/>
      <c r="D971" s="227" t="s">
        <v>183</v>
      </c>
      <c r="E971" s="228" t="s">
        <v>5</v>
      </c>
      <c r="F971" s="229" t="s">
        <v>2121</v>
      </c>
      <c r="H971" s="230">
        <v>761.44</v>
      </c>
      <c r="I971" s="231"/>
      <c r="L971" s="226"/>
      <c r="M971" s="232"/>
      <c r="N971" s="233"/>
      <c r="O971" s="233"/>
      <c r="P971" s="233"/>
      <c r="Q971" s="233"/>
      <c r="R971" s="233"/>
      <c r="S971" s="233"/>
      <c r="T971" s="234"/>
      <c r="AT971" s="228" t="s">
        <v>183</v>
      </c>
      <c r="AU971" s="228" t="s">
        <v>85</v>
      </c>
      <c r="AV971" s="12" t="s">
        <v>81</v>
      </c>
      <c r="AW971" s="12" t="s">
        <v>35</v>
      </c>
      <c r="AX971" s="12" t="s">
        <v>72</v>
      </c>
      <c r="AY971" s="228" t="s">
        <v>173</v>
      </c>
    </row>
    <row r="972" spans="2:51" s="13" customFormat="1" ht="13.5">
      <c r="B972" s="235"/>
      <c r="D972" s="236" t="s">
        <v>183</v>
      </c>
      <c r="E972" s="237" t="s">
        <v>5</v>
      </c>
      <c r="F972" s="238" t="s">
        <v>186</v>
      </c>
      <c r="H972" s="239">
        <v>761.44</v>
      </c>
      <c r="I972" s="240"/>
      <c r="L972" s="235"/>
      <c r="M972" s="241"/>
      <c r="N972" s="242"/>
      <c r="O972" s="242"/>
      <c r="P972" s="242"/>
      <c r="Q972" s="242"/>
      <c r="R972" s="242"/>
      <c r="S972" s="242"/>
      <c r="T972" s="243"/>
      <c r="AT972" s="244" t="s">
        <v>183</v>
      </c>
      <c r="AU972" s="244" t="s">
        <v>85</v>
      </c>
      <c r="AV972" s="13" t="s">
        <v>181</v>
      </c>
      <c r="AW972" s="13" t="s">
        <v>35</v>
      </c>
      <c r="AX972" s="13" t="s">
        <v>79</v>
      </c>
      <c r="AY972" s="244" t="s">
        <v>173</v>
      </c>
    </row>
    <row r="973" spans="2:65" s="1" customFormat="1" ht="44.25" customHeight="1">
      <c r="B973" s="213"/>
      <c r="C973" s="214" t="s">
        <v>2122</v>
      </c>
      <c r="D973" s="214" t="s">
        <v>176</v>
      </c>
      <c r="E973" s="215" t="s">
        <v>2123</v>
      </c>
      <c r="F973" s="216" t="s">
        <v>2124</v>
      </c>
      <c r="G973" s="217" t="s">
        <v>179</v>
      </c>
      <c r="H973" s="218">
        <v>34264.8</v>
      </c>
      <c r="I973" s="219"/>
      <c r="J973" s="220">
        <f>ROUND(I973*H973,2)</f>
        <v>0</v>
      </c>
      <c r="K973" s="216" t="s">
        <v>180</v>
      </c>
      <c r="L973" s="48"/>
      <c r="M973" s="221" t="s">
        <v>5</v>
      </c>
      <c r="N973" s="222" t="s">
        <v>43</v>
      </c>
      <c r="O973" s="49"/>
      <c r="P973" s="223">
        <f>O973*H973</f>
        <v>0</v>
      </c>
      <c r="Q973" s="223">
        <v>0</v>
      </c>
      <c r="R973" s="223">
        <f>Q973*H973</f>
        <v>0</v>
      </c>
      <c r="S973" s="223">
        <v>0</v>
      </c>
      <c r="T973" s="224">
        <f>S973*H973</f>
        <v>0</v>
      </c>
      <c r="AR973" s="26" t="s">
        <v>181</v>
      </c>
      <c r="AT973" s="26" t="s">
        <v>176</v>
      </c>
      <c r="AU973" s="26" t="s">
        <v>85</v>
      </c>
      <c r="AY973" s="26" t="s">
        <v>173</v>
      </c>
      <c r="BE973" s="225">
        <f>IF(N973="základní",J973,0)</f>
        <v>0</v>
      </c>
      <c r="BF973" s="225">
        <f>IF(N973="snížená",J973,0)</f>
        <v>0</v>
      </c>
      <c r="BG973" s="225">
        <f>IF(N973="zákl. přenesená",J973,0)</f>
        <v>0</v>
      </c>
      <c r="BH973" s="225">
        <f>IF(N973="sníž. přenesená",J973,0)</f>
        <v>0</v>
      </c>
      <c r="BI973" s="225">
        <f>IF(N973="nulová",J973,0)</f>
        <v>0</v>
      </c>
      <c r="BJ973" s="26" t="s">
        <v>79</v>
      </c>
      <c r="BK973" s="225">
        <f>ROUND(I973*H973,2)</f>
        <v>0</v>
      </c>
      <c r="BL973" s="26" t="s">
        <v>181</v>
      </c>
      <c r="BM973" s="26" t="s">
        <v>2125</v>
      </c>
    </row>
    <row r="974" spans="2:47" s="1" customFormat="1" ht="13.5">
      <c r="B974" s="48"/>
      <c r="D974" s="236" t="s">
        <v>1236</v>
      </c>
      <c r="F974" s="280" t="s">
        <v>2120</v>
      </c>
      <c r="I974" s="281"/>
      <c r="L974" s="48"/>
      <c r="M974" s="282"/>
      <c r="N974" s="49"/>
      <c r="O974" s="49"/>
      <c r="P974" s="49"/>
      <c r="Q974" s="49"/>
      <c r="R974" s="49"/>
      <c r="S974" s="49"/>
      <c r="T974" s="87"/>
      <c r="AT974" s="26" t="s">
        <v>1236</v>
      </c>
      <c r="AU974" s="26" t="s">
        <v>85</v>
      </c>
    </row>
    <row r="975" spans="2:65" s="1" customFormat="1" ht="31.5" customHeight="1">
      <c r="B975" s="213"/>
      <c r="C975" s="214" t="s">
        <v>2126</v>
      </c>
      <c r="D975" s="214" t="s">
        <v>176</v>
      </c>
      <c r="E975" s="215" t="s">
        <v>2127</v>
      </c>
      <c r="F975" s="216" t="s">
        <v>2128</v>
      </c>
      <c r="G975" s="217" t="s">
        <v>179</v>
      </c>
      <c r="H975" s="218">
        <v>761.44</v>
      </c>
      <c r="I975" s="219"/>
      <c r="J975" s="220">
        <f>ROUND(I975*H975,2)</f>
        <v>0</v>
      </c>
      <c r="K975" s="216" t="s">
        <v>180</v>
      </c>
      <c r="L975" s="48"/>
      <c r="M975" s="221" t="s">
        <v>5</v>
      </c>
      <c r="N975" s="222" t="s">
        <v>43</v>
      </c>
      <c r="O975" s="49"/>
      <c r="P975" s="223">
        <f>O975*H975</f>
        <v>0</v>
      </c>
      <c r="Q975" s="223">
        <v>0</v>
      </c>
      <c r="R975" s="223">
        <f>Q975*H975</f>
        <v>0</v>
      </c>
      <c r="S975" s="223">
        <v>0</v>
      </c>
      <c r="T975" s="224">
        <f>S975*H975</f>
        <v>0</v>
      </c>
      <c r="AR975" s="26" t="s">
        <v>181</v>
      </c>
      <c r="AT975" s="26" t="s">
        <v>176</v>
      </c>
      <c r="AU975" s="26" t="s">
        <v>85</v>
      </c>
      <c r="AY975" s="26" t="s">
        <v>173</v>
      </c>
      <c r="BE975" s="225">
        <f>IF(N975="základní",J975,0)</f>
        <v>0</v>
      </c>
      <c r="BF975" s="225">
        <f>IF(N975="snížená",J975,0)</f>
        <v>0</v>
      </c>
      <c r="BG975" s="225">
        <f>IF(N975="zákl. přenesená",J975,0)</f>
        <v>0</v>
      </c>
      <c r="BH975" s="225">
        <f>IF(N975="sníž. přenesená",J975,0)</f>
        <v>0</v>
      </c>
      <c r="BI975" s="225">
        <f>IF(N975="nulová",J975,0)</f>
        <v>0</v>
      </c>
      <c r="BJ975" s="26" t="s">
        <v>79</v>
      </c>
      <c r="BK975" s="225">
        <f>ROUND(I975*H975,2)</f>
        <v>0</v>
      </c>
      <c r="BL975" s="26" t="s">
        <v>181</v>
      </c>
      <c r="BM975" s="26" t="s">
        <v>2129</v>
      </c>
    </row>
    <row r="976" spans="2:47" s="1" customFormat="1" ht="13.5">
      <c r="B976" s="48"/>
      <c r="D976" s="236" t="s">
        <v>1236</v>
      </c>
      <c r="F976" s="280" t="s">
        <v>2130</v>
      </c>
      <c r="I976" s="281"/>
      <c r="L976" s="48"/>
      <c r="M976" s="282"/>
      <c r="N976" s="49"/>
      <c r="O976" s="49"/>
      <c r="P976" s="49"/>
      <c r="Q976" s="49"/>
      <c r="R976" s="49"/>
      <c r="S976" s="49"/>
      <c r="T976" s="87"/>
      <c r="AT976" s="26" t="s">
        <v>1236</v>
      </c>
      <c r="AU976" s="26" t="s">
        <v>85</v>
      </c>
    </row>
    <row r="977" spans="2:65" s="1" customFormat="1" ht="22.5" customHeight="1">
      <c r="B977" s="213"/>
      <c r="C977" s="214" t="s">
        <v>2131</v>
      </c>
      <c r="D977" s="214" t="s">
        <v>176</v>
      </c>
      <c r="E977" s="215" t="s">
        <v>2132</v>
      </c>
      <c r="F977" s="216" t="s">
        <v>2133</v>
      </c>
      <c r="G977" s="217" t="s">
        <v>179</v>
      </c>
      <c r="H977" s="218">
        <v>761.44</v>
      </c>
      <c r="I977" s="219"/>
      <c r="J977" s="220">
        <f>ROUND(I977*H977,2)</f>
        <v>0</v>
      </c>
      <c r="K977" s="216" t="s">
        <v>180</v>
      </c>
      <c r="L977" s="48"/>
      <c r="M977" s="221" t="s">
        <v>5</v>
      </c>
      <c r="N977" s="222" t="s">
        <v>43</v>
      </c>
      <c r="O977" s="49"/>
      <c r="P977" s="223">
        <f>O977*H977</f>
        <v>0</v>
      </c>
      <c r="Q977" s="223">
        <v>0</v>
      </c>
      <c r="R977" s="223">
        <f>Q977*H977</f>
        <v>0</v>
      </c>
      <c r="S977" s="223">
        <v>0</v>
      </c>
      <c r="T977" s="224">
        <f>S977*H977</f>
        <v>0</v>
      </c>
      <c r="AR977" s="26" t="s">
        <v>181</v>
      </c>
      <c r="AT977" s="26" t="s">
        <v>176</v>
      </c>
      <c r="AU977" s="26" t="s">
        <v>85</v>
      </c>
      <c r="AY977" s="26" t="s">
        <v>173</v>
      </c>
      <c r="BE977" s="225">
        <f>IF(N977="základní",J977,0)</f>
        <v>0</v>
      </c>
      <c r="BF977" s="225">
        <f>IF(N977="snížená",J977,0)</f>
        <v>0</v>
      </c>
      <c r="BG977" s="225">
        <f>IF(N977="zákl. přenesená",J977,0)</f>
        <v>0</v>
      </c>
      <c r="BH977" s="225">
        <f>IF(N977="sníž. přenesená",J977,0)</f>
        <v>0</v>
      </c>
      <c r="BI977" s="225">
        <f>IF(N977="nulová",J977,0)</f>
        <v>0</v>
      </c>
      <c r="BJ977" s="26" t="s">
        <v>79</v>
      </c>
      <c r="BK977" s="225">
        <f>ROUND(I977*H977,2)</f>
        <v>0</v>
      </c>
      <c r="BL977" s="26" t="s">
        <v>181</v>
      </c>
      <c r="BM977" s="26" t="s">
        <v>2134</v>
      </c>
    </row>
    <row r="978" spans="2:47" s="1" customFormat="1" ht="13.5">
      <c r="B978" s="48"/>
      <c r="D978" s="236" t="s">
        <v>1236</v>
      </c>
      <c r="F978" s="280" t="s">
        <v>2135</v>
      </c>
      <c r="I978" s="281"/>
      <c r="L978" s="48"/>
      <c r="M978" s="282"/>
      <c r="N978" s="49"/>
      <c r="O978" s="49"/>
      <c r="P978" s="49"/>
      <c r="Q978" s="49"/>
      <c r="R978" s="49"/>
      <c r="S978" s="49"/>
      <c r="T978" s="87"/>
      <c r="AT978" s="26" t="s">
        <v>1236</v>
      </c>
      <c r="AU978" s="26" t="s">
        <v>85</v>
      </c>
    </row>
    <row r="979" spans="2:65" s="1" customFormat="1" ht="22.5" customHeight="1">
      <c r="B979" s="213"/>
      <c r="C979" s="214" t="s">
        <v>2136</v>
      </c>
      <c r="D979" s="214" t="s">
        <v>176</v>
      </c>
      <c r="E979" s="215" t="s">
        <v>2137</v>
      </c>
      <c r="F979" s="216" t="s">
        <v>2138</v>
      </c>
      <c r="G979" s="217" t="s">
        <v>179</v>
      </c>
      <c r="H979" s="218">
        <v>34264.8</v>
      </c>
      <c r="I979" s="219"/>
      <c r="J979" s="220">
        <f>ROUND(I979*H979,2)</f>
        <v>0</v>
      </c>
      <c r="K979" s="216" t="s">
        <v>180</v>
      </c>
      <c r="L979" s="48"/>
      <c r="M979" s="221" t="s">
        <v>5</v>
      </c>
      <c r="N979" s="222" t="s">
        <v>43</v>
      </c>
      <c r="O979" s="49"/>
      <c r="P979" s="223">
        <f>O979*H979</f>
        <v>0</v>
      </c>
      <c r="Q979" s="223">
        <v>0</v>
      </c>
      <c r="R979" s="223">
        <f>Q979*H979</f>
        <v>0</v>
      </c>
      <c r="S979" s="223">
        <v>0</v>
      </c>
      <c r="T979" s="224">
        <f>S979*H979</f>
        <v>0</v>
      </c>
      <c r="AR979" s="26" t="s">
        <v>181</v>
      </c>
      <c r="AT979" s="26" t="s">
        <v>176</v>
      </c>
      <c r="AU979" s="26" t="s">
        <v>85</v>
      </c>
      <c r="AY979" s="26" t="s">
        <v>173</v>
      </c>
      <c r="BE979" s="225">
        <f>IF(N979="základní",J979,0)</f>
        <v>0</v>
      </c>
      <c r="BF979" s="225">
        <f>IF(N979="snížená",J979,0)</f>
        <v>0</v>
      </c>
      <c r="BG979" s="225">
        <f>IF(N979="zákl. přenesená",J979,0)</f>
        <v>0</v>
      </c>
      <c r="BH979" s="225">
        <f>IF(N979="sníž. přenesená",J979,0)</f>
        <v>0</v>
      </c>
      <c r="BI979" s="225">
        <f>IF(N979="nulová",J979,0)</f>
        <v>0</v>
      </c>
      <c r="BJ979" s="26" t="s">
        <v>79</v>
      </c>
      <c r="BK979" s="225">
        <f>ROUND(I979*H979,2)</f>
        <v>0</v>
      </c>
      <c r="BL979" s="26" t="s">
        <v>181</v>
      </c>
      <c r="BM979" s="26" t="s">
        <v>2139</v>
      </c>
    </row>
    <row r="980" spans="2:47" s="1" customFormat="1" ht="13.5">
      <c r="B980" s="48"/>
      <c r="D980" s="236" t="s">
        <v>1236</v>
      </c>
      <c r="F980" s="280" t="s">
        <v>2135</v>
      </c>
      <c r="I980" s="281"/>
      <c r="L980" s="48"/>
      <c r="M980" s="282"/>
      <c r="N980" s="49"/>
      <c r="O980" s="49"/>
      <c r="P980" s="49"/>
      <c r="Q980" s="49"/>
      <c r="R980" s="49"/>
      <c r="S980" s="49"/>
      <c r="T980" s="87"/>
      <c r="AT980" s="26" t="s">
        <v>1236</v>
      </c>
      <c r="AU980" s="26" t="s">
        <v>85</v>
      </c>
    </row>
    <row r="981" spans="2:65" s="1" customFormat="1" ht="22.5" customHeight="1">
      <c r="B981" s="213"/>
      <c r="C981" s="214" t="s">
        <v>2140</v>
      </c>
      <c r="D981" s="214" t="s">
        <v>176</v>
      </c>
      <c r="E981" s="215" t="s">
        <v>2141</v>
      </c>
      <c r="F981" s="216" t="s">
        <v>2142</v>
      </c>
      <c r="G981" s="217" t="s">
        <v>179</v>
      </c>
      <c r="H981" s="218">
        <v>761.44</v>
      </c>
      <c r="I981" s="219"/>
      <c r="J981" s="220">
        <f>ROUND(I981*H981,2)</f>
        <v>0</v>
      </c>
      <c r="K981" s="216" t="s">
        <v>180</v>
      </c>
      <c r="L981" s="48"/>
      <c r="M981" s="221" t="s">
        <v>5</v>
      </c>
      <c r="N981" s="222" t="s">
        <v>43</v>
      </c>
      <c r="O981" s="49"/>
      <c r="P981" s="223">
        <f>O981*H981</f>
        <v>0</v>
      </c>
      <c r="Q981" s="223">
        <v>0</v>
      </c>
      <c r="R981" s="223">
        <f>Q981*H981</f>
        <v>0</v>
      </c>
      <c r="S981" s="223">
        <v>0</v>
      </c>
      <c r="T981" s="224">
        <f>S981*H981</f>
        <v>0</v>
      </c>
      <c r="AR981" s="26" t="s">
        <v>181</v>
      </c>
      <c r="AT981" s="26" t="s">
        <v>176</v>
      </c>
      <c r="AU981" s="26" t="s">
        <v>85</v>
      </c>
      <c r="AY981" s="26" t="s">
        <v>173</v>
      </c>
      <c r="BE981" s="225">
        <f>IF(N981="základní",J981,0)</f>
        <v>0</v>
      </c>
      <c r="BF981" s="225">
        <f>IF(N981="snížená",J981,0)</f>
        <v>0</v>
      </c>
      <c r="BG981" s="225">
        <f>IF(N981="zákl. přenesená",J981,0)</f>
        <v>0</v>
      </c>
      <c r="BH981" s="225">
        <f>IF(N981="sníž. přenesená",J981,0)</f>
        <v>0</v>
      </c>
      <c r="BI981" s="225">
        <f>IF(N981="nulová",J981,0)</f>
        <v>0</v>
      </c>
      <c r="BJ981" s="26" t="s">
        <v>79</v>
      </c>
      <c r="BK981" s="225">
        <f>ROUND(I981*H981,2)</f>
        <v>0</v>
      </c>
      <c r="BL981" s="26" t="s">
        <v>181</v>
      </c>
      <c r="BM981" s="26" t="s">
        <v>2143</v>
      </c>
    </row>
    <row r="982" spans="2:63" s="11" customFormat="1" ht="22.3" customHeight="1">
      <c r="B982" s="199"/>
      <c r="D982" s="210" t="s">
        <v>71</v>
      </c>
      <c r="E982" s="211" t="s">
        <v>514</v>
      </c>
      <c r="F982" s="211" t="s">
        <v>2144</v>
      </c>
      <c r="I982" s="202"/>
      <c r="J982" s="212">
        <f>BK982</f>
        <v>0</v>
      </c>
      <c r="L982" s="199"/>
      <c r="M982" s="204"/>
      <c r="N982" s="205"/>
      <c r="O982" s="205"/>
      <c r="P982" s="206">
        <f>SUM(P983:P1053)</f>
        <v>0</v>
      </c>
      <c r="Q982" s="205"/>
      <c r="R982" s="206">
        <f>SUM(R983:R1053)</f>
        <v>0</v>
      </c>
      <c r="S982" s="205"/>
      <c r="T982" s="207">
        <f>SUM(T983:T1053)</f>
        <v>0</v>
      </c>
      <c r="AR982" s="200" t="s">
        <v>79</v>
      </c>
      <c r="AT982" s="208" t="s">
        <v>71</v>
      </c>
      <c r="AU982" s="208" t="s">
        <v>81</v>
      </c>
      <c r="AY982" s="200" t="s">
        <v>173</v>
      </c>
      <c r="BK982" s="209">
        <f>SUM(BK983:BK1053)</f>
        <v>0</v>
      </c>
    </row>
    <row r="983" spans="2:65" s="1" customFormat="1" ht="31.5" customHeight="1">
      <c r="B983" s="213"/>
      <c r="C983" s="214" t="s">
        <v>2145</v>
      </c>
      <c r="D983" s="214" t="s">
        <v>176</v>
      </c>
      <c r="E983" s="215" t="s">
        <v>2146</v>
      </c>
      <c r="F983" s="216" t="s">
        <v>2147</v>
      </c>
      <c r="G983" s="217" t="s">
        <v>339</v>
      </c>
      <c r="H983" s="218">
        <v>3.69</v>
      </c>
      <c r="I983" s="219"/>
      <c r="J983" s="220">
        <f>ROUND(I983*H983,2)</f>
        <v>0</v>
      </c>
      <c r="K983" s="216" t="s">
        <v>180</v>
      </c>
      <c r="L983" s="48"/>
      <c r="M983" s="221" t="s">
        <v>5</v>
      </c>
      <c r="N983" s="222" t="s">
        <v>43</v>
      </c>
      <c r="O983" s="49"/>
      <c r="P983" s="223">
        <f>O983*H983</f>
        <v>0</v>
      </c>
      <c r="Q983" s="223">
        <v>2.25634</v>
      </c>
      <c r="R983" s="223">
        <f>Q983*H983</f>
        <v>0</v>
      </c>
      <c r="S983" s="223">
        <v>0</v>
      </c>
      <c r="T983" s="224">
        <f>S983*H983</f>
        <v>0</v>
      </c>
      <c r="AR983" s="26" t="s">
        <v>181</v>
      </c>
      <c r="AT983" s="26" t="s">
        <v>176</v>
      </c>
      <c r="AU983" s="26" t="s">
        <v>85</v>
      </c>
      <c r="AY983" s="26" t="s">
        <v>173</v>
      </c>
      <c r="BE983" s="225">
        <f>IF(N983="základní",J983,0)</f>
        <v>0</v>
      </c>
      <c r="BF983" s="225">
        <f>IF(N983="snížená",J983,0)</f>
        <v>0</v>
      </c>
      <c r="BG983" s="225">
        <f>IF(N983="zákl. přenesená",J983,0)</f>
        <v>0</v>
      </c>
      <c r="BH983" s="225">
        <f>IF(N983="sníž. přenesená",J983,0)</f>
        <v>0</v>
      </c>
      <c r="BI983" s="225">
        <f>IF(N983="nulová",J983,0)</f>
        <v>0</v>
      </c>
      <c r="BJ983" s="26" t="s">
        <v>79</v>
      </c>
      <c r="BK983" s="225">
        <f>ROUND(I983*H983,2)</f>
        <v>0</v>
      </c>
      <c r="BL983" s="26" t="s">
        <v>181</v>
      </c>
      <c r="BM983" s="26" t="s">
        <v>2148</v>
      </c>
    </row>
    <row r="984" spans="2:47" s="1" customFormat="1" ht="13.5">
      <c r="B984" s="48"/>
      <c r="D984" s="227" t="s">
        <v>1236</v>
      </c>
      <c r="F984" s="285" t="s">
        <v>2149</v>
      </c>
      <c r="I984" s="281"/>
      <c r="L984" s="48"/>
      <c r="M984" s="282"/>
      <c r="N984" s="49"/>
      <c r="O984" s="49"/>
      <c r="P984" s="49"/>
      <c r="Q984" s="49"/>
      <c r="R984" s="49"/>
      <c r="S984" s="49"/>
      <c r="T984" s="87"/>
      <c r="AT984" s="26" t="s">
        <v>1236</v>
      </c>
      <c r="AU984" s="26" t="s">
        <v>85</v>
      </c>
    </row>
    <row r="985" spans="2:51" s="15" customFormat="1" ht="13.5">
      <c r="B985" s="286"/>
      <c r="D985" s="227" t="s">
        <v>183</v>
      </c>
      <c r="E985" s="287" t="s">
        <v>5</v>
      </c>
      <c r="F985" s="288" t="s">
        <v>2150</v>
      </c>
      <c r="H985" s="289" t="s">
        <v>5</v>
      </c>
      <c r="I985" s="290"/>
      <c r="L985" s="286"/>
      <c r="M985" s="291"/>
      <c r="N985" s="292"/>
      <c r="O985" s="292"/>
      <c r="P985" s="292"/>
      <c r="Q985" s="292"/>
      <c r="R985" s="292"/>
      <c r="S985" s="292"/>
      <c r="T985" s="293"/>
      <c r="AT985" s="289" t="s">
        <v>183</v>
      </c>
      <c r="AU985" s="289" t="s">
        <v>85</v>
      </c>
      <c r="AV985" s="15" t="s">
        <v>79</v>
      </c>
      <c r="AW985" s="15" t="s">
        <v>35</v>
      </c>
      <c r="AX985" s="15" t="s">
        <v>72</v>
      </c>
      <c r="AY985" s="289" t="s">
        <v>173</v>
      </c>
    </row>
    <row r="986" spans="2:51" s="12" customFormat="1" ht="13.5">
      <c r="B986" s="226"/>
      <c r="D986" s="227" t="s">
        <v>183</v>
      </c>
      <c r="E986" s="228" t="s">
        <v>5</v>
      </c>
      <c r="F986" s="229" t="s">
        <v>2151</v>
      </c>
      <c r="H986" s="230">
        <v>1.94</v>
      </c>
      <c r="I986" s="231"/>
      <c r="L986" s="226"/>
      <c r="M986" s="232"/>
      <c r="N986" s="233"/>
      <c r="O986" s="233"/>
      <c r="P986" s="233"/>
      <c r="Q986" s="233"/>
      <c r="R986" s="233"/>
      <c r="S986" s="233"/>
      <c r="T986" s="234"/>
      <c r="AT986" s="228" t="s">
        <v>183</v>
      </c>
      <c r="AU986" s="228" t="s">
        <v>85</v>
      </c>
      <c r="AV986" s="12" t="s">
        <v>81</v>
      </c>
      <c r="AW986" s="12" t="s">
        <v>35</v>
      </c>
      <c r="AX986" s="12" t="s">
        <v>72</v>
      </c>
      <c r="AY986" s="228" t="s">
        <v>173</v>
      </c>
    </row>
    <row r="987" spans="2:51" s="15" customFormat="1" ht="13.5">
      <c r="B987" s="286"/>
      <c r="D987" s="227" t="s">
        <v>183</v>
      </c>
      <c r="E987" s="287" t="s">
        <v>5</v>
      </c>
      <c r="F987" s="288" t="s">
        <v>2152</v>
      </c>
      <c r="H987" s="289" t="s">
        <v>5</v>
      </c>
      <c r="I987" s="290"/>
      <c r="L987" s="286"/>
      <c r="M987" s="291"/>
      <c r="N987" s="292"/>
      <c r="O987" s="292"/>
      <c r="P987" s="292"/>
      <c r="Q987" s="292"/>
      <c r="R987" s="292"/>
      <c r="S987" s="292"/>
      <c r="T987" s="293"/>
      <c r="AT987" s="289" t="s">
        <v>183</v>
      </c>
      <c r="AU987" s="289" t="s">
        <v>85</v>
      </c>
      <c r="AV987" s="15" t="s">
        <v>79</v>
      </c>
      <c r="AW987" s="15" t="s">
        <v>35</v>
      </c>
      <c r="AX987" s="15" t="s">
        <v>72</v>
      </c>
      <c r="AY987" s="289" t="s">
        <v>173</v>
      </c>
    </row>
    <row r="988" spans="2:51" s="12" customFormat="1" ht="13.5">
      <c r="B988" s="226"/>
      <c r="D988" s="227" t="s">
        <v>183</v>
      </c>
      <c r="E988" s="228" t="s">
        <v>5</v>
      </c>
      <c r="F988" s="229" t="s">
        <v>2153</v>
      </c>
      <c r="H988" s="230">
        <v>1.75</v>
      </c>
      <c r="I988" s="231"/>
      <c r="L988" s="226"/>
      <c r="M988" s="232"/>
      <c r="N988" s="233"/>
      <c r="O988" s="233"/>
      <c r="P988" s="233"/>
      <c r="Q988" s="233"/>
      <c r="R988" s="233"/>
      <c r="S988" s="233"/>
      <c r="T988" s="234"/>
      <c r="AT988" s="228" t="s">
        <v>183</v>
      </c>
      <c r="AU988" s="228" t="s">
        <v>85</v>
      </c>
      <c r="AV988" s="12" t="s">
        <v>81</v>
      </c>
      <c r="AW988" s="12" t="s">
        <v>35</v>
      </c>
      <c r="AX988" s="12" t="s">
        <v>72</v>
      </c>
      <c r="AY988" s="228" t="s">
        <v>173</v>
      </c>
    </row>
    <row r="989" spans="2:51" s="13" customFormat="1" ht="13.5">
      <c r="B989" s="235"/>
      <c r="D989" s="236" t="s">
        <v>183</v>
      </c>
      <c r="E989" s="237" t="s">
        <v>5</v>
      </c>
      <c r="F989" s="238" t="s">
        <v>186</v>
      </c>
      <c r="H989" s="239">
        <v>3.69</v>
      </c>
      <c r="I989" s="240"/>
      <c r="L989" s="235"/>
      <c r="M989" s="241"/>
      <c r="N989" s="242"/>
      <c r="O989" s="242"/>
      <c r="P989" s="242"/>
      <c r="Q989" s="242"/>
      <c r="R989" s="242"/>
      <c r="S989" s="242"/>
      <c r="T989" s="243"/>
      <c r="AT989" s="244" t="s">
        <v>183</v>
      </c>
      <c r="AU989" s="244" t="s">
        <v>85</v>
      </c>
      <c r="AV989" s="13" t="s">
        <v>181</v>
      </c>
      <c r="AW989" s="13" t="s">
        <v>35</v>
      </c>
      <c r="AX989" s="13" t="s">
        <v>79</v>
      </c>
      <c r="AY989" s="244" t="s">
        <v>173</v>
      </c>
    </row>
    <row r="990" spans="2:65" s="1" customFormat="1" ht="31.5" customHeight="1">
      <c r="B990" s="213"/>
      <c r="C990" s="214" t="s">
        <v>2154</v>
      </c>
      <c r="D990" s="214" t="s">
        <v>176</v>
      </c>
      <c r="E990" s="215" t="s">
        <v>2155</v>
      </c>
      <c r="F990" s="216" t="s">
        <v>2156</v>
      </c>
      <c r="G990" s="217" t="s">
        <v>339</v>
      </c>
      <c r="H990" s="218">
        <v>10.69</v>
      </c>
      <c r="I990" s="219"/>
      <c r="J990" s="220">
        <f>ROUND(I990*H990,2)</f>
        <v>0</v>
      </c>
      <c r="K990" s="216" t="s">
        <v>180</v>
      </c>
      <c r="L990" s="48"/>
      <c r="M990" s="221" t="s">
        <v>5</v>
      </c>
      <c r="N990" s="222" t="s">
        <v>43</v>
      </c>
      <c r="O990" s="49"/>
      <c r="P990" s="223">
        <f>O990*H990</f>
        <v>0</v>
      </c>
      <c r="Q990" s="223">
        <v>2.25634</v>
      </c>
      <c r="R990" s="223">
        <f>Q990*H990</f>
        <v>0</v>
      </c>
      <c r="S990" s="223">
        <v>0</v>
      </c>
      <c r="T990" s="224">
        <f>S990*H990</f>
        <v>0</v>
      </c>
      <c r="AR990" s="26" t="s">
        <v>181</v>
      </c>
      <c r="AT990" s="26" t="s">
        <v>176</v>
      </c>
      <c r="AU990" s="26" t="s">
        <v>85</v>
      </c>
      <c r="AY990" s="26" t="s">
        <v>173</v>
      </c>
      <c r="BE990" s="225">
        <f>IF(N990="základní",J990,0)</f>
        <v>0</v>
      </c>
      <c r="BF990" s="225">
        <f>IF(N990="snížená",J990,0)</f>
        <v>0</v>
      </c>
      <c r="BG990" s="225">
        <f>IF(N990="zákl. přenesená",J990,0)</f>
        <v>0</v>
      </c>
      <c r="BH990" s="225">
        <f>IF(N990="sníž. přenesená",J990,0)</f>
        <v>0</v>
      </c>
      <c r="BI990" s="225">
        <f>IF(N990="nulová",J990,0)</f>
        <v>0</v>
      </c>
      <c r="BJ990" s="26" t="s">
        <v>79</v>
      </c>
      <c r="BK990" s="225">
        <f>ROUND(I990*H990,2)</f>
        <v>0</v>
      </c>
      <c r="BL990" s="26" t="s">
        <v>181</v>
      </c>
      <c r="BM990" s="26" t="s">
        <v>2157</v>
      </c>
    </row>
    <row r="991" spans="2:47" s="1" customFormat="1" ht="13.5">
      <c r="B991" s="48"/>
      <c r="D991" s="227" t="s">
        <v>1236</v>
      </c>
      <c r="F991" s="285" t="s">
        <v>2149</v>
      </c>
      <c r="I991" s="281"/>
      <c r="L991" s="48"/>
      <c r="M991" s="282"/>
      <c r="N991" s="49"/>
      <c r="O991" s="49"/>
      <c r="P991" s="49"/>
      <c r="Q991" s="49"/>
      <c r="R991" s="49"/>
      <c r="S991" s="49"/>
      <c r="T991" s="87"/>
      <c r="AT991" s="26" t="s">
        <v>1236</v>
      </c>
      <c r="AU991" s="26" t="s">
        <v>85</v>
      </c>
    </row>
    <row r="992" spans="2:51" s="15" customFormat="1" ht="13.5">
      <c r="B992" s="286"/>
      <c r="D992" s="227" t="s">
        <v>183</v>
      </c>
      <c r="E992" s="287" t="s">
        <v>5</v>
      </c>
      <c r="F992" s="288" t="s">
        <v>1353</v>
      </c>
      <c r="H992" s="289" t="s">
        <v>5</v>
      </c>
      <c r="I992" s="290"/>
      <c r="L992" s="286"/>
      <c r="M992" s="291"/>
      <c r="N992" s="292"/>
      <c r="O992" s="292"/>
      <c r="P992" s="292"/>
      <c r="Q992" s="292"/>
      <c r="R992" s="292"/>
      <c r="S992" s="292"/>
      <c r="T992" s="293"/>
      <c r="AT992" s="289" t="s">
        <v>183</v>
      </c>
      <c r="AU992" s="289" t="s">
        <v>85</v>
      </c>
      <c r="AV992" s="15" t="s">
        <v>79</v>
      </c>
      <c r="AW992" s="15" t="s">
        <v>35</v>
      </c>
      <c r="AX992" s="15" t="s">
        <v>72</v>
      </c>
      <c r="AY992" s="289" t="s">
        <v>173</v>
      </c>
    </row>
    <row r="993" spans="2:51" s="12" customFormat="1" ht="13.5">
      <c r="B993" s="226"/>
      <c r="D993" s="236" t="s">
        <v>183</v>
      </c>
      <c r="E993" s="256" t="s">
        <v>5</v>
      </c>
      <c r="F993" s="257" t="s">
        <v>2158</v>
      </c>
      <c r="H993" s="258">
        <v>10.69</v>
      </c>
      <c r="I993" s="231"/>
      <c r="L993" s="226"/>
      <c r="M993" s="232"/>
      <c r="N993" s="233"/>
      <c r="O993" s="233"/>
      <c r="P993" s="233"/>
      <c r="Q993" s="233"/>
      <c r="R993" s="233"/>
      <c r="S993" s="233"/>
      <c r="T993" s="234"/>
      <c r="AT993" s="228" t="s">
        <v>183</v>
      </c>
      <c r="AU993" s="228" t="s">
        <v>85</v>
      </c>
      <c r="AV993" s="12" t="s">
        <v>81</v>
      </c>
      <c r="AW993" s="12" t="s">
        <v>35</v>
      </c>
      <c r="AX993" s="12" t="s">
        <v>79</v>
      </c>
      <c r="AY993" s="228" t="s">
        <v>173</v>
      </c>
    </row>
    <row r="994" spans="2:65" s="1" customFormat="1" ht="31.5" customHeight="1">
      <c r="B994" s="213"/>
      <c r="C994" s="214" t="s">
        <v>2159</v>
      </c>
      <c r="D994" s="214" t="s">
        <v>176</v>
      </c>
      <c r="E994" s="215" t="s">
        <v>2160</v>
      </c>
      <c r="F994" s="216" t="s">
        <v>2161</v>
      </c>
      <c r="G994" s="217" t="s">
        <v>339</v>
      </c>
      <c r="H994" s="218">
        <v>3.69</v>
      </c>
      <c r="I994" s="219"/>
      <c r="J994" s="220">
        <f>ROUND(I994*H994,2)</f>
        <v>0</v>
      </c>
      <c r="K994" s="216" t="s">
        <v>180</v>
      </c>
      <c r="L994" s="48"/>
      <c r="M994" s="221" t="s">
        <v>5</v>
      </c>
      <c r="N994" s="222" t="s">
        <v>43</v>
      </c>
      <c r="O994" s="49"/>
      <c r="P994" s="223">
        <f>O994*H994</f>
        <v>0</v>
      </c>
      <c r="Q994" s="223">
        <v>0</v>
      </c>
      <c r="R994" s="223">
        <f>Q994*H994</f>
        <v>0</v>
      </c>
      <c r="S994" s="223">
        <v>0</v>
      </c>
      <c r="T994" s="224">
        <f>S994*H994</f>
        <v>0</v>
      </c>
      <c r="AR994" s="26" t="s">
        <v>181</v>
      </c>
      <c r="AT994" s="26" t="s">
        <v>176</v>
      </c>
      <c r="AU994" s="26" t="s">
        <v>85</v>
      </c>
      <c r="AY994" s="26" t="s">
        <v>173</v>
      </c>
      <c r="BE994" s="225">
        <f>IF(N994="základní",J994,0)</f>
        <v>0</v>
      </c>
      <c r="BF994" s="225">
        <f>IF(N994="snížená",J994,0)</f>
        <v>0</v>
      </c>
      <c r="BG994" s="225">
        <f>IF(N994="zákl. přenesená",J994,0)</f>
        <v>0</v>
      </c>
      <c r="BH994" s="225">
        <f>IF(N994="sníž. přenesená",J994,0)</f>
        <v>0</v>
      </c>
      <c r="BI994" s="225">
        <f>IF(N994="nulová",J994,0)</f>
        <v>0</v>
      </c>
      <c r="BJ994" s="26" t="s">
        <v>79</v>
      </c>
      <c r="BK994" s="225">
        <f>ROUND(I994*H994,2)</f>
        <v>0</v>
      </c>
      <c r="BL994" s="26" t="s">
        <v>181</v>
      </c>
      <c r="BM994" s="26" t="s">
        <v>2162</v>
      </c>
    </row>
    <row r="995" spans="2:47" s="1" customFormat="1" ht="13.5">
      <c r="B995" s="48"/>
      <c r="D995" s="236" t="s">
        <v>1236</v>
      </c>
      <c r="F995" s="280" t="s">
        <v>2163</v>
      </c>
      <c r="I995" s="281"/>
      <c r="L995" s="48"/>
      <c r="M995" s="282"/>
      <c r="N995" s="49"/>
      <c r="O995" s="49"/>
      <c r="P995" s="49"/>
      <c r="Q995" s="49"/>
      <c r="R995" s="49"/>
      <c r="S995" s="49"/>
      <c r="T995" s="87"/>
      <c r="AT995" s="26" t="s">
        <v>1236</v>
      </c>
      <c r="AU995" s="26" t="s">
        <v>85</v>
      </c>
    </row>
    <row r="996" spans="2:65" s="1" customFormat="1" ht="31.5" customHeight="1">
      <c r="B996" s="213"/>
      <c r="C996" s="214" t="s">
        <v>2164</v>
      </c>
      <c r="D996" s="214" t="s">
        <v>176</v>
      </c>
      <c r="E996" s="215" t="s">
        <v>2165</v>
      </c>
      <c r="F996" s="216" t="s">
        <v>2166</v>
      </c>
      <c r="G996" s="217" t="s">
        <v>339</v>
      </c>
      <c r="H996" s="218">
        <v>3.69</v>
      </c>
      <c r="I996" s="219"/>
      <c r="J996" s="220">
        <f>ROUND(I996*H996,2)</f>
        <v>0</v>
      </c>
      <c r="K996" s="216" t="s">
        <v>180</v>
      </c>
      <c r="L996" s="48"/>
      <c r="M996" s="221" t="s">
        <v>5</v>
      </c>
      <c r="N996" s="222" t="s">
        <v>43</v>
      </c>
      <c r="O996" s="49"/>
      <c r="P996" s="223">
        <f>O996*H996</f>
        <v>0</v>
      </c>
      <c r="Q996" s="223">
        <v>0</v>
      </c>
      <c r="R996" s="223">
        <f>Q996*H996</f>
        <v>0</v>
      </c>
      <c r="S996" s="223">
        <v>0</v>
      </c>
      <c r="T996" s="224">
        <f>S996*H996</f>
        <v>0</v>
      </c>
      <c r="AR996" s="26" t="s">
        <v>181</v>
      </c>
      <c r="AT996" s="26" t="s">
        <v>176</v>
      </c>
      <c r="AU996" s="26" t="s">
        <v>85</v>
      </c>
      <c r="AY996" s="26" t="s">
        <v>173</v>
      </c>
      <c r="BE996" s="225">
        <f>IF(N996="základní",J996,0)</f>
        <v>0</v>
      </c>
      <c r="BF996" s="225">
        <f>IF(N996="snížená",J996,0)</f>
        <v>0</v>
      </c>
      <c r="BG996" s="225">
        <f>IF(N996="zákl. přenesená",J996,0)</f>
        <v>0</v>
      </c>
      <c r="BH996" s="225">
        <f>IF(N996="sníž. přenesená",J996,0)</f>
        <v>0</v>
      </c>
      <c r="BI996" s="225">
        <f>IF(N996="nulová",J996,0)</f>
        <v>0</v>
      </c>
      <c r="BJ996" s="26" t="s">
        <v>79</v>
      </c>
      <c r="BK996" s="225">
        <f>ROUND(I996*H996,2)</f>
        <v>0</v>
      </c>
      <c r="BL996" s="26" t="s">
        <v>181</v>
      </c>
      <c r="BM996" s="26" t="s">
        <v>2167</v>
      </c>
    </row>
    <row r="997" spans="2:47" s="1" customFormat="1" ht="13.5">
      <c r="B997" s="48"/>
      <c r="D997" s="236" t="s">
        <v>1236</v>
      </c>
      <c r="F997" s="280" t="s">
        <v>2163</v>
      </c>
      <c r="I997" s="281"/>
      <c r="L997" s="48"/>
      <c r="M997" s="282"/>
      <c r="N997" s="49"/>
      <c r="O997" s="49"/>
      <c r="P997" s="49"/>
      <c r="Q997" s="49"/>
      <c r="R997" s="49"/>
      <c r="S997" s="49"/>
      <c r="T997" s="87"/>
      <c r="AT997" s="26" t="s">
        <v>1236</v>
      </c>
      <c r="AU997" s="26" t="s">
        <v>85</v>
      </c>
    </row>
    <row r="998" spans="2:65" s="1" customFormat="1" ht="31.5" customHeight="1">
      <c r="B998" s="213"/>
      <c r="C998" s="214" t="s">
        <v>2168</v>
      </c>
      <c r="D998" s="214" t="s">
        <v>176</v>
      </c>
      <c r="E998" s="215" t="s">
        <v>2169</v>
      </c>
      <c r="F998" s="216" t="s">
        <v>2170</v>
      </c>
      <c r="G998" s="217" t="s">
        <v>339</v>
      </c>
      <c r="H998" s="218">
        <v>10.69</v>
      </c>
      <c r="I998" s="219"/>
      <c r="J998" s="220">
        <f>ROUND(I998*H998,2)</f>
        <v>0</v>
      </c>
      <c r="K998" s="216" t="s">
        <v>180</v>
      </c>
      <c r="L998" s="48"/>
      <c r="M998" s="221" t="s">
        <v>5</v>
      </c>
      <c r="N998" s="222" t="s">
        <v>43</v>
      </c>
      <c r="O998" s="49"/>
      <c r="P998" s="223">
        <f>O998*H998</f>
        <v>0</v>
      </c>
      <c r="Q998" s="223">
        <v>0</v>
      </c>
      <c r="R998" s="223">
        <f>Q998*H998</f>
        <v>0</v>
      </c>
      <c r="S998" s="223">
        <v>0</v>
      </c>
      <c r="T998" s="224">
        <f>S998*H998</f>
        <v>0</v>
      </c>
      <c r="AR998" s="26" t="s">
        <v>181</v>
      </c>
      <c r="AT998" s="26" t="s">
        <v>176</v>
      </c>
      <c r="AU998" s="26" t="s">
        <v>85</v>
      </c>
      <c r="AY998" s="26" t="s">
        <v>173</v>
      </c>
      <c r="BE998" s="225">
        <f>IF(N998="základní",J998,0)</f>
        <v>0</v>
      </c>
      <c r="BF998" s="225">
        <f>IF(N998="snížená",J998,0)</f>
        <v>0</v>
      </c>
      <c r="BG998" s="225">
        <f>IF(N998="zákl. přenesená",J998,0)</f>
        <v>0</v>
      </c>
      <c r="BH998" s="225">
        <f>IF(N998="sníž. přenesená",J998,0)</f>
        <v>0</v>
      </c>
      <c r="BI998" s="225">
        <f>IF(N998="nulová",J998,0)</f>
        <v>0</v>
      </c>
      <c r="BJ998" s="26" t="s">
        <v>79</v>
      </c>
      <c r="BK998" s="225">
        <f>ROUND(I998*H998,2)</f>
        <v>0</v>
      </c>
      <c r="BL998" s="26" t="s">
        <v>181</v>
      </c>
      <c r="BM998" s="26" t="s">
        <v>2171</v>
      </c>
    </row>
    <row r="999" spans="2:47" s="1" customFormat="1" ht="13.5">
      <c r="B999" s="48"/>
      <c r="D999" s="236" t="s">
        <v>1236</v>
      </c>
      <c r="F999" s="280" t="s">
        <v>2163</v>
      </c>
      <c r="I999" s="281"/>
      <c r="L999" s="48"/>
      <c r="M999" s="282"/>
      <c r="N999" s="49"/>
      <c r="O999" s="49"/>
      <c r="P999" s="49"/>
      <c r="Q999" s="49"/>
      <c r="R999" s="49"/>
      <c r="S999" s="49"/>
      <c r="T999" s="87"/>
      <c r="AT999" s="26" t="s">
        <v>1236</v>
      </c>
      <c r="AU999" s="26" t="s">
        <v>85</v>
      </c>
    </row>
    <row r="1000" spans="2:65" s="1" customFormat="1" ht="31.5" customHeight="1">
      <c r="B1000" s="213"/>
      <c r="C1000" s="214" t="s">
        <v>2172</v>
      </c>
      <c r="D1000" s="214" t="s">
        <v>176</v>
      </c>
      <c r="E1000" s="215" t="s">
        <v>2173</v>
      </c>
      <c r="F1000" s="216" t="s">
        <v>2174</v>
      </c>
      <c r="G1000" s="217" t="s">
        <v>339</v>
      </c>
      <c r="H1000" s="218">
        <v>10.69</v>
      </c>
      <c r="I1000" s="219"/>
      <c r="J1000" s="220">
        <f>ROUND(I1000*H1000,2)</f>
        <v>0</v>
      </c>
      <c r="K1000" s="216" t="s">
        <v>180</v>
      </c>
      <c r="L1000" s="48"/>
      <c r="M1000" s="221" t="s">
        <v>5</v>
      </c>
      <c r="N1000" s="222" t="s">
        <v>43</v>
      </c>
      <c r="O1000" s="49"/>
      <c r="P1000" s="223">
        <f>O1000*H1000</f>
        <v>0</v>
      </c>
      <c r="Q1000" s="223">
        <v>0</v>
      </c>
      <c r="R1000" s="223">
        <f>Q1000*H1000</f>
        <v>0</v>
      </c>
      <c r="S1000" s="223">
        <v>0</v>
      </c>
      <c r="T1000" s="224">
        <f>S1000*H1000</f>
        <v>0</v>
      </c>
      <c r="AR1000" s="26" t="s">
        <v>181</v>
      </c>
      <c r="AT1000" s="26" t="s">
        <v>176</v>
      </c>
      <c r="AU1000" s="26" t="s">
        <v>85</v>
      </c>
      <c r="AY1000" s="26" t="s">
        <v>173</v>
      </c>
      <c r="BE1000" s="225">
        <f>IF(N1000="základní",J1000,0)</f>
        <v>0</v>
      </c>
      <c r="BF1000" s="225">
        <f>IF(N1000="snížená",J1000,0)</f>
        <v>0</v>
      </c>
      <c r="BG1000" s="225">
        <f>IF(N1000="zákl. přenesená",J1000,0)</f>
        <v>0</v>
      </c>
      <c r="BH1000" s="225">
        <f>IF(N1000="sníž. přenesená",J1000,0)</f>
        <v>0</v>
      </c>
      <c r="BI1000" s="225">
        <f>IF(N1000="nulová",J1000,0)</f>
        <v>0</v>
      </c>
      <c r="BJ1000" s="26" t="s">
        <v>79</v>
      </c>
      <c r="BK1000" s="225">
        <f>ROUND(I1000*H1000,2)</f>
        <v>0</v>
      </c>
      <c r="BL1000" s="26" t="s">
        <v>181</v>
      </c>
      <c r="BM1000" s="26" t="s">
        <v>2175</v>
      </c>
    </row>
    <row r="1001" spans="2:47" s="1" customFormat="1" ht="13.5">
      <c r="B1001" s="48"/>
      <c r="D1001" s="236" t="s">
        <v>1236</v>
      </c>
      <c r="F1001" s="280" t="s">
        <v>2163</v>
      </c>
      <c r="I1001" s="281"/>
      <c r="L1001" s="48"/>
      <c r="M1001" s="282"/>
      <c r="N1001" s="49"/>
      <c r="O1001" s="49"/>
      <c r="P1001" s="49"/>
      <c r="Q1001" s="49"/>
      <c r="R1001" s="49"/>
      <c r="S1001" s="49"/>
      <c r="T1001" s="87"/>
      <c r="AT1001" s="26" t="s">
        <v>1236</v>
      </c>
      <c r="AU1001" s="26" t="s">
        <v>85</v>
      </c>
    </row>
    <row r="1002" spans="2:65" s="1" customFormat="1" ht="31.5" customHeight="1">
      <c r="B1002" s="213"/>
      <c r="C1002" s="214" t="s">
        <v>2176</v>
      </c>
      <c r="D1002" s="214" t="s">
        <v>176</v>
      </c>
      <c r="E1002" s="215" t="s">
        <v>2177</v>
      </c>
      <c r="F1002" s="216" t="s">
        <v>2178</v>
      </c>
      <c r="G1002" s="217" t="s">
        <v>339</v>
      </c>
      <c r="H1002" s="218">
        <v>10.69</v>
      </c>
      <c r="I1002" s="219"/>
      <c r="J1002" s="220">
        <f>ROUND(I1002*H1002,2)</f>
        <v>0</v>
      </c>
      <c r="K1002" s="216" t="s">
        <v>180</v>
      </c>
      <c r="L1002" s="48"/>
      <c r="M1002" s="221" t="s">
        <v>5</v>
      </c>
      <c r="N1002" s="222" t="s">
        <v>43</v>
      </c>
      <c r="O1002" s="49"/>
      <c r="P1002" s="223">
        <f>O1002*H1002</f>
        <v>0</v>
      </c>
      <c r="Q1002" s="223">
        <v>0</v>
      </c>
      <c r="R1002" s="223">
        <f>Q1002*H1002</f>
        <v>0</v>
      </c>
      <c r="S1002" s="223">
        <v>0</v>
      </c>
      <c r="T1002" s="224">
        <f>S1002*H1002</f>
        <v>0</v>
      </c>
      <c r="AR1002" s="26" t="s">
        <v>181</v>
      </c>
      <c r="AT1002" s="26" t="s">
        <v>176</v>
      </c>
      <c r="AU1002" s="26" t="s">
        <v>85</v>
      </c>
      <c r="AY1002" s="26" t="s">
        <v>173</v>
      </c>
      <c r="BE1002" s="225">
        <f>IF(N1002="základní",J1002,0)</f>
        <v>0</v>
      </c>
      <c r="BF1002" s="225">
        <f>IF(N1002="snížená",J1002,0)</f>
        <v>0</v>
      </c>
      <c r="BG1002" s="225">
        <f>IF(N1002="zákl. přenesená",J1002,0)</f>
        <v>0</v>
      </c>
      <c r="BH1002" s="225">
        <f>IF(N1002="sníž. přenesená",J1002,0)</f>
        <v>0</v>
      </c>
      <c r="BI1002" s="225">
        <f>IF(N1002="nulová",J1002,0)</f>
        <v>0</v>
      </c>
      <c r="BJ1002" s="26" t="s">
        <v>79</v>
      </c>
      <c r="BK1002" s="225">
        <f>ROUND(I1002*H1002,2)</f>
        <v>0</v>
      </c>
      <c r="BL1002" s="26" t="s">
        <v>181</v>
      </c>
      <c r="BM1002" s="26" t="s">
        <v>2179</v>
      </c>
    </row>
    <row r="1003" spans="2:47" s="1" customFormat="1" ht="13.5">
      <c r="B1003" s="48"/>
      <c r="D1003" s="236" t="s">
        <v>1236</v>
      </c>
      <c r="F1003" s="280" t="s">
        <v>2163</v>
      </c>
      <c r="I1003" s="281"/>
      <c r="L1003" s="48"/>
      <c r="M1003" s="282"/>
      <c r="N1003" s="49"/>
      <c r="O1003" s="49"/>
      <c r="P1003" s="49"/>
      <c r="Q1003" s="49"/>
      <c r="R1003" s="49"/>
      <c r="S1003" s="49"/>
      <c r="T1003" s="87"/>
      <c r="AT1003" s="26" t="s">
        <v>1236</v>
      </c>
      <c r="AU1003" s="26" t="s">
        <v>85</v>
      </c>
    </row>
    <row r="1004" spans="2:65" s="1" customFormat="1" ht="22.5" customHeight="1">
      <c r="B1004" s="213"/>
      <c r="C1004" s="214" t="s">
        <v>2180</v>
      </c>
      <c r="D1004" s="214" t="s">
        <v>176</v>
      </c>
      <c r="E1004" s="215" t="s">
        <v>2181</v>
      </c>
      <c r="F1004" s="216" t="s">
        <v>2182</v>
      </c>
      <c r="G1004" s="217" t="s">
        <v>276</v>
      </c>
      <c r="H1004" s="218">
        <v>1.71</v>
      </c>
      <c r="I1004" s="219"/>
      <c r="J1004" s="220">
        <f>ROUND(I1004*H1004,2)</f>
        <v>0</v>
      </c>
      <c r="K1004" s="216" t="s">
        <v>180</v>
      </c>
      <c r="L1004" s="48"/>
      <c r="M1004" s="221" t="s">
        <v>5</v>
      </c>
      <c r="N1004" s="222" t="s">
        <v>43</v>
      </c>
      <c r="O1004" s="49"/>
      <c r="P1004" s="223">
        <f>O1004*H1004</f>
        <v>0</v>
      </c>
      <c r="Q1004" s="223">
        <v>1.0530555952</v>
      </c>
      <c r="R1004" s="223">
        <f>Q1004*H1004</f>
        <v>0</v>
      </c>
      <c r="S1004" s="223">
        <v>0</v>
      </c>
      <c r="T1004" s="224">
        <f>S1004*H1004</f>
        <v>0</v>
      </c>
      <c r="AR1004" s="26" t="s">
        <v>181</v>
      </c>
      <c r="AT1004" s="26" t="s">
        <v>176</v>
      </c>
      <c r="AU1004" s="26" t="s">
        <v>85</v>
      </c>
      <c r="AY1004" s="26" t="s">
        <v>173</v>
      </c>
      <c r="BE1004" s="225">
        <f>IF(N1004="základní",J1004,0)</f>
        <v>0</v>
      </c>
      <c r="BF1004" s="225">
        <f>IF(N1004="snížená",J1004,0)</f>
        <v>0</v>
      </c>
      <c r="BG1004" s="225">
        <f>IF(N1004="zákl. přenesená",J1004,0)</f>
        <v>0</v>
      </c>
      <c r="BH1004" s="225">
        <f>IF(N1004="sníž. přenesená",J1004,0)</f>
        <v>0</v>
      </c>
      <c r="BI1004" s="225">
        <f>IF(N1004="nulová",J1004,0)</f>
        <v>0</v>
      </c>
      <c r="BJ1004" s="26" t="s">
        <v>79</v>
      </c>
      <c r="BK1004" s="225">
        <f>ROUND(I1004*H1004,2)</f>
        <v>0</v>
      </c>
      <c r="BL1004" s="26" t="s">
        <v>181</v>
      </c>
      <c r="BM1004" s="26" t="s">
        <v>2183</v>
      </c>
    </row>
    <row r="1005" spans="2:51" s="15" customFormat="1" ht="13.5">
      <c r="B1005" s="286"/>
      <c r="D1005" s="227" t="s">
        <v>183</v>
      </c>
      <c r="E1005" s="287" t="s">
        <v>5</v>
      </c>
      <c r="F1005" s="288" t="s">
        <v>2184</v>
      </c>
      <c r="H1005" s="289" t="s">
        <v>5</v>
      </c>
      <c r="I1005" s="290"/>
      <c r="L1005" s="286"/>
      <c r="M1005" s="291"/>
      <c r="N1005" s="292"/>
      <c r="O1005" s="292"/>
      <c r="P1005" s="292"/>
      <c r="Q1005" s="292"/>
      <c r="R1005" s="292"/>
      <c r="S1005" s="292"/>
      <c r="T1005" s="293"/>
      <c r="AT1005" s="289" t="s">
        <v>183</v>
      </c>
      <c r="AU1005" s="289" t="s">
        <v>85</v>
      </c>
      <c r="AV1005" s="15" t="s">
        <v>79</v>
      </c>
      <c r="AW1005" s="15" t="s">
        <v>35</v>
      </c>
      <c r="AX1005" s="15" t="s">
        <v>72</v>
      </c>
      <c r="AY1005" s="289" t="s">
        <v>173</v>
      </c>
    </row>
    <row r="1006" spans="2:51" s="12" customFormat="1" ht="13.5">
      <c r="B1006" s="226"/>
      <c r="D1006" s="227" t="s">
        <v>183</v>
      </c>
      <c r="E1006" s="228" t="s">
        <v>5</v>
      </c>
      <c r="F1006" s="229" t="s">
        <v>1384</v>
      </c>
      <c r="H1006" s="230">
        <v>0.23</v>
      </c>
      <c r="I1006" s="231"/>
      <c r="L1006" s="226"/>
      <c r="M1006" s="232"/>
      <c r="N1006" s="233"/>
      <c r="O1006" s="233"/>
      <c r="P1006" s="233"/>
      <c r="Q1006" s="233"/>
      <c r="R1006" s="233"/>
      <c r="S1006" s="233"/>
      <c r="T1006" s="234"/>
      <c r="AT1006" s="228" t="s">
        <v>183</v>
      </c>
      <c r="AU1006" s="228" t="s">
        <v>85</v>
      </c>
      <c r="AV1006" s="12" t="s">
        <v>81</v>
      </c>
      <c r="AW1006" s="12" t="s">
        <v>35</v>
      </c>
      <c r="AX1006" s="12" t="s">
        <v>72</v>
      </c>
      <c r="AY1006" s="228" t="s">
        <v>173</v>
      </c>
    </row>
    <row r="1007" spans="2:51" s="15" customFormat="1" ht="13.5">
      <c r="B1007" s="286"/>
      <c r="D1007" s="227" t="s">
        <v>183</v>
      </c>
      <c r="E1007" s="287" t="s">
        <v>5</v>
      </c>
      <c r="F1007" s="288" t="s">
        <v>2150</v>
      </c>
      <c r="H1007" s="289" t="s">
        <v>5</v>
      </c>
      <c r="I1007" s="290"/>
      <c r="L1007" s="286"/>
      <c r="M1007" s="291"/>
      <c r="N1007" s="292"/>
      <c r="O1007" s="292"/>
      <c r="P1007" s="292"/>
      <c r="Q1007" s="292"/>
      <c r="R1007" s="292"/>
      <c r="S1007" s="292"/>
      <c r="T1007" s="293"/>
      <c r="AT1007" s="289" t="s">
        <v>183</v>
      </c>
      <c r="AU1007" s="289" t="s">
        <v>85</v>
      </c>
      <c r="AV1007" s="15" t="s">
        <v>79</v>
      </c>
      <c r="AW1007" s="15" t="s">
        <v>35</v>
      </c>
      <c r="AX1007" s="15" t="s">
        <v>72</v>
      </c>
      <c r="AY1007" s="289" t="s">
        <v>173</v>
      </c>
    </row>
    <row r="1008" spans="2:51" s="12" customFormat="1" ht="13.5">
      <c r="B1008" s="226"/>
      <c r="D1008" s="227" t="s">
        <v>183</v>
      </c>
      <c r="E1008" s="228" t="s">
        <v>5</v>
      </c>
      <c r="F1008" s="229" t="s">
        <v>2185</v>
      </c>
      <c r="H1008" s="230">
        <v>0.11</v>
      </c>
      <c r="I1008" s="231"/>
      <c r="L1008" s="226"/>
      <c r="M1008" s="232"/>
      <c r="N1008" s="233"/>
      <c r="O1008" s="233"/>
      <c r="P1008" s="233"/>
      <c r="Q1008" s="233"/>
      <c r="R1008" s="233"/>
      <c r="S1008" s="233"/>
      <c r="T1008" s="234"/>
      <c r="AT1008" s="228" t="s">
        <v>183</v>
      </c>
      <c r="AU1008" s="228" t="s">
        <v>85</v>
      </c>
      <c r="AV1008" s="12" t="s">
        <v>81</v>
      </c>
      <c r="AW1008" s="12" t="s">
        <v>35</v>
      </c>
      <c r="AX1008" s="12" t="s">
        <v>72</v>
      </c>
      <c r="AY1008" s="228" t="s">
        <v>173</v>
      </c>
    </row>
    <row r="1009" spans="2:51" s="15" customFormat="1" ht="13.5">
      <c r="B1009" s="286"/>
      <c r="D1009" s="227" t="s">
        <v>183</v>
      </c>
      <c r="E1009" s="287" t="s">
        <v>5</v>
      </c>
      <c r="F1009" s="288" t="s">
        <v>1353</v>
      </c>
      <c r="H1009" s="289" t="s">
        <v>5</v>
      </c>
      <c r="I1009" s="290"/>
      <c r="L1009" s="286"/>
      <c r="M1009" s="291"/>
      <c r="N1009" s="292"/>
      <c r="O1009" s="292"/>
      <c r="P1009" s="292"/>
      <c r="Q1009" s="292"/>
      <c r="R1009" s="292"/>
      <c r="S1009" s="292"/>
      <c r="T1009" s="293"/>
      <c r="AT1009" s="289" t="s">
        <v>183</v>
      </c>
      <c r="AU1009" s="289" t="s">
        <v>85</v>
      </c>
      <c r="AV1009" s="15" t="s">
        <v>79</v>
      </c>
      <c r="AW1009" s="15" t="s">
        <v>35</v>
      </c>
      <c r="AX1009" s="15" t="s">
        <v>72</v>
      </c>
      <c r="AY1009" s="289" t="s">
        <v>173</v>
      </c>
    </row>
    <row r="1010" spans="2:51" s="12" customFormat="1" ht="13.5">
      <c r="B1010" s="226"/>
      <c r="D1010" s="227" t="s">
        <v>183</v>
      </c>
      <c r="E1010" s="228" t="s">
        <v>5</v>
      </c>
      <c r="F1010" s="229" t="s">
        <v>1384</v>
      </c>
      <c r="H1010" s="230">
        <v>0.23</v>
      </c>
      <c r="I1010" s="231"/>
      <c r="L1010" s="226"/>
      <c r="M1010" s="232"/>
      <c r="N1010" s="233"/>
      <c r="O1010" s="233"/>
      <c r="P1010" s="233"/>
      <c r="Q1010" s="233"/>
      <c r="R1010" s="233"/>
      <c r="S1010" s="233"/>
      <c r="T1010" s="234"/>
      <c r="AT1010" s="228" t="s">
        <v>183</v>
      </c>
      <c r="AU1010" s="228" t="s">
        <v>85</v>
      </c>
      <c r="AV1010" s="12" t="s">
        <v>81</v>
      </c>
      <c r="AW1010" s="12" t="s">
        <v>35</v>
      </c>
      <c r="AX1010" s="12" t="s">
        <v>72</v>
      </c>
      <c r="AY1010" s="228" t="s">
        <v>173</v>
      </c>
    </row>
    <row r="1011" spans="2:51" s="15" customFormat="1" ht="13.5">
      <c r="B1011" s="286"/>
      <c r="D1011" s="227" t="s">
        <v>183</v>
      </c>
      <c r="E1011" s="287" t="s">
        <v>5</v>
      </c>
      <c r="F1011" s="288" t="s">
        <v>2186</v>
      </c>
      <c r="H1011" s="289" t="s">
        <v>5</v>
      </c>
      <c r="I1011" s="290"/>
      <c r="L1011" s="286"/>
      <c r="M1011" s="291"/>
      <c r="N1011" s="292"/>
      <c r="O1011" s="292"/>
      <c r="P1011" s="292"/>
      <c r="Q1011" s="292"/>
      <c r="R1011" s="292"/>
      <c r="S1011" s="292"/>
      <c r="T1011" s="293"/>
      <c r="AT1011" s="289" t="s">
        <v>183</v>
      </c>
      <c r="AU1011" s="289" t="s">
        <v>85</v>
      </c>
      <c r="AV1011" s="15" t="s">
        <v>79</v>
      </c>
      <c r="AW1011" s="15" t="s">
        <v>35</v>
      </c>
      <c r="AX1011" s="15" t="s">
        <v>72</v>
      </c>
      <c r="AY1011" s="289" t="s">
        <v>173</v>
      </c>
    </row>
    <row r="1012" spans="2:51" s="12" customFormat="1" ht="13.5">
      <c r="B1012" s="226"/>
      <c r="D1012" s="227" t="s">
        <v>183</v>
      </c>
      <c r="E1012" s="228" t="s">
        <v>5</v>
      </c>
      <c r="F1012" s="229" t="s">
        <v>2187</v>
      </c>
      <c r="H1012" s="230">
        <v>1.05</v>
      </c>
      <c r="I1012" s="231"/>
      <c r="L1012" s="226"/>
      <c r="M1012" s="232"/>
      <c r="N1012" s="233"/>
      <c r="O1012" s="233"/>
      <c r="P1012" s="233"/>
      <c r="Q1012" s="233"/>
      <c r="R1012" s="233"/>
      <c r="S1012" s="233"/>
      <c r="T1012" s="234"/>
      <c r="AT1012" s="228" t="s">
        <v>183</v>
      </c>
      <c r="AU1012" s="228" t="s">
        <v>85</v>
      </c>
      <c r="AV1012" s="12" t="s">
        <v>81</v>
      </c>
      <c r="AW1012" s="12" t="s">
        <v>35</v>
      </c>
      <c r="AX1012" s="12" t="s">
        <v>72</v>
      </c>
      <c r="AY1012" s="228" t="s">
        <v>173</v>
      </c>
    </row>
    <row r="1013" spans="2:51" s="15" customFormat="1" ht="13.5">
      <c r="B1013" s="286"/>
      <c r="D1013" s="227" t="s">
        <v>183</v>
      </c>
      <c r="E1013" s="287" t="s">
        <v>5</v>
      </c>
      <c r="F1013" s="288" t="s">
        <v>2152</v>
      </c>
      <c r="H1013" s="289" t="s">
        <v>5</v>
      </c>
      <c r="I1013" s="290"/>
      <c r="L1013" s="286"/>
      <c r="M1013" s="291"/>
      <c r="N1013" s="292"/>
      <c r="O1013" s="292"/>
      <c r="P1013" s="292"/>
      <c r="Q1013" s="292"/>
      <c r="R1013" s="292"/>
      <c r="S1013" s="292"/>
      <c r="T1013" s="293"/>
      <c r="AT1013" s="289" t="s">
        <v>183</v>
      </c>
      <c r="AU1013" s="289" t="s">
        <v>85</v>
      </c>
      <c r="AV1013" s="15" t="s">
        <v>79</v>
      </c>
      <c r="AW1013" s="15" t="s">
        <v>35</v>
      </c>
      <c r="AX1013" s="15" t="s">
        <v>72</v>
      </c>
      <c r="AY1013" s="289" t="s">
        <v>173</v>
      </c>
    </row>
    <row r="1014" spans="2:51" s="12" customFormat="1" ht="13.5">
      <c r="B1014" s="226"/>
      <c r="D1014" s="227" t="s">
        <v>183</v>
      </c>
      <c r="E1014" s="228" t="s">
        <v>5</v>
      </c>
      <c r="F1014" s="229" t="s">
        <v>2188</v>
      </c>
      <c r="H1014" s="230">
        <v>0.09</v>
      </c>
      <c r="I1014" s="231"/>
      <c r="L1014" s="226"/>
      <c r="M1014" s="232"/>
      <c r="N1014" s="233"/>
      <c r="O1014" s="233"/>
      <c r="P1014" s="233"/>
      <c r="Q1014" s="233"/>
      <c r="R1014" s="233"/>
      <c r="S1014" s="233"/>
      <c r="T1014" s="234"/>
      <c r="AT1014" s="228" t="s">
        <v>183</v>
      </c>
      <c r="AU1014" s="228" t="s">
        <v>85</v>
      </c>
      <c r="AV1014" s="12" t="s">
        <v>81</v>
      </c>
      <c r="AW1014" s="12" t="s">
        <v>35</v>
      </c>
      <c r="AX1014" s="12" t="s">
        <v>72</v>
      </c>
      <c r="AY1014" s="228" t="s">
        <v>173</v>
      </c>
    </row>
    <row r="1015" spans="2:51" s="13" customFormat="1" ht="13.5">
      <c r="B1015" s="235"/>
      <c r="D1015" s="236" t="s">
        <v>183</v>
      </c>
      <c r="E1015" s="237" t="s">
        <v>5</v>
      </c>
      <c r="F1015" s="238" t="s">
        <v>186</v>
      </c>
      <c r="H1015" s="239">
        <v>1.71</v>
      </c>
      <c r="I1015" s="240"/>
      <c r="L1015" s="235"/>
      <c r="M1015" s="241"/>
      <c r="N1015" s="242"/>
      <c r="O1015" s="242"/>
      <c r="P1015" s="242"/>
      <c r="Q1015" s="242"/>
      <c r="R1015" s="242"/>
      <c r="S1015" s="242"/>
      <c r="T1015" s="243"/>
      <c r="AT1015" s="244" t="s">
        <v>183</v>
      </c>
      <c r="AU1015" s="244" t="s">
        <v>85</v>
      </c>
      <c r="AV1015" s="13" t="s">
        <v>181</v>
      </c>
      <c r="AW1015" s="13" t="s">
        <v>35</v>
      </c>
      <c r="AX1015" s="13" t="s">
        <v>79</v>
      </c>
      <c r="AY1015" s="244" t="s">
        <v>173</v>
      </c>
    </row>
    <row r="1016" spans="2:65" s="1" customFormat="1" ht="31.5" customHeight="1">
      <c r="B1016" s="213"/>
      <c r="C1016" s="214" t="s">
        <v>451</v>
      </c>
      <c r="D1016" s="214" t="s">
        <v>176</v>
      </c>
      <c r="E1016" s="215" t="s">
        <v>2189</v>
      </c>
      <c r="F1016" s="216" t="s">
        <v>2190</v>
      </c>
      <c r="G1016" s="217" t="s">
        <v>179</v>
      </c>
      <c r="H1016" s="218">
        <v>167.09</v>
      </c>
      <c r="I1016" s="219"/>
      <c r="J1016" s="220">
        <f>ROUND(I1016*H1016,2)</f>
        <v>0</v>
      </c>
      <c r="K1016" s="216" t="s">
        <v>180</v>
      </c>
      <c r="L1016" s="48"/>
      <c r="M1016" s="221" t="s">
        <v>5</v>
      </c>
      <c r="N1016" s="222" t="s">
        <v>43</v>
      </c>
      <c r="O1016" s="49"/>
      <c r="P1016" s="223">
        <f>O1016*H1016</f>
        <v>0</v>
      </c>
      <c r="Q1016" s="223">
        <v>0.105</v>
      </c>
      <c r="R1016" s="223">
        <f>Q1016*H1016</f>
        <v>0</v>
      </c>
      <c r="S1016" s="223">
        <v>0</v>
      </c>
      <c r="T1016" s="224">
        <f>S1016*H1016</f>
        <v>0</v>
      </c>
      <c r="AR1016" s="26" t="s">
        <v>181</v>
      </c>
      <c r="AT1016" s="26" t="s">
        <v>176</v>
      </c>
      <c r="AU1016" s="26" t="s">
        <v>85</v>
      </c>
      <c r="AY1016" s="26" t="s">
        <v>173</v>
      </c>
      <c r="BE1016" s="225">
        <f>IF(N1016="základní",J1016,0)</f>
        <v>0</v>
      </c>
      <c r="BF1016" s="225">
        <f>IF(N1016="snížená",J1016,0)</f>
        <v>0</v>
      </c>
      <c r="BG1016" s="225">
        <f>IF(N1016="zákl. přenesená",J1016,0)</f>
        <v>0</v>
      </c>
      <c r="BH1016" s="225">
        <f>IF(N1016="sníž. přenesená",J1016,0)</f>
        <v>0</v>
      </c>
      <c r="BI1016" s="225">
        <f>IF(N1016="nulová",J1016,0)</f>
        <v>0</v>
      </c>
      <c r="BJ1016" s="26" t="s">
        <v>79</v>
      </c>
      <c r="BK1016" s="225">
        <f>ROUND(I1016*H1016,2)</f>
        <v>0</v>
      </c>
      <c r="BL1016" s="26" t="s">
        <v>181</v>
      </c>
      <c r="BM1016" s="26" t="s">
        <v>2191</v>
      </c>
    </row>
    <row r="1017" spans="2:47" s="1" customFormat="1" ht="13.5">
      <c r="B1017" s="48"/>
      <c r="D1017" s="227" t="s">
        <v>1236</v>
      </c>
      <c r="F1017" s="285" t="s">
        <v>2192</v>
      </c>
      <c r="I1017" s="281"/>
      <c r="L1017" s="48"/>
      <c r="M1017" s="282"/>
      <c r="N1017" s="49"/>
      <c r="O1017" s="49"/>
      <c r="P1017" s="49"/>
      <c r="Q1017" s="49"/>
      <c r="R1017" s="49"/>
      <c r="S1017" s="49"/>
      <c r="T1017" s="87"/>
      <c r="AT1017" s="26" t="s">
        <v>1236</v>
      </c>
      <c r="AU1017" s="26" t="s">
        <v>85</v>
      </c>
    </row>
    <row r="1018" spans="2:51" s="15" customFormat="1" ht="13.5">
      <c r="B1018" s="286"/>
      <c r="D1018" s="227" t="s">
        <v>183</v>
      </c>
      <c r="E1018" s="287" t="s">
        <v>5</v>
      </c>
      <c r="F1018" s="288" t="s">
        <v>1430</v>
      </c>
      <c r="H1018" s="289" t="s">
        <v>5</v>
      </c>
      <c r="I1018" s="290"/>
      <c r="L1018" s="286"/>
      <c r="M1018" s="291"/>
      <c r="N1018" s="292"/>
      <c r="O1018" s="292"/>
      <c r="P1018" s="292"/>
      <c r="Q1018" s="292"/>
      <c r="R1018" s="292"/>
      <c r="S1018" s="292"/>
      <c r="T1018" s="293"/>
      <c r="AT1018" s="289" t="s">
        <v>183</v>
      </c>
      <c r="AU1018" s="289" t="s">
        <v>85</v>
      </c>
      <c r="AV1018" s="15" t="s">
        <v>79</v>
      </c>
      <c r="AW1018" s="15" t="s">
        <v>35</v>
      </c>
      <c r="AX1018" s="15" t="s">
        <v>72</v>
      </c>
      <c r="AY1018" s="289" t="s">
        <v>173</v>
      </c>
    </row>
    <row r="1019" spans="2:51" s="12" customFormat="1" ht="13.5">
      <c r="B1019" s="226"/>
      <c r="D1019" s="227" t="s">
        <v>183</v>
      </c>
      <c r="E1019" s="228" t="s">
        <v>5</v>
      </c>
      <c r="F1019" s="229" t="s">
        <v>2193</v>
      </c>
      <c r="H1019" s="230">
        <v>2.76</v>
      </c>
      <c r="I1019" s="231"/>
      <c r="L1019" s="226"/>
      <c r="M1019" s="232"/>
      <c r="N1019" s="233"/>
      <c r="O1019" s="233"/>
      <c r="P1019" s="233"/>
      <c r="Q1019" s="233"/>
      <c r="R1019" s="233"/>
      <c r="S1019" s="233"/>
      <c r="T1019" s="234"/>
      <c r="AT1019" s="228" t="s">
        <v>183</v>
      </c>
      <c r="AU1019" s="228" t="s">
        <v>85</v>
      </c>
      <c r="AV1019" s="12" t="s">
        <v>81</v>
      </c>
      <c r="AW1019" s="12" t="s">
        <v>35</v>
      </c>
      <c r="AX1019" s="12" t="s">
        <v>72</v>
      </c>
      <c r="AY1019" s="228" t="s">
        <v>173</v>
      </c>
    </row>
    <row r="1020" spans="2:51" s="15" customFormat="1" ht="13.5">
      <c r="B1020" s="286"/>
      <c r="D1020" s="227" t="s">
        <v>183</v>
      </c>
      <c r="E1020" s="287" t="s">
        <v>5</v>
      </c>
      <c r="F1020" s="288" t="s">
        <v>1750</v>
      </c>
      <c r="H1020" s="289" t="s">
        <v>5</v>
      </c>
      <c r="I1020" s="290"/>
      <c r="L1020" s="286"/>
      <c r="M1020" s="291"/>
      <c r="N1020" s="292"/>
      <c r="O1020" s="292"/>
      <c r="P1020" s="292"/>
      <c r="Q1020" s="292"/>
      <c r="R1020" s="292"/>
      <c r="S1020" s="292"/>
      <c r="T1020" s="293"/>
      <c r="AT1020" s="289" t="s">
        <v>183</v>
      </c>
      <c r="AU1020" s="289" t="s">
        <v>85</v>
      </c>
      <c r="AV1020" s="15" t="s">
        <v>79</v>
      </c>
      <c r="AW1020" s="15" t="s">
        <v>35</v>
      </c>
      <c r="AX1020" s="15" t="s">
        <v>72</v>
      </c>
      <c r="AY1020" s="289" t="s">
        <v>173</v>
      </c>
    </row>
    <row r="1021" spans="2:51" s="12" customFormat="1" ht="13.5">
      <c r="B1021" s="226"/>
      <c r="D1021" s="227" t="s">
        <v>183</v>
      </c>
      <c r="E1021" s="228" t="s">
        <v>5</v>
      </c>
      <c r="F1021" s="229" t="s">
        <v>2194</v>
      </c>
      <c r="H1021" s="230">
        <v>159.62</v>
      </c>
      <c r="I1021" s="231"/>
      <c r="L1021" s="226"/>
      <c r="M1021" s="232"/>
      <c r="N1021" s="233"/>
      <c r="O1021" s="233"/>
      <c r="P1021" s="233"/>
      <c r="Q1021" s="233"/>
      <c r="R1021" s="233"/>
      <c r="S1021" s="233"/>
      <c r="T1021" s="234"/>
      <c r="AT1021" s="228" t="s">
        <v>183</v>
      </c>
      <c r="AU1021" s="228" t="s">
        <v>85</v>
      </c>
      <c r="AV1021" s="12" t="s">
        <v>81</v>
      </c>
      <c r="AW1021" s="12" t="s">
        <v>35</v>
      </c>
      <c r="AX1021" s="12" t="s">
        <v>72</v>
      </c>
      <c r="AY1021" s="228" t="s">
        <v>173</v>
      </c>
    </row>
    <row r="1022" spans="2:51" s="15" customFormat="1" ht="13.5">
      <c r="B1022" s="286"/>
      <c r="D1022" s="227" t="s">
        <v>183</v>
      </c>
      <c r="E1022" s="287" t="s">
        <v>5</v>
      </c>
      <c r="F1022" s="288" t="s">
        <v>1505</v>
      </c>
      <c r="H1022" s="289" t="s">
        <v>5</v>
      </c>
      <c r="I1022" s="290"/>
      <c r="L1022" s="286"/>
      <c r="M1022" s="291"/>
      <c r="N1022" s="292"/>
      <c r="O1022" s="292"/>
      <c r="P1022" s="292"/>
      <c r="Q1022" s="292"/>
      <c r="R1022" s="292"/>
      <c r="S1022" s="292"/>
      <c r="T1022" s="293"/>
      <c r="AT1022" s="289" t="s">
        <v>183</v>
      </c>
      <c r="AU1022" s="289" t="s">
        <v>85</v>
      </c>
      <c r="AV1022" s="15" t="s">
        <v>79</v>
      </c>
      <c r="AW1022" s="15" t="s">
        <v>35</v>
      </c>
      <c r="AX1022" s="15" t="s">
        <v>72</v>
      </c>
      <c r="AY1022" s="289" t="s">
        <v>173</v>
      </c>
    </row>
    <row r="1023" spans="2:51" s="12" customFormat="1" ht="13.5">
      <c r="B1023" s="226"/>
      <c r="D1023" s="227" t="s">
        <v>183</v>
      </c>
      <c r="E1023" s="228" t="s">
        <v>5</v>
      </c>
      <c r="F1023" s="229" t="s">
        <v>2195</v>
      </c>
      <c r="H1023" s="230">
        <v>1.6</v>
      </c>
      <c r="I1023" s="231"/>
      <c r="L1023" s="226"/>
      <c r="M1023" s="232"/>
      <c r="N1023" s="233"/>
      <c r="O1023" s="233"/>
      <c r="P1023" s="233"/>
      <c r="Q1023" s="233"/>
      <c r="R1023" s="233"/>
      <c r="S1023" s="233"/>
      <c r="T1023" s="234"/>
      <c r="AT1023" s="228" t="s">
        <v>183</v>
      </c>
      <c r="AU1023" s="228" t="s">
        <v>85</v>
      </c>
      <c r="AV1023" s="12" t="s">
        <v>81</v>
      </c>
      <c r="AW1023" s="12" t="s">
        <v>35</v>
      </c>
      <c r="AX1023" s="12" t="s">
        <v>72</v>
      </c>
      <c r="AY1023" s="228" t="s">
        <v>173</v>
      </c>
    </row>
    <row r="1024" spans="2:51" s="15" customFormat="1" ht="13.5">
      <c r="B1024" s="286"/>
      <c r="D1024" s="227" t="s">
        <v>183</v>
      </c>
      <c r="E1024" s="287" t="s">
        <v>5</v>
      </c>
      <c r="F1024" s="288" t="s">
        <v>1506</v>
      </c>
      <c r="H1024" s="289" t="s">
        <v>5</v>
      </c>
      <c r="I1024" s="290"/>
      <c r="L1024" s="286"/>
      <c r="M1024" s="291"/>
      <c r="N1024" s="292"/>
      <c r="O1024" s="292"/>
      <c r="P1024" s="292"/>
      <c r="Q1024" s="292"/>
      <c r="R1024" s="292"/>
      <c r="S1024" s="292"/>
      <c r="T1024" s="293"/>
      <c r="AT1024" s="289" t="s">
        <v>183</v>
      </c>
      <c r="AU1024" s="289" t="s">
        <v>85</v>
      </c>
      <c r="AV1024" s="15" t="s">
        <v>79</v>
      </c>
      <c r="AW1024" s="15" t="s">
        <v>35</v>
      </c>
      <c r="AX1024" s="15" t="s">
        <v>72</v>
      </c>
      <c r="AY1024" s="289" t="s">
        <v>173</v>
      </c>
    </row>
    <row r="1025" spans="2:51" s="12" customFormat="1" ht="13.5">
      <c r="B1025" s="226"/>
      <c r="D1025" s="227" t="s">
        <v>183</v>
      </c>
      <c r="E1025" s="228" t="s">
        <v>5</v>
      </c>
      <c r="F1025" s="229" t="s">
        <v>2196</v>
      </c>
      <c r="H1025" s="230">
        <v>3.11</v>
      </c>
      <c r="I1025" s="231"/>
      <c r="L1025" s="226"/>
      <c r="M1025" s="232"/>
      <c r="N1025" s="233"/>
      <c r="O1025" s="233"/>
      <c r="P1025" s="233"/>
      <c r="Q1025" s="233"/>
      <c r="R1025" s="233"/>
      <c r="S1025" s="233"/>
      <c r="T1025" s="234"/>
      <c r="AT1025" s="228" t="s">
        <v>183</v>
      </c>
      <c r="AU1025" s="228" t="s">
        <v>85</v>
      </c>
      <c r="AV1025" s="12" t="s">
        <v>81</v>
      </c>
      <c r="AW1025" s="12" t="s">
        <v>35</v>
      </c>
      <c r="AX1025" s="12" t="s">
        <v>72</v>
      </c>
      <c r="AY1025" s="228" t="s">
        <v>173</v>
      </c>
    </row>
    <row r="1026" spans="2:51" s="13" customFormat="1" ht="13.5">
      <c r="B1026" s="235"/>
      <c r="D1026" s="236" t="s">
        <v>183</v>
      </c>
      <c r="E1026" s="237" t="s">
        <v>5</v>
      </c>
      <c r="F1026" s="238" t="s">
        <v>186</v>
      </c>
      <c r="H1026" s="239">
        <v>167.09</v>
      </c>
      <c r="I1026" s="240"/>
      <c r="L1026" s="235"/>
      <c r="M1026" s="241"/>
      <c r="N1026" s="242"/>
      <c r="O1026" s="242"/>
      <c r="P1026" s="242"/>
      <c r="Q1026" s="242"/>
      <c r="R1026" s="242"/>
      <c r="S1026" s="242"/>
      <c r="T1026" s="243"/>
      <c r="AT1026" s="244" t="s">
        <v>183</v>
      </c>
      <c r="AU1026" s="244" t="s">
        <v>85</v>
      </c>
      <c r="AV1026" s="13" t="s">
        <v>181</v>
      </c>
      <c r="AW1026" s="13" t="s">
        <v>35</v>
      </c>
      <c r="AX1026" s="13" t="s">
        <v>79</v>
      </c>
      <c r="AY1026" s="244" t="s">
        <v>173</v>
      </c>
    </row>
    <row r="1027" spans="2:65" s="1" customFormat="1" ht="22.5" customHeight="1">
      <c r="B1027" s="213"/>
      <c r="C1027" s="214" t="s">
        <v>2197</v>
      </c>
      <c r="D1027" s="214" t="s">
        <v>176</v>
      </c>
      <c r="E1027" s="215" t="s">
        <v>2198</v>
      </c>
      <c r="F1027" s="216" t="s">
        <v>2199</v>
      </c>
      <c r="G1027" s="217" t="s">
        <v>179</v>
      </c>
      <c r="H1027" s="218">
        <v>46.48</v>
      </c>
      <c r="I1027" s="219"/>
      <c r="J1027" s="220">
        <f>ROUND(I1027*H1027,2)</f>
        <v>0</v>
      </c>
      <c r="K1027" s="216" t="s">
        <v>180</v>
      </c>
      <c r="L1027" s="48"/>
      <c r="M1027" s="221" t="s">
        <v>5</v>
      </c>
      <c r="N1027" s="222" t="s">
        <v>43</v>
      </c>
      <c r="O1027" s="49"/>
      <c r="P1027" s="223">
        <f>O1027*H1027</f>
        <v>0</v>
      </c>
      <c r="Q1027" s="223">
        <v>0.1386</v>
      </c>
      <c r="R1027" s="223">
        <f>Q1027*H1027</f>
        <v>0</v>
      </c>
      <c r="S1027" s="223">
        <v>0</v>
      </c>
      <c r="T1027" s="224">
        <f>S1027*H1027</f>
        <v>0</v>
      </c>
      <c r="AR1027" s="26" t="s">
        <v>181</v>
      </c>
      <c r="AT1027" s="26" t="s">
        <v>176</v>
      </c>
      <c r="AU1027" s="26" t="s">
        <v>85</v>
      </c>
      <c r="AY1027" s="26" t="s">
        <v>173</v>
      </c>
      <c r="BE1027" s="225">
        <f>IF(N1027="základní",J1027,0)</f>
        <v>0</v>
      </c>
      <c r="BF1027" s="225">
        <f>IF(N1027="snížená",J1027,0)</f>
        <v>0</v>
      </c>
      <c r="BG1027" s="225">
        <f>IF(N1027="zákl. přenesená",J1027,0)</f>
        <v>0</v>
      </c>
      <c r="BH1027" s="225">
        <f>IF(N1027="sníž. přenesená",J1027,0)</f>
        <v>0</v>
      </c>
      <c r="BI1027" s="225">
        <f>IF(N1027="nulová",J1027,0)</f>
        <v>0</v>
      </c>
      <c r="BJ1027" s="26" t="s">
        <v>79</v>
      </c>
      <c r="BK1027" s="225">
        <f>ROUND(I1027*H1027,2)</f>
        <v>0</v>
      </c>
      <c r="BL1027" s="26" t="s">
        <v>181</v>
      </c>
      <c r="BM1027" s="26" t="s">
        <v>2200</v>
      </c>
    </row>
    <row r="1028" spans="2:47" s="1" customFormat="1" ht="13.5">
      <c r="B1028" s="48"/>
      <c r="D1028" s="227" t="s">
        <v>1236</v>
      </c>
      <c r="F1028" s="285" t="s">
        <v>2201</v>
      </c>
      <c r="I1028" s="281"/>
      <c r="L1028" s="48"/>
      <c r="M1028" s="282"/>
      <c r="N1028" s="49"/>
      <c r="O1028" s="49"/>
      <c r="P1028" s="49"/>
      <c r="Q1028" s="49"/>
      <c r="R1028" s="49"/>
      <c r="S1028" s="49"/>
      <c r="T1028" s="87"/>
      <c r="AT1028" s="26" t="s">
        <v>1236</v>
      </c>
      <c r="AU1028" s="26" t="s">
        <v>85</v>
      </c>
    </row>
    <row r="1029" spans="2:51" s="15" customFormat="1" ht="13.5">
      <c r="B1029" s="286"/>
      <c r="D1029" s="227" t="s">
        <v>183</v>
      </c>
      <c r="E1029" s="287" t="s">
        <v>5</v>
      </c>
      <c r="F1029" s="288" t="s">
        <v>2184</v>
      </c>
      <c r="H1029" s="289" t="s">
        <v>5</v>
      </c>
      <c r="I1029" s="290"/>
      <c r="L1029" s="286"/>
      <c r="M1029" s="291"/>
      <c r="N1029" s="292"/>
      <c r="O1029" s="292"/>
      <c r="P1029" s="292"/>
      <c r="Q1029" s="292"/>
      <c r="R1029" s="292"/>
      <c r="S1029" s="292"/>
      <c r="T1029" s="293"/>
      <c r="AT1029" s="289" t="s">
        <v>183</v>
      </c>
      <c r="AU1029" s="289" t="s">
        <v>85</v>
      </c>
      <c r="AV1029" s="15" t="s">
        <v>79</v>
      </c>
      <c r="AW1029" s="15" t="s">
        <v>35</v>
      </c>
      <c r="AX1029" s="15" t="s">
        <v>72</v>
      </c>
      <c r="AY1029" s="289" t="s">
        <v>173</v>
      </c>
    </row>
    <row r="1030" spans="2:51" s="12" customFormat="1" ht="13.5">
      <c r="B1030" s="226"/>
      <c r="D1030" s="236" t="s">
        <v>183</v>
      </c>
      <c r="E1030" s="256" t="s">
        <v>5</v>
      </c>
      <c r="F1030" s="257" t="s">
        <v>1354</v>
      </c>
      <c r="H1030" s="258">
        <v>46.48</v>
      </c>
      <c r="I1030" s="231"/>
      <c r="L1030" s="226"/>
      <c r="M1030" s="232"/>
      <c r="N1030" s="233"/>
      <c r="O1030" s="233"/>
      <c r="P1030" s="233"/>
      <c r="Q1030" s="233"/>
      <c r="R1030" s="233"/>
      <c r="S1030" s="233"/>
      <c r="T1030" s="234"/>
      <c r="AT1030" s="228" t="s">
        <v>183</v>
      </c>
      <c r="AU1030" s="228" t="s">
        <v>85</v>
      </c>
      <c r="AV1030" s="12" t="s">
        <v>81</v>
      </c>
      <c r="AW1030" s="12" t="s">
        <v>35</v>
      </c>
      <c r="AX1030" s="12" t="s">
        <v>79</v>
      </c>
      <c r="AY1030" s="228" t="s">
        <v>173</v>
      </c>
    </row>
    <row r="1031" spans="2:65" s="1" customFormat="1" ht="22.5" customHeight="1">
      <c r="B1031" s="213"/>
      <c r="C1031" s="214" t="s">
        <v>2202</v>
      </c>
      <c r="D1031" s="214" t="s">
        <v>176</v>
      </c>
      <c r="E1031" s="215" t="s">
        <v>2203</v>
      </c>
      <c r="F1031" s="216" t="s">
        <v>2204</v>
      </c>
      <c r="G1031" s="217" t="s">
        <v>179</v>
      </c>
      <c r="H1031" s="218">
        <v>215.61</v>
      </c>
      <c r="I1031" s="219"/>
      <c r="J1031" s="220">
        <f>ROUND(I1031*H1031,2)</f>
        <v>0</v>
      </c>
      <c r="K1031" s="216" t="s">
        <v>180</v>
      </c>
      <c r="L1031" s="48"/>
      <c r="M1031" s="221" t="s">
        <v>5</v>
      </c>
      <c r="N1031" s="222" t="s">
        <v>43</v>
      </c>
      <c r="O1031" s="49"/>
      <c r="P1031" s="223">
        <f>O1031*H1031</f>
        <v>0</v>
      </c>
      <c r="Q1031" s="223">
        <v>0.1617</v>
      </c>
      <c r="R1031" s="223">
        <f>Q1031*H1031</f>
        <v>0</v>
      </c>
      <c r="S1031" s="223">
        <v>0</v>
      </c>
      <c r="T1031" s="224">
        <f>S1031*H1031</f>
        <v>0</v>
      </c>
      <c r="AR1031" s="26" t="s">
        <v>181</v>
      </c>
      <c r="AT1031" s="26" t="s">
        <v>176</v>
      </c>
      <c r="AU1031" s="26" t="s">
        <v>85</v>
      </c>
      <c r="AY1031" s="26" t="s">
        <v>173</v>
      </c>
      <c r="BE1031" s="225">
        <f>IF(N1031="základní",J1031,0)</f>
        <v>0</v>
      </c>
      <c r="BF1031" s="225">
        <f>IF(N1031="snížená",J1031,0)</f>
        <v>0</v>
      </c>
      <c r="BG1031" s="225">
        <f>IF(N1031="zákl. přenesená",J1031,0)</f>
        <v>0</v>
      </c>
      <c r="BH1031" s="225">
        <f>IF(N1031="sníž. přenesená",J1031,0)</f>
        <v>0</v>
      </c>
      <c r="BI1031" s="225">
        <f>IF(N1031="nulová",J1031,0)</f>
        <v>0</v>
      </c>
      <c r="BJ1031" s="26" t="s">
        <v>79</v>
      </c>
      <c r="BK1031" s="225">
        <f>ROUND(I1031*H1031,2)</f>
        <v>0</v>
      </c>
      <c r="BL1031" s="26" t="s">
        <v>181</v>
      </c>
      <c r="BM1031" s="26" t="s">
        <v>2205</v>
      </c>
    </row>
    <row r="1032" spans="2:47" s="1" customFormat="1" ht="13.5">
      <c r="B1032" s="48"/>
      <c r="D1032" s="227" t="s">
        <v>1236</v>
      </c>
      <c r="F1032" s="285" t="s">
        <v>2201</v>
      </c>
      <c r="I1032" s="281"/>
      <c r="L1032" s="48"/>
      <c r="M1032" s="282"/>
      <c r="N1032" s="49"/>
      <c r="O1032" s="49"/>
      <c r="P1032" s="49"/>
      <c r="Q1032" s="49"/>
      <c r="R1032" s="49"/>
      <c r="S1032" s="49"/>
      <c r="T1032" s="87"/>
      <c r="AT1032" s="26" t="s">
        <v>1236</v>
      </c>
      <c r="AU1032" s="26" t="s">
        <v>85</v>
      </c>
    </row>
    <row r="1033" spans="2:51" s="15" customFormat="1" ht="13.5">
      <c r="B1033" s="286"/>
      <c r="D1033" s="227" t="s">
        <v>183</v>
      </c>
      <c r="E1033" s="287" t="s">
        <v>5</v>
      </c>
      <c r="F1033" s="288" t="s">
        <v>2186</v>
      </c>
      <c r="H1033" s="289" t="s">
        <v>5</v>
      </c>
      <c r="I1033" s="290"/>
      <c r="L1033" s="286"/>
      <c r="M1033" s="291"/>
      <c r="N1033" s="292"/>
      <c r="O1033" s="292"/>
      <c r="P1033" s="292"/>
      <c r="Q1033" s="292"/>
      <c r="R1033" s="292"/>
      <c r="S1033" s="292"/>
      <c r="T1033" s="293"/>
      <c r="AT1033" s="289" t="s">
        <v>183</v>
      </c>
      <c r="AU1033" s="289" t="s">
        <v>85</v>
      </c>
      <c r="AV1033" s="15" t="s">
        <v>79</v>
      </c>
      <c r="AW1033" s="15" t="s">
        <v>35</v>
      </c>
      <c r="AX1033" s="15" t="s">
        <v>72</v>
      </c>
      <c r="AY1033" s="289" t="s">
        <v>173</v>
      </c>
    </row>
    <row r="1034" spans="2:51" s="12" customFormat="1" ht="13.5">
      <c r="B1034" s="226"/>
      <c r="D1034" s="236" t="s">
        <v>183</v>
      </c>
      <c r="E1034" s="256" t="s">
        <v>5</v>
      </c>
      <c r="F1034" s="257" t="s">
        <v>2206</v>
      </c>
      <c r="H1034" s="258">
        <v>215.61</v>
      </c>
      <c r="I1034" s="231"/>
      <c r="L1034" s="226"/>
      <c r="M1034" s="232"/>
      <c r="N1034" s="233"/>
      <c r="O1034" s="233"/>
      <c r="P1034" s="233"/>
      <c r="Q1034" s="233"/>
      <c r="R1034" s="233"/>
      <c r="S1034" s="233"/>
      <c r="T1034" s="234"/>
      <c r="AT1034" s="228" t="s">
        <v>183</v>
      </c>
      <c r="AU1034" s="228" t="s">
        <v>85</v>
      </c>
      <c r="AV1034" s="12" t="s">
        <v>81</v>
      </c>
      <c r="AW1034" s="12" t="s">
        <v>35</v>
      </c>
      <c r="AX1034" s="12" t="s">
        <v>79</v>
      </c>
      <c r="AY1034" s="228" t="s">
        <v>173</v>
      </c>
    </row>
    <row r="1035" spans="2:65" s="1" customFormat="1" ht="22.5" customHeight="1">
      <c r="B1035" s="213"/>
      <c r="C1035" s="214" t="s">
        <v>2207</v>
      </c>
      <c r="D1035" s="214" t="s">
        <v>176</v>
      </c>
      <c r="E1035" s="215" t="s">
        <v>2208</v>
      </c>
      <c r="F1035" s="216" t="s">
        <v>2209</v>
      </c>
      <c r="G1035" s="217" t="s">
        <v>179</v>
      </c>
      <c r="H1035" s="218">
        <v>301.14</v>
      </c>
      <c r="I1035" s="219"/>
      <c r="J1035" s="220">
        <f>ROUND(I1035*H1035,2)</f>
        <v>0</v>
      </c>
      <c r="K1035" s="216" t="s">
        <v>180</v>
      </c>
      <c r="L1035" s="48"/>
      <c r="M1035" s="221" t="s">
        <v>5</v>
      </c>
      <c r="N1035" s="222" t="s">
        <v>43</v>
      </c>
      <c r="O1035" s="49"/>
      <c r="P1035" s="223">
        <f>O1035*H1035</f>
        <v>0</v>
      </c>
      <c r="Q1035" s="223">
        <v>0.000121</v>
      </c>
      <c r="R1035" s="223">
        <f>Q1035*H1035</f>
        <v>0</v>
      </c>
      <c r="S1035" s="223">
        <v>0</v>
      </c>
      <c r="T1035" s="224">
        <f>S1035*H1035</f>
        <v>0</v>
      </c>
      <c r="AR1035" s="26" t="s">
        <v>181</v>
      </c>
      <c r="AT1035" s="26" t="s">
        <v>176</v>
      </c>
      <c r="AU1035" s="26" t="s">
        <v>85</v>
      </c>
      <c r="AY1035" s="26" t="s">
        <v>173</v>
      </c>
      <c r="BE1035" s="225">
        <f>IF(N1035="základní",J1035,0)</f>
        <v>0</v>
      </c>
      <c r="BF1035" s="225">
        <f>IF(N1035="snížená",J1035,0)</f>
        <v>0</v>
      </c>
      <c r="BG1035" s="225">
        <f>IF(N1035="zákl. přenesená",J1035,0)</f>
        <v>0</v>
      </c>
      <c r="BH1035" s="225">
        <f>IF(N1035="sníž. přenesená",J1035,0)</f>
        <v>0</v>
      </c>
      <c r="BI1035" s="225">
        <f>IF(N1035="nulová",J1035,0)</f>
        <v>0</v>
      </c>
      <c r="BJ1035" s="26" t="s">
        <v>79</v>
      </c>
      <c r="BK1035" s="225">
        <f>ROUND(I1035*H1035,2)</f>
        <v>0</v>
      </c>
      <c r="BL1035" s="26" t="s">
        <v>181</v>
      </c>
      <c r="BM1035" s="26" t="s">
        <v>2210</v>
      </c>
    </row>
    <row r="1036" spans="2:51" s="15" customFormat="1" ht="13.5">
      <c r="B1036" s="286"/>
      <c r="D1036" s="227" t="s">
        <v>183</v>
      </c>
      <c r="E1036" s="287" t="s">
        <v>5</v>
      </c>
      <c r="F1036" s="288" t="s">
        <v>2184</v>
      </c>
      <c r="H1036" s="289" t="s">
        <v>5</v>
      </c>
      <c r="I1036" s="290"/>
      <c r="L1036" s="286"/>
      <c r="M1036" s="291"/>
      <c r="N1036" s="292"/>
      <c r="O1036" s="292"/>
      <c r="P1036" s="292"/>
      <c r="Q1036" s="292"/>
      <c r="R1036" s="292"/>
      <c r="S1036" s="292"/>
      <c r="T1036" s="293"/>
      <c r="AT1036" s="289" t="s">
        <v>183</v>
      </c>
      <c r="AU1036" s="289" t="s">
        <v>85</v>
      </c>
      <c r="AV1036" s="15" t="s">
        <v>79</v>
      </c>
      <c r="AW1036" s="15" t="s">
        <v>35</v>
      </c>
      <c r="AX1036" s="15" t="s">
        <v>72</v>
      </c>
      <c r="AY1036" s="289" t="s">
        <v>173</v>
      </c>
    </row>
    <row r="1037" spans="2:51" s="12" customFormat="1" ht="13.5">
      <c r="B1037" s="226"/>
      <c r="D1037" s="227" t="s">
        <v>183</v>
      </c>
      <c r="E1037" s="228" t="s">
        <v>5</v>
      </c>
      <c r="F1037" s="229" t="s">
        <v>1354</v>
      </c>
      <c r="H1037" s="230">
        <v>46.48</v>
      </c>
      <c r="I1037" s="231"/>
      <c r="L1037" s="226"/>
      <c r="M1037" s="232"/>
      <c r="N1037" s="233"/>
      <c r="O1037" s="233"/>
      <c r="P1037" s="233"/>
      <c r="Q1037" s="233"/>
      <c r="R1037" s="233"/>
      <c r="S1037" s="233"/>
      <c r="T1037" s="234"/>
      <c r="AT1037" s="228" t="s">
        <v>183</v>
      </c>
      <c r="AU1037" s="228" t="s">
        <v>85</v>
      </c>
      <c r="AV1037" s="12" t="s">
        <v>81</v>
      </c>
      <c r="AW1037" s="12" t="s">
        <v>35</v>
      </c>
      <c r="AX1037" s="12" t="s">
        <v>72</v>
      </c>
      <c r="AY1037" s="228" t="s">
        <v>173</v>
      </c>
    </row>
    <row r="1038" spans="2:51" s="15" customFormat="1" ht="13.5">
      <c r="B1038" s="286"/>
      <c r="D1038" s="227" t="s">
        <v>183</v>
      </c>
      <c r="E1038" s="287" t="s">
        <v>5</v>
      </c>
      <c r="F1038" s="288" t="s">
        <v>2150</v>
      </c>
      <c r="H1038" s="289" t="s">
        <v>5</v>
      </c>
      <c r="I1038" s="290"/>
      <c r="L1038" s="286"/>
      <c r="M1038" s="291"/>
      <c r="N1038" s="292"/>
      <c r="O1038" s="292"/>
      <c r="P1038" s="292"/>
      <c r="Q1038" s="292"/>
      <c r="R1038" s="292"/>
      <c r="S1038" s="292"/>
      <c r="T1038" s="293"/>
      <c r="AT1038" s="289" t="s">
        <v>183</v>
      </c>
      <c r="AU1038" s="289" t="s">
        <v>85</v>
      </c>
      <c r="AV1038" s="15" t="s">
        <v>79</v>
      </c>
      <c r="AW1038" s="15" t="s">
        <v>35</v>
      </c>
      <c r="AX1038" s="15" t="s">
        <v>72</v>
      </c>
      <c r="AY1038" s="289" t="s">
        <v>173</v>
      </c>
    </row>
    <row r="1039" spans="2:51" s="12" customFormat="1" ht="13.5">
      <c r="B1039" s="226"/>
      <c r="D1039" s="227" t="s">
        <v>183</v>
      </c>
      <c r="E1039" s="228" t="s">
        <v>5</v>
      </c>
      <c r="F1039" s="229" t="s">
        <v>1983</v>
      </c>
      <c r="H1039" s="230">
        <v>21.56</v>
      </c>
      <c r="I1039" s="231"/>
      <c r="L1039" s="226"/>
      <c r="M1039" s="232"/>
      <c r="N1039" s="233"/>
      <c r="O1039" s="233"/>
      <c r="P1039" s="233"/>
      <c r="Q1039" s="233"/>
      <c r="R1039" s="233"/>
      <c r="S1039" s="233"/>
      <c r="T1039" s="234"/>
      <c r="AT1039" s="228" t="s">
        <v>183</v>
      </c>
      <c r="AU1039" s="228" t="s">
        <v>85</v>
      </c>
      <c r="AV1039" s="12" t="s">
        <v>81</v>
      </c>
      <c r="AW1039" s="12" t="s">
        <v>35</v>
      </c>
      <c r="AX1039" s="12" t="s">
        <v>72</v>
      </c>
      <c r="AY1039" s="228" t="s">
        <v>173</v>
      </c>
    </row>
    <row r="1040" spans="2:51" s="15" customFormat="1" ht="13.5">
      <c r="B1040" s="286"/>
      <c r="D1040" s="227" t="s">
        <v>183</v>
      </c>
      <c r="E1040" s="287" t="s">
        <v>5</v>
      </c>
      <c r="F1040" s="288" t="s">
        <v>2186</v>
      </c>
      <c r="H1040" s="289" t="s">
        <v>5</v>
      </c>
      <c r="I1040" s="290"/>
      <c r="L1040" s="286"/>
      <c r="M1040" s="291"/>
      <c r="N1040" s="292"/>
      <c r="O1040" s="292"/>
      <c r="P1040" s="292"/>
      <c r="Q1040" s="292"/>
      <c r="R1040" s="292"/>
      <c r="S1040" s="292"/>
      <c r="T1040" s="293"/>
      <c r="AT1040" s="289" t="s">
        <v>183</v>
      </c>
      <c r="AU1040" s="289" t="s">
        <v>85</v>
      </c>
      <c r="AV1040" s="15" t="s">
        <v>79</v>
      </c>
      <c r="AW1040" s="15" t="s">
        <v>35</v>
      </c>
      <c r="AX1040" s="15" t="s">
        <v>72</v>
      </c>
      <c r="AY1040" s="289" t="s">
        <v>173</v>
      </c>
    </row>
    <row r="1041" spans="2:51" s="12" customFormat="1" ht="13.5">
      <c r="B1041" s="226"/>
      <c r="D1041" s="227" t="s">
        <v>183</v>
      </c>
      <c r="E1041" s="228" t="s">
        <v>5</v>
      </c>
      <c r="F1041" s="229" t="s">
        <v>2206</v>
      </c>
      <c r="H1041" s="230">
        <v>215.61</v>
      </c>
      <c r="I1041" s="231"/>
      <c r="L1041" s="226"/>
      <c r="M1041" s="232"/>
      <c r="N1041" s="233"/>
      <c r="O1041" s="233"/>
      <c r="P1041" s="233"/>
      <c r="Q1041" s="233"/>
      <c r="R1041" s="233"/>
      <c r="S1041" s="233"/>
      <c r="T1041" s="234"/>
      <c r="AT1041" s="228" t="s">
        <v>183</v>
      </c>
      <c r="AU1041" s="228" t="s">
        <v>85</v>
      </c>
      <c r="AV1041" s="12" t="s">
        <v>81</v>
      </c>
      <c r="AW1041" s="12" t="s">
        <v>35</v>
      </c>
      <c r="AX1041" s="12" t="s">
        <v>72</v>
      </c>
      <c r="AY1041" s="228" t="s">
        <v>173</v>
      </c>
    </row>
    <row r="1042" spans="2:51" s="15" customFormat="1" ht="13.5">
      <c r="B1042" s="286"/>
      <c r="D1042" s="227" t="s">
        <v>183</v>
      </c>
      <c r="E1042" s="287" t="s">
        <v>5</v>
      </c>
      <c r="F1042" s="288" t="s">
        <v>2152</v>
      </c>
      <c r="H1042" s="289" t="s">
        <v>5</v>
      </c>
      <c r="I1042" s="290"/>
      <c r="L1042" s="286"/>
      <c r="M1042" s="291"/>
      <c r="N1042" s="292"/>
      <c r="O1042" s="292"/>
      <c r="P1042" s="292"/>
      <c r="Q1042" s="292"/>
      <c r="R1042" s="292"/>
      <c r="S1042" s="292"/>
      <c r="T1042" s="293"/>
      <c r="AT1042" s="289" t="s">
        <v>183</v>
      </c>
      <c r="AU1042" s="289" t="s">
        <v>85</v>
      </c>
      <c r="AV1042" s="15" t="s">
        <v>79</v>
      </c>
      <c r="AW1042" s="15" t="s">
        <v>35</v>
      </c>
      <c r="AX1042" s="15" t="s">
        <v>72</v>
      </c>
      <c r="AY1042" s="289" t="s">
        <v>173</v>
      </c>
    </row>
    <row r="1043" spans="2:51" s="12" customFormat="1" ht="13.5">
      <c r="B1043" s="226"/>
      <c r="D1043" s="227" t="s">
        <v>183</v>
      </c>
      <c r="E1043" s="228" t="s">
        <v>5</v>
      </c>
      <c r="F1043" s="229" t="s">
        <v>2211</v>
      </c>
      <c r="H1043" s="230">
        <v>17.49</v>
      </c>
      <c r="I1043" s="231"/>
      <c r="L1043" s="226"/>
      <c r="M1043" s="232"/>
      <c r="N1043" s="233"/>
      <c r="O1043" s="233"/>
      <c r="P1043" s="233"/>
      <c r="Q1043" s="233"/>
      <c r="R1043" s="233"/>
      <c r="S1043" s="233"/>
      <c r="T1043" s="234"/>
      <c r="AT1043" s="228" t="s">
        <v>183</v>
      </c>
      <c r="AU1043" s="228" t="s">
        <v>85</v>
      </c>
      <c r="AV1043" s="12" t="s">
        <v>81</v>
      </c>
      <c r="AW1043" s="12" t="s">
        <v>35</v>
      </c>
      <c r="AX1043" s="12" t="s">
        <v>72</v>
      </c>
      <c r="AY1043" s="228" t="s">
        <v>173</v>
      </c>
    </row>
    <row r="1044" spans="2:51" s="13" customFormat="1" ht="13.5">
      <c r="B1044" s="235"/>
      <c r="D1044" s="236" t="s">
        <v>183</v>
      </c>
      <c r="E1044" s="237" t="s">
        <v>5</v>
      </c>
      <c r="F1044" s="238" t="s">
        <v>186</v>
      </c>
      <c r="H1044" s="239">
        <v>301.14</v>
      </c>
      <c r="I1044" s="240"/>
      <c r="L1044" s="235"/>
      <c r="M1044" s="241"/>
      <c r="N1044" s="242"/>
      <c r="O1044" s="242"/>
      <c r="P1044" s="242"/>
      <c r="Q1044" s="242"/>
      <c r="R1044" s="242"/>
      <c r="S1044" s="242"/>
      <c r="T1044" s="243"/>
      <c r="AT1044" s="244" t="s">
        <v>183</v>
      </c>
      <c r="AU1044" s="244" t="s">
        <v>85</v>
      </c>
      <c r="AV1044" s="13" t="s">
        <v>181</v>
      </c>
      <c r="AW1044" s="13" t="s">
        <v>35</v>
      </c>
      <c r="AX1044" s="13" t="s">
        <v>79</v>
      </c>
      <c r="AY1044" s="244" t="s">
        <v>173</v>
      </c>
    </row>
    <row r="1045" spans="2:65" s="1" customFormat="1" ht="22.5" customHeight="1">
      <c r="B1045" s="213"/>
      <c r="C1045" s="214" t="s">
        <v>2212</v>
      </c>
      <c r="D1045" s="214" t="s">
        <v>176</v>
      </c>
      <c r="E1045" s="215" t="s">
        <v>2213</v>
      </c>
      <c r="F1045" s="216" t="s">
        <v>2214</v>
      </c>
      <c r="G1045" s="217" t="s">
        <v>179</v>
      </c>
      <c r="H1045" s="218">
        <v>85.53</v>
      </c>
      <c r="I1045" s="219"/>
      <c r="J1045" s="220">
        <f>ROUND(I1045*H1045,2)</f>
        <v>0</v>
      </c>
      <c r="K1045" s="216" t="s">
        <v>180</v>
      </c>
      <c r="L1045" s="48"/>
      <c r="M1045" s="221" t="s">
        <v>5</v>
      </c>
      <c r="N1045" s="222" t="s">
        <v>43</v>
      </c>
      <c r="O1045" s="49"/>
      <c r="P1045" s="223">
        <f>O1045*H1045</f>
        <v>0</v>
      </c>
      <c r="Q1045" s="223">
        <v>1.44E-06</v>
      </c>
      <c r="R1045" s="223">
        <f>Q1045*H1045</f>
        <v>0</v>
      </c>
      <c r="S1045" s="223">
        <v>0</v>
      </c>
      <c r="T1045" s="224">
        <f>S1045*H1045</f>
        <v>0</v>
      </c>
      <c r="AR1045" s="26" t="s">
        <v>181</v>
      </c>
      <c r="AT1045" s="26" t="s">
        <v>176</v>
      </c>
      <c r="AU1045" s="26" t="s">
        <v>85</v>
      </c>
      <c r="AY1045" s="26" t="s">
        <v>173</v>
      </c>
      <c r="BE1045" s="225">
        <f>IF(N1045="základní",J1045,0)</f>
        <v>0</v>
      </c>
      <c r="BF1045" s="225">
        <f>IF(N1045="snížená",J1045,0)</f>
        <v>0</v>
      </c>
      <c r="BG1045" s="225">
        <f>IF(N1045="zákl. přenesená",J1045,0)</f>
        <v>0</v>
      </c>
      <c r="BH1045" s="225">
        <f>IF(N1045="sníž. přenesená",J1045,0)</f>
        <v>0</v>
      </c>
      <c r="BI1045" s="225">
        <f>IF(N1045="nulová",J1045,0)</f>
        <v>0</v>
      </c>
      <c r="BJ1045" s="26" t="s">
        <v>79</v>
      </c>
      <c r="BK1045" s="225">
        <f>ROUND(I1045*H1045,2)</f>
        <v>0</v>
      </c>
      <c r="BL1045" s="26" t="s">
        <v>181</v>
      </c>
      <c r="BM1045" s="26" t="s">
        <v>2215</v>
      </c>
    </row>
    <row r="1046" spans="2:51" s="15" customFormat="1" ht="13.5">
      <c r="B1046" s="286"/>
      <c r="D1046" s="227" t="s">
        <v>183</v>
      </c>
      <c r="E1046" s="287" t="s">
        <v>5</v>
      </c>
      <c r="F1046" s="288" t="s">
        <v>2150</v>
      </c>
      <c r="H1046" s="289" t="s">
        <v>5</v>
      </c>
      <c r="I1046" s="290"/>
      <c r="L1046" s="286"/>
      <c r="M1046" s="291"/>
      <c r="N1046" s="292"/>
      <c r="O1046" s="292"/>
      <c r="P1046" s="292"/>
      <c r="Q1046" s="292"/>
      <c r="R1046" s="292"/>
      <c r="S1046" s="292"/>
      <c r="T1046" s="293"/>
      <c r="AT1046" s="289" t="s">
        <v>183</v>
      </c>
      <c r="AU1046" s="289" t="s">
        <v>85</v>
      </c>
      <c r="AV1046" s="15" t="s">
        <v>79</v>
      </c>
      <c r="AW1046" s="15" t="s">
        <v>35</v>
      </c>
      <c r="AX1046" s="15" t="s">
        <v>72</v>
      </c>
      <c r="AY1046" s="289" t="s">
        <v>173</v>
      </c>
    </row>
    <row r="1047" spans="2:51" s="12" customFormat="1" ht="13.5">
      <c r="B1047" s="226"/>
      <c r="D1047" s="227" t="s">
        <v>183</v>
      </c>
      <c r="E1047" s="228" t="s">
        <v>5</v>
      </c>
      <c r="F1047" s="229" t="s">
        <v>1983</v>
      </c>
      <c r="H1047" s="230">
        <v>21.56</v>
      </c>
      <c r="I1047" s="231"/>
      <c r="L1047" s="226"/>
      <c r="M1047" s="232"/>
      <c r="N1047" s="233"/>
      <c r="O1047" s="233"/>
      <c r="P1047" s="233"/>
      <c r="Q1047" s="233"/>
      <c r="R1047" s="233"/>
      <c r="S1047" s="233"/>
      <c r="T1047" s="234"/>
      <c r="AT1047" s="228" t="s">
        <v>183</v>
      </c>
      <c r="AU1047" s="228" t="s">
        <v>85</v>
      </c>
      <c r="AV1047" s="12" t="s">
        <v>81</v>
      </c>
      <c r="AW1047" s="12" t="s">
        <v>35</v>
      </c>
      <c r="AX1047" s="12" t="s">
        <v>72</v>
      </c>
      <c r="AY1047" s="228" t="s">
        <v>173</v>
      </c>
    </row>
    <row r="1048" spans="2:51" s="15" customFormat="1" ht="13.5">
      <c r="B1048" s="286"/>
      <c r="D1048" s="227" t="s">
        <v>183</v>
      </c>
      <c r="E1048" s="287" t="s">
        <v>5</v>
      </c>
      <c r="F1048" s="288" t="s">
        <v>1353</v>
      </c>
      <c r="H1048" s="289" t="s">
        <v>5</v>
      </c>
      <c r="I1048" s="290"/>
      <c r="L1048" s="286"/>
      <c r="M1048" s="291"/>
      <c r="N1048" s="292"/>
      <c r="O1048" s="292"/>
      <c r="P1048" s="292"/>
      <c r="Q1048" s="292"/>
      <c r="R1048" s="292"/>
      <c r="S1048" s="292"/>
      <c r="T1048" s="293"/>
      <c r="AT1048" s="289" t="s">
        <v>183</v>
      </c>
      <c r="AU1048" s="289" t="s">
        <v>85</v>
      </c>
      <c r="AV1048" s="15" t="s">
        <v>79</v>
      </c>
      <c r="AW1048" s="15" t="s">
        <v>35</v>
      </c>
      <c r="AX1048" s="15" t="s">
        <v>72</v>
      </c>
      <c r="AY1048" s="289" t="s">
        <v>173</v>
      </c>
    </row>
    <row r="1049" spans="2:51" s="12" customFormat="1" ht="13.5">
      <c r="B1049" s="226"/>
      <c r="D1049" s="227" t="s">
        <v>183</v>
      </c>
      <c r="E1049" s="228" t="s">
        <v>5</v>
      </c>
      <c r="F1049" s="229" t="s">
        <v>1354</v>
      </c>
      <c r="H1049" s="230">
        <v>46.48</v>
      </c>
      <c r="I1049" s="231"/>
      <c r="L1049" s="226"/>
      <c r="M1049" s="232"/>
      <c r="N1049" s="233"/>
      <c r="O1049" s="233"/>
      <c r="P1049" s="233"/>
      <c r="Q1049" s="233"/>
      <c r="R1049" s="233"/>
      <c r="S1049" s="233"/>
      <c r="T1049" s="234"/>
      <c r="AT1049" s="228" t="s">
        <v>183</v>
      </c>
      <c r="AU1049" s="228" t="s">
        <v>85</v>
      </c>
      <c r="AV1049" s="12" t="s">
        <v>81</v>
      </c>
      <c r="AW1049" s="12" t="s">
        <v>35</v>
      </c>
      <c r="AX1049" s="12" t="s">
        <v>72</v>
      </c>
      <c r="AY1049" s="228" t="s">
        <v>173</v>
      </c>
    </row>
    <row r="1050" spans="2:51" s="15" customFormat="1" ht="13.5">
      <c r="B1050" s="286"/>
      <c r="D1050" s="227" t="s">
        <v>183</v>
      </c>
      <c r="E1050" s="287" t="s">
        <v>5</v>
      </c>
      <c r="F1050" s="288" t="s">
        <v>2152</v>
      </c>
      <c r="H1050" s="289" t="s">
        <v>5</v>
      </c>
      <c r="I1050" s="290"/>
      <c r="L1050" s="286"/>
      <c r="M1050" s="291"/>
      <c r="N1050" s="292"/>
      <c r="O1050" s="292"/>
      <c r="P1050" s="292"/>
      <c r="Q1050" s="292"/>
      <c r="R1050" s="292"/>
      <c r="S1050" s="292"/>
      <c r="T1050" s="293"/>
      <c r="AT1050" s="289" t="s">
        <v>183</v>
      </c>
      <c r="AU1050" s="289" t="s">
        <v>85</v>
      </c>
      <c r="AV1050" s="15" t="s">
        <v>79</v>
      </c>
      <c r="AW1050" s="15" t="s">
        <v>35</v>
      </c>
      <c r="AX1050" s="15" t="s">
        <v>72</v>
      </c>
      <c r="AY1050" s="289" t="s">
        <v>173</v>
      </c>
    </row>
    <row r="1051" spans="2:51" s="12" customFormat="1" ht="13.5">
      <c r="B1051" s="226"/>
      <c r="D1051" s="227" t="s">
        <v>183</v>
      </c>
      <c r="E1051" s="228" t="s">
        <v>5</v>
      </c>
      <c r="F1051" s="229" t="s">
        <v>2211</v>
      </c>
      <c r="H1051" s="230">
        <v>17.49</v>
      </c>
      <c r="I1051" s="231"/>
      <c r="L1051" s="226"/>
      <c r="M1051" s="232"/>
      <c r="N1051" s="233"/>
      <c r="O1051" s="233"/>
      <c r="P1051" s="233"/>
      <c r="Q1051" s="233"/>
      <c r="R1051" s="233"/>
      <c r="S1051" s="233"/>
      <c r="T1051" s="234"/>
      <c r="AT1051" s="228" t="s">
        <v>183</v>
      </c>
      <c r="AU1051" s="228" t="s">
        <v>85</v>
      </c>
      <c r="AV1051" s="12" t="s">
        <v>81</v>
      </c>
      <c r="AW1051" s="12" t="s">
        <v>35</v>
      </c>
      <c r="AX1051" s="12" t="s">
        <v>72</v>
      </c>
      <c r="AY1051" s="228" t="s">
        <v>173</v>
      </c>
    </row>
    <row r="1052" spans="2:51" s="13" customFormat="1" ht="13.5">
      <c r="B1052" s="235"/>
      <c r="D1052" s="236" t="s">
        <v>183</v>
      </c>
      <c r="E1052" s="237" t="s">
        <v>5</v>
      </c>
      <c r="F1052" s="238" t="s">
        <v>186</v>
      </c>
      <c r="H1052" s="239">
        <v>85.53</v>
      </c>
      <c r="I1052" s="240"/>
      <c r="L1052" s="235"/>
      <c r="M1052" s="241"/>
      <c r="N1052" s="242"/>
      <c r="O1052" s="242"/>
      <c r="P1052" s="242"/>
      <c r="Q1052" s="242"/>
      <c r="R1052" s="242"/>
      <c r="S1052" s="242"/>
      <c r="T1052" s="243"/>
      <c r="AT1052" s="244" t="s">
        <v>183</v>
      </c>
      <c r="AU1052" s="244" t="s">
        <v>85</v>
      </c>
      <c r="AV1052" s="13" t="s">
        <v>181</v>
      </c>
      <c r="AW1052" s="13" t="s">
        <v>35</v>
      </c>
      <c r="AX1052" s="13" t="s">
        <v>79</v>
      </c>
      <c r="AY1052" s="244" t="s">
        <v>173</v>
      </c>
    </row>
    <row r="1053" spans="2:65" s="1" customFormat="1" ht="22.5" customHeight="1">
      <c r="B1053" s="213"/>
      <c r="C1053" s="214" t="s">
        <v>2216</v>
      </c>
      <c r="D1053" s="214" t="s">
        <v>176</v>
      </c>
      <c r="E1053" s="215" t="s">
        <v>2217</v>
      </c>
      <c r="F1053" s="216" t="s">
        <v>2218</v>
      </c>
      <c r="G1053" s="217" t="s">
        <v>179</v>
      </c>
      <c r="H1053" s="218">
        <v>301.14</v>
      </c>
      <c r="I1053" s="219"/>
      <c r="J1053" s="220">
        <f>ROUND(I1053*H1053,2)</f>
        <v>0</v>
      </c>
      <c r="K1053" s="216" t="s">
        <v>5</v>
      </c>
      <c r="L1053" s="48"/>
      <c r="M1053" s="221" t="s">
        <v>5</v>
      </c>
      <c r="N1053" s="222" t="s">
        <v>43</v>
      </c>
      <c r="O1053" s="49"/>
      <c r="P1053" s="223">
        <f>O1053*H1053</f>
        <v>0</v>
      </c>
      <c r="Q1053" s="223">
        <v>6E-05</v>
      </c>
      <c r="R1053" s="223">
        <f>Q1053*H1053</f>
        <v>0</v>
      </c>
      <c r="S1053" s="223">
        <v>0</v>
      </c>
      <c r="T1053" s="224">
        <f>S1053*H1053</f>
        <v>0</v>
      </c>
      <c r="AR1053" s="26" t="s">
        <v>181</v>
      </c>
      <c r="AT1053" s="26" t="s">
        <v>176</v>
      </c>
      <c r="AU1053" s="26" t="s">
        <v>85</v>
      </c>
      <c r="AY1053" s="26" t="s">
        <v>173</v>
      </c>
      <c r="BE1053" s="225">
        <f>IF(N1053="základní",J1053,0)</f>
        <v>0</v>
      </c>
      <c r="BF1053" s="225">
        <f>IF(N1053="snížená",J1053,0)</f>
        <v>0</v>
      </c>
      <c r="BG1053" s="225">
        <f>IF(N1053="zákl. přenesená",J1053,0)</f>
        <v>0</v>
      </c>
      <c r="BH1053" s="225">
        <f>IF(N1053="sníž. přenesená",J1053,0)</f>
        <v>0</v>
      </c>
      <c r="BI1053" s="225">
        <f>IF(N1053="nulová",J1053,0)</f>
        <v>0</v>
      </c>
      <c r="BJ1053" s="26" t="s">
        <v>79</v>
      </c>
      <c r="BK1053" s="225">
        <f>ROUND(I1053*H1053,2)</f>
        <v>0</v>
      </c>
      <c r="BL1053" s="26" t="s">
        <v>181</v>
      </c>
      <c r="BM1053" s="26" t="s">
        <v>2219</v>
      </c>
    </row>
    <row r="1054" spans="2:63" s="11" customFormat="1" ht="22.3" customHeight="1">
      <c r="B1054" s="199"/>
      <c r="D1054" s="210" t="s">
        <v>71</v>
      </c>
      <c r="E1054" s="211" t="s">
        <v>230</v>
      </c>
      <c r="F1054" s="211" t="s">
        <v>1589</v>
      </c>
      <c r="I1054" s="202"/>
      <c r="J1054" s="212">
        <f>BK1054</f>
        <v>0</v>
      </c>
      <c r="L1054" s="199"/>
      <c r="M1054" s="204"/>
      <c r="N1054" s="205"/>
      <c r="O1054" s="205"/>
      <c r="P1054" s="206">
        <f>SUM(P1055:P1073)</f>
        <v>0</v>
      </c>
      <c r="Q1054" s="205"/>
      <c r="R1054" s="206">
        <f>SUM(R1055:R1073)</f>
        <v>0</v>
      </c>
      <c r="S1054" s="205"/>
      <c r="T1054" s="207">
        <f>SUM(T1055:T1073)</f>
        <v>0</v>
      </c>
      <c r="AR1054" s="200" t="s">
        <v>79</v>
      </c>
      <c r="AT1054" s="208" t="s">
        <v>71</v>
      </c>
      <c r="AU1054" s="208" t="s">
        <v>81</v>
      </c>
      <c r="AY1054" s="200" t="s">
        <v>173</v>
      </c>
      <c r="BK1054" s="209">
        <f>SUM(BK1055:BK1073)</f>
        <v>0</v>
      </c>
    </row>
    <row r="1055" spans="2:65" s="1" customFormat="1" ht="31.5" customHeight="1">
      <c r="B1055" s="213"/>
      <c r="C1055" s="214" t="s">
        <v>2220</v>
      </c>
      <c r="D1055" s="214" t="s">
        <v>176</v>
      </c>
      <c r="E1055" s="215" t="s">
        <v>2221</v>
      </c>
      <c r="F1055" s="216" t="s">
        <v>2222</v>
      </c>
      <c r="G1055" s="217" t="s">
        <v>339</v>
      </c>
      <c r="H1055" s="218">
        <v>101.7</v>
      </c>
      <c r="I1055" s="219"/>
      <c r="J1055" s="220">
        <f>ROUND(I1055*H1055,2)</f>
        <v>0</v>
      </c>
      <c r="K1055" s="216" t="s">
        <v>180</v>
      </c>
      <c r="L1055" s="48"/>
      <c r="M1055" s="221" t="s">
        <v>5</v>
      </c>
      <c r="N1055" s="222" t="s">
        <v>43</v>
      </c>
      <c r="O1055" s="49"/>
      <c r="P1055" s="223">
        <f>O1055*H1055</f>
        <v>0</v>
      </c>
      <c r="Q1055" s="223">
        <v>0</v>
      </c>
      <c r="R1055" s="223">
        <f>Q1055*H1055</f>
        <v>0</v>
      </c>
      <c r="S1055" s="223">
        <v>0</v>
      </c>
      <c r="T1055" s="224">
        <f>S1055*H1055</f>
        <v>0</v>
      </c>
      <c r="AR1055" s="26" t="s">
        <v>181</v>
      </c>
      <c r="AT1055" s="26" t="s">
        <v>176</v>
      </c>
      <c r="AU1055" s="26" t="s">
        <v>85</v>
      </c>
      <c r="AY1055" s="26" t="s">
        <v>173</v>
      </c>
      <c r="BE1055" s="225">
        <f>IF(N1055="základní",J1055,0)</f>
        <v>0</v>
      </c>
      <c r="BF1055" s="225">
        <f>IF(N1055="snížená",J1055,0)</f>
        <v>0</v>
      </c>
      <c r="BG1055" s="225">
        <f>IF(N1055="zákl. přenesená",J1055,0)</f>
        <v>0</v>
      </c>
      <c r="BH1055" s="225">
        <f>IF(N1055="sníž. přenesená",J1055,0)</f>
        <v>0</v>
      </c>
      <c r="BI1055" s="225">
        <f>IF(N1055="nulová",J1055,0)</f>
        <v>0</v>
      </c>
      <c r="BJ1055" s="26" t="s">
        <v>79</v>
      </c>
      <c r="BK1055" s="225">
        <f>ROUND(I1055*H1055,2)</f>
        <v>0</v>
      </c>
      <c r="BL1055" s="26" t="s">
        <v>181</v>
      </c>
      <c r="BM1055" s="26" t="s">
        <v>2223</v>
      </c>
    </row>
    <row r="1056" spans="2:47" s="1" customFormat="1" ht="13.5">
      <c r="B1056" s="48"/>
      <c r="D1056" s="227" t="s">
        <v>1236</v>
      </c>
      <c r="F1056" s="285" t="s">
        <v>2224</v>
      </c>
      <c r="I1056" s="281"/>
      <c r="L1056" s="48"/>
      <c r="M1056" s="282"/>
      <c r="N1056" s="49"/>
      <c r="O1056" s="49"/>
      <c r="P1056" s="49"/>
      <c r="Q1056" s="49"/>
      <c r="R1056" s="49"/>
      <c r="S1056" s="49"/>
      <c r="T1056" s="87"/>
      <c r="AT1056" s="26" t="s">
        <v>1236</v>
      </c>
      <c r="AU1056" s="26" t="s">
        <v>85</v>
      </c>
    </row>
    <row r="1057" spans="2:51" s="15" customFormat="1" ht="13.5">
      <c r="B1057" s="286"/>
      <c r="D1057" s="227" t="s">
        <v>183</v>
      </c>
      <c r="E1057" s="287" t="s">
        <v>5</v>
      </c>
      <c r="F1057" s="288" t="s">
        <v>1424</v>
      </c>
      <c r="H1057" s="289" t="s">
        <v>5</v>
      </c>
      <c r="I1057" s="290"/>
      <c r="L1057" s="286"/>
      <c r="M1057" s="291"/>
      <c r="N1057" s="292"/>
      <c r="O1057" s="292"/>
      <c r="P1057" s="292"/>
      <c r="Q1057" s="292"/>
      <c r="R1057" s="292"/>
      <c r="S1057" s="292"/>
      <c r="T1057" s="293"/>
      <c r="AT1057" s="289" t="s">
        <v>183</v>
      </c>
      <c r="AU1057" s="289" t="s">
        <v>85</v>
      </c>
      <c r="AV1057" s="15" t="s">
        <v>79</v>
      </c>
      <c r="AW1057" s="15" t="s">
        <v>35</v>
      </c>
      <c r="AX1057" s="15" t="s">
        <v>72</v>
      </c>
      <c r="AY1057" s="289" t="s">
        <v>173</v>
      </c>
    </row>
    <row r="1058" spans="2:51" s="12" customFormat="1" ht="13.5">
      <c r="B1058" s="226"/>
      <c r="D1058" s="236" t="s">
        <v>183</v>
      </c>
      <c r="E1058" s="256" t="s">
        <v>5</v>
      </c>
      <c r="F1058" s="257" t="s">
        <v>2225</v>
      </c>
      <c r="H1058" s="258">
        <v>101.7</v>
      </c>
      <c r="I1058" s="231"/>
      <c r="L1058" s="226"/>
      <c r="M1058" s="232"/>
      <c r="N1058" s="233"/>
      <c r="O1058" s="233"/>
      <c r="P1058" s="233"/>
      <c r="Q1058" s="233"/>
      <c r="R1058" s="233"/>
      <c r="S1058" s="233"/>
      <c r="T1058" s="234"/>
      <c r="AT1058" s="228" t="s">
        <v>183</v>
      </c>
      <c r="AU1058" s="228" t="s">
        <v>85</v>
      </c>
      <c r="AV1058" s="12" t="s">
        <v>81</v>
      </c>
      <c r="AW1058" s="12" t="s">
        <v>35</v>
      </c>
      <c r="AX1058" s="12" t="s">
        <v>79</v>
      </c>
      <c r="AY1058" s="228" t="s">
        <v>173</v>
      </c>
    </row>
    <row r="1059" spans="2:65" s="1" customFormat="1" ht="31.5" customHeight="1">
      <c r="B1059" s="213"/>
      <c r="C1059" s="214" t="s">
        <v>2226</v>
      </c>
      <c r="D1059" s="214" t="s">
        <v>176</v>
      </c>
      <c r="E1059" s="215" t="s">
        <v>2227</v>
      </c>
      <c r="F1059" s="216" t="s">
        <v>2228</v>
      </c>
      <c r="G1059" s="217" t="s">
        <v>339</v>
      </c>
      <c r="H1059" s="218">
        <v>101.7</v>
      </c>
      <c r="I1059" s="219"/>
      <c r="J1059" s="220">
        <f>ROUND(I1059*H1059,2)</f>
        <v>0</v>
      </c>
      <c r="K1059" s="216" t="s">
        <v>180</v>
      </c>
      <c r="L1059" s="48"/>
      <c r="M1059" s="221" t="s">
        <v>5</v>
      </c>
      <c r="N1059" s="222" t="s">
        <v>43</v>
      </c>
      <c r="O1059" s="49"/>
      <c r="P1059" s="223">
        <f>O1059*H1059</f>
        <v>0</v>
      </c>
      <c r="Q1059" s="223">
        <v>0</v>
      </c>
      <c r="R1059" s="223">
        <f>Q1059*H1059</f>
        <v>0</v>
      </c>
      <c r="S1059" s="223">
        <v>0</v>
      </c>
      <c r="T1059" s="224">
        <f>S1059*H1059</f>
        <v>0</v>
      </c>
      <c r="AR1059" s="26" t="s">
        <v>181</v>
      </c>
      <c r="AT1059" s="26" t="s">
        <v>176</v>
      </c>
      <c r="AU1059" s="26" t="s">
        <v>85</v>
      </c>
      <c r="AY1059" s="26" t="s">
        <v>173</v>
      </c>
      <c r="BE1059" s="225">
        <f>IF(N1059="základní",J1059,0)</f>
        <v>0</v>
      </c>
      <c r="BF1059" s="225">
        <f>IF(N1059="snížená",J1059,0)</f>
        <v>0</v>
      </c>
      <c r="BG1059" s="225">
        <f>IF(N1059="zákl. přenesená",J1059,0)</f>
        <v>0</v>
      </c>
      <c r="BH1059" s="225">
        <f>IF(N1059="sníž. přenesená",J1059,0)</f>
        <v>0</v>
      </c>
      <c r="BI1059" s="225">
        <f>IF(N1059="nulová",J1059,0)</f>
        <v>0</v>
      </c>
      <c r="BJ1059" s="26" t="s">
        <v>79</v>
      </c>
      <c r="BK1059" s="225">
        <f>ROUND(I1059*H1059,2)</f>
        <v>0</v>
      </c>
      <c r="BL1059" s="26" t="s">
        <v>181</v>
      </c>
      <c r="BM1059" s="26" t="s">
        <v>2229</v>
      </c>
    </row>
    <row r="1060" spans="2:47" s="1" customFormat="1" ht="13.5">
      <c r="B1060" s="48"/>
      <c r="D1060" s="236" t="s">
        <v>1236</v>
      </c>
      <c r="F1060" s="280" t="s">
        <v>2224</v>
      </c>
      <c r="I1060" s="281"/>
      <c r="L1060" s="48"/>
      <c r="M1060" s="282"/>
      <c r="N1060" s="49"/>
      <c r="O1060" s="49"/>
      <c r="P1060" s="49"/>
      <c r="Q1060" s="49"/>
      <c r="R1060" s="49"/>
      <c r="S1060" s="49"/>
      <c r="T1060" s="87"/>
      <c r="AT1060" s="26" t="s">
        <v>1236</v>
      </c>
      <c r="AU1060" s="26" t="s">
        <v>85</v>
      </c>
    </row>
    <row r="1061" spans="2:65" s="1" customFormat="1" ht="31.5" customHeight="1">
      <c r="B1061" s="213"/>
      <c r="C1061" s="214" t="s">
        <v>2230</v>
      </c>
      <c r="D1061" s="214" t="s">
        <v>176</v>
      </c>
      <c r="E1061" s="215" t="s">
        <v>2231</v>
      </c>
      <c r="F1061" s="216" t="s">
        <v>2232</v>
      </c>
      <c r="G1061" s="217" t="s">
        <v>339</v>
      </c>
      <c r="H1061" s="218">
        <v>3051</v>
      </c>
      <c r="I1061" s="219"/>
      <c r="J1061" s="220">
        <f>ROUND(I1061*H1061,2)</f>
        <v>0</v>
      </c>
      <c r="K1061" s="216" t="s">
        <v>180</v>
      </c>
      <c r="L1061" s="48"/>
      <c r="M1061" s="221" t="s">
        <v>5</v>
      </c>
      <c r="N1061" s="222" t="s">
        <v>43</v>
      </c>
      <c r="O1061" s="49"/>
      <c r="P1061" s="223">
        <f>O1061*H1061</f>
        <v>0</v>
      </c>
      <c r="Q1061" s="223">
        <v>0</v>
      </c>
      <c r="R1061" s="223">
        <f>Q1061*H1061</f>
        <v>0</v>
      </c>
      <c r="S1061" s="223">
        <v>0</v>
      </c>
      <c r="T1061" s="224">
        <f>S1061*H1061</f>
        <v>0</v>
      </c>
      <c r="AR1061" s="26" t="s">
        <v>181</v>
      </c>
      <c r="AT1061" s="26" t="s">
        <v>176</v>
      </c>
      <c r="AU1061" s="26" t="s">
        <v>85</v>
      </c>
      <c r="AY1061" s="26" t="s">
        <v>173</v>
      </c>
      <c r="BE1061" s="225">
        <f>IF(N1061="základní",J1061,0)</f>
        <v>0</v>
      </c>
      <c r="BF1061" s="225">
        <f>IF(N1061="snížená",J1061,0)</f>
        <v>0</v>
      </c>
      <c r="BG1061" s="225">
        <f>IF(N1061="zákl. přenesená",J1061,0)</f>
        <v>0</v>
      </c>
      <c r="BH1061" s="225">
        <f>IF(N1061="sníž. přenesená",J1061,0)</f>
        <v>0</v>
      </c>
      <c r="BI1061" s="225">
        <f>IF(N1061="nulová",J1061,0)</f>
        <v>0</v>
      </c>
      <c r="BJ1061" s="26" t="s">
        <v>79</v>
      </c>
      <c r="BK1061" s="225">
        <f>ROUND(I1061*H1061,2)</f>
        <v>0</v>
      </c>
      <c r="BL1061" s="26" t="s">
        <v>181</v>
      </c>
      <c r="BM1061" s="26" t="s">
        <v>2233</v>
      </c>
    </row>
    <row r="1062" spans="2:47" s="1" customFormat="1" ht="13.5">
      <c r="B1062" s="48"/>
      <c r="D1062" s="236" t="s">
        <v>1236</v>
      </c>
      <c r="F1062" s="280" t="s">
        <v>2224</v>
      </c>
      <c r="I1062" s="281"/>
      <c r="L1062" s="48"/>
      <c r="M1062" s="282"/>
      <c r="N1062" s="49"/>
      <c r="O1062" s="49"/>
      <c r="P1062" s="49"/>
      <c r="Q1062" s="49"/>
      <c r="R1062" s="49"/>
      <c r="S1062" s="49"/>
      <c r="T1062" s="87"/>
      <c r="AT1062" s="26" t="s">
        <v>1236</v>
      </c>
      <c r="AU1062" s="26" t="s">
        <v>85</v>
      </c>
    </row>
    <row r="1063" spans="2:65" s="1" customFormat="1" ht="31.5" customHeight="1">
      <c r="B1063" s="213"/>
      <c r="C1063" s="214" t="s">
        <v>2234</v>
      </c>
      <c r="D1063" s="214" t="s">
        <v>176</v>
      </c>
      <c r="E1063" s="215" t="s">
        <v>2235</v>
      </c>
      <c r="F1063" s="216" t="s">
        <v>2236</v>
      </c>
      <c r="G1063" s="217" t="s">
        <v>339</v>
      </c>
      <c r="H1063" s="218">
        <v>101.7</v>
      </c>
      <c r="I1063" s="219"/>
      <c r="J1063" s="220">
        <f>ROUND(I1063*H1063,2)</f>
        <v>0</v>
      </c>
      <c r="K1063" s="216" t="s">
        <v>180</v>
      </c>
      <c r="L1063" s="48"/>
      <c r="M1063" s="221" t="s">
        <v>5</v>
      </c>
      <c r="N1063" s="222" t="s">
        <v>43</v>
      </c>
      <c r="O1063" s="49"/>
      <c r="P1063" s="223">
        <f>O1063*H1063</f>
        <v>0</v>
      </c>
      <c r="Q1063" s="223">
        <v>0</v>
      </c>
      <c r="R1063" s="223">
        <f>Q1063*H1063</f>
        <v>0</v>
      </c>
      <c r="S1063" s="223">
        <v>0</v>
      </c>
      <c r="T1063" s="224">
        <f>S1063*H1063</f>
        <v>0</v>
      </c>
      <c r="AR1063" s="26" t="s">
        <v>181</v>
      </c>
      <c r="AT1063" s="26" t="s">
        <v>176</v>
      </c>
      <c r="AU1063" s="26" t="s">
        <v>85</v>
      </c>
      <c r="AY1063" s="26" t="s">
        <v>173</v>
      </c>
      <c r="BE1063" s="225">
        <f>IF(N1063="základní",J1063,0)</f>
        <v>0</v>
      </c>
      <c r="BF1063" s="225">
        <f>IF(N1063="snížená",J1063,0)</f>
        <v>0</v>
      </c>
      <c r="BG1063" s="225">
        <f>IF(N1063="zákl. přenesená",J1063,0)</f>
        <v>0</v>
      </c>
      <c r="BH1063" s="225">
        <f>IF(N1063="sníž. přenesená",J1063,0)</f>
        <v>0</v>
      </c>
      <c r="BI1063" s="225">
        <f>IF(N1063="nulová",J1063,0)</f>
        <v>0</v>
      </c>
      <c r="BJ1063" s="26" t="s">
        <v>79</v>
      </c>
      <c r="BK1063" s="225">
        <f>ROUND(I1063*H1063,2)</f>
        <v>0</v>
      </c>
      <c r="BL1063" s="26" t="s">
        <v>181</v>
      </c>
      <c r="BM1063" s="26" t="s">
        <v>2237</v>
      </c>
    </row>
    <row r="1064" spans="2:47" s="1" customFormat="1" ht="13.5">
      <c r="B1064" s="48"/>
      <c r="D1064" s="236" t="s">
        <v>1236</v>
      </c>
      <c r="F1064" s="280" t="s">
        <v>2238</v>
      </c>
      <c r="I1064" s="281"/>
      <c r="L1064" s="48"/>
      <c r="M1064" s="282"/>
      <c r="N1064" s="49"/>
      <c r="O1064" s="49"/>
      <c r="P1064" s="49"/>
      <c r="Q1064" s="49"/>
      <c r="R1064" s="49"/>
      <c r="S1064" s="49"/>
      <c r="T1064" s="87"/>
      <c r="AT1064" s="26" t="s">
        <v>1236</v>
      </c>
      <c r="AU1064" s="26" t="s">
        <v>85</v>
      </c>
    </row>
    <row r="1065" spans="2:65" s="1" customFormat="1" ht="31.5" customHeight="1">
      <c r="B1065" s="213"/>
      <c r="C1065" s="214" t="s">
        <v>2239</v>
      </c>
      <c r="D1065" s="214" t="s">
        <v>176</v>
      </c>
      <c r="E1065" s="215" t="s">
        <v>2240</v>
      </c>
      <c r="F1065" s="216" t="s">
        <v>233</v>
      </c>
      <c r="G1065" s="217" t="s">
        <v>179</v>
      </c>
      <c r="H1065" s="218">
        <v>218.09</v>
      </c>
      <c r="I1065" s="219"/>
      <c r="J1065" s="220">
        <f>ROUND(I1065*H1065,2)</f>
        <v>0</v>
      </c>
      <c r="K1065" s="216" t="s">
        <v>180</v>
      </c>
      <c r="L1065" s="48"/>
      <c r="M1065" s="221" t="s">
        <v>5</v>
      </c>
      <c r="N1065" s="222" t="s">
        <v>43</v>
      </c>
      <c r="O1065" s="49"/>
      <c r="P1065" s="223">
        <f>O1065*H1065</f>
        <v>0</v>
      </c>
      <c r="Q1065" s="223">
        <v>0.00021</v>
      </c>
      <c r="R1065" s="223">
        <f>Q1065*H1065</f>
        <v>0</v>
      </c>
      <c r="S1065" s="223">
        <v>0</v>
      </c>
      <c r="T1065" s="224">
        <f>S1065*H1065</f>
        <v>0</v>
      </c>
      <c r="AR1065" s="26" t="s">
        <v>181</v>
      </c>
      <c r="AT1065" s="26" t="s">
        <v>176</v>
      </c>
      <c r="AU1065" s="26" t="s">
        <v>85</v>
      </c>
      <c r="AY1065" s="26" t="s">
        <v>173</v>
      </c>
      <c r="BE1065" s="225">
        <f>IF(N1065="základní",J1065,0)</f>
        <v>0</v>
      </c>
      <c r="BF1065" s="225">
        <f>IF(N1065="snížená",J1065,0)</f>
        <v>0</v>
      </c>
      <c r="BG1065" s="225">
        <f>IF(N1065="zákl. přenesená",J1065,0)</f>
        <v>0</v>
      </c>
      <c r="BH1065" s="225">
        <f>IF(N1065="sníž. přenesená",J1065,0)</f>
        <v>0</v>
      </c>
      <c r="BI1065" s="225">
        <f>IF(N1065="nulová",J1065,0)</f>
        <v>0</v>
      </c>
      <c r="BJ1065" s="26" t="s">
        <v>79</v>
      </c>
      <c r="BK1065" s="225">
        <f>ROUND(I1065*H1065,2)</f>
        <v>0</v>
      </c>
      <c r="BL1065" s="26" t="s">
        <v>181</v>
      </c>
      <c r="BM1065" s="26" t="s">
        <v>2241</v>
      </c>
    </row>
    <row r="1066" spans="2:47" s="1" customFormat="1" ht="13.5">
      <c r="B1066" s="48"/>
      <c r="D1066" s="227" t="s">
        <v>1236</v>
      </c>
      <c r="F1066" s="285" t="s">
        <v>2242</v>
      </c>
      <c r="I1066" s="281"/>
      <c r="L1066" s="48"/>
      <c r="M1066" s="282"/>
      <c r="N1066" s="49"/>
      <c r="O1066" s="49"/>
      <c r="P1066" s="49"/>
      <c r="Q1066" s="49"/>
      <c r="R1066" s="49"/>
      <c r="S1066" s="49"/>
      <c r="T1066" s="87"/>
      <c r="AT1066" s="26" t="s">
        <v>1236</v>
      </c>
      <c r="AU1066" s="26" t="s">
        <v>85</v>
      </c>
    </row>
    <row r="1067" spans="2:51" s="12" customFormat="1" ht="13.5">
      <c r="B1067" s="226"/>
      <c r="D1067" s="236" t="s">
        <v>183</v>
      </c>
      <c r="E1067" s="256" t="s">
        <v>5</v>
      </c>
      <c r="F1067" s="257" t="s">
        <v>2243</v>
      </c>
      <c r="H1067" s="258">
        <v>218.09</v>
      </c>
      <c r="I1067" s="231"/>
      <c r="L1067" s="226"/>
      <c r="M1067" s="232"/>
      <c r="N1067" s="233"/>
      <c r="O1067" s="233"/>
      <c r="P1067" s="233"/>
      <c r="Q1067" s="233"/>
      <c r="R1067" s="233"/>
      <c r="S1067" s="233"/>
      <c r="T1067" s="234"/>
      <c r="AT1067" s="228" t="s">
        <v>183</v>
      </c>
      <c r="AU1067" s="228" t="s">
        <v>85</v>
      </c>
      <c r="AV1067" s="12" t="s">
        <v>81</v>
      </c>
      <c r="AW1067" s="12" t="s">
        <v>35</v>
      </c>
      <c r="AX1067" s="12" t="s">
        <v>79</v>
      </c>
      <c r="AY1067" s="228" t="s">
        <v>173</v>
      </c>
    </row>
    <row r="1068" spans="2:65" s="1" customFormat="1" ht="57" customHeight="1">
      <c r="B1068" s="213"/>
      <c r="C1068" s="214" t="s">
        <v>2244</v>
      </c>
      <c r="D1068" s="214" t="s">
        <v>176</v>
      </c>
      <c r="E1068" s="215" t="s">
        <v>2245</v>
      </c>
      <c r="F1068" s="216" t="s">
        <v>2246</v>
      </c>
      <c r="G1068" s="217" t="s">
        <v>179</v>
      </c>
      <c r="H1068" s="218">
        <v>521.95</v>
      </c>
      <c r="I1068" s="219"/>
      <c r="J1068" s="220">
        <f>ROUND(I1068*H1068,2)</f>
        <v>0</v>
      </c>
      <c r="K1068" s="216" t="s">
        <v>180</v>
      </c>
      <c r="L1068" s="48"/>
      <c r="M1068" s="221" t="s">
        <v>5</v>
      </c>
      <c r="N1068" s="222" t="s">
        <v>43</v>
      </c>
      <c r="O1068" s="49"/>
      <c r="P1068" s="223">
        <f>O1068*H1068</f>
        <v>0</v>
      </c>
      <c r="Q1068" s="223">
        <v>3.95E-05</v>
      </c>
      <c r="R1068" s="223">
        <f>Q1068*H1068</f>
        <v>0</v>
      </c>
      <c r="S1068" s="223">
        <v>0</v>
      </c>
      <c r="T1068" s="224">
        <f>S1068*H1068</f>
        <v>0</v>
      </c>
      <c r="AR1068" s="26" t="s">
        <v>181</v>
      </c>
      <c r="AT1068" s="26" t="s">
        <v>176</v>
      </c>
      <c r="AU1068" s="26" t="s">
        <v>85</v>
      </c>
      <c r="AY1068" s="26" t="s">
        <v>173</v>
      </c>
      <c r="BE1068" s="225">
        <f>IF(N1068="základní",J1068,0)</f>
        <v>0</v>
      </c>
      <c r="BF1068" s="225">
        <f>IF(N1068="snížená",J1068,0)</f>
        <v>0</v>
      </c>
      <c r="BG1068" s="225">
        <f>IF(N1068="zákl. přenesená",J1068,0)</f>
        <v>0</v>
      </c>
      <c r="BH1068" s="225">
        <f>IF(N1068="sníž. přenesená",J1068,0)</f>
        <v>0</v>
      </c>
      <c r="BI1068" s="225">
        <f>IF(N1068="nulová",J1068,0)</f>
        <v>0</v>
      </c>
      <c r="BJ1068" s="26" t="s">
        <v>79</v>
      </c>
      <c r="BK1068" s="225">
        <f>ROUND(I1068*H1068,2)</f>
        <v>0</v>
      </c>
      <c r="BL1068" s="26" t="s">
        <v>181</v>
      </c>
      <c r="BM1068" s="26" t="s">
        <v>2247</v>
      </c>
    </row>
    <row r="1069" spans="2:47" s="1" customFormat="1" ht="13.5">
      <c r="B1069" s="48"/>
      <c r="D1069" s="227" t="s">
        <v>1236</v>
      </c>
      <c r="F1069" s="285" t="s">
        <v>2248</v>
      </c>
      <c r="I1069" s="281"/>
      <c r="L1069" s="48"/>
      <c r="M1069" s="282"/>
      <c r="N1069" s="49"/>
      <c r="O1069" s="49"/>
      <c r="P1069" s="49"/>
      <c r="Q1069" s="49"/>
      <c r="R1069" s="49"/>
      <c r="S1069" s="49"/>
      <c r="T1069" s="87"/>
      <c r="AT1069" s="26" t="s">
        <v>1236</v>
      </c>
      <c r="AU1069" s="26" t="s">
        <v>85</v>
      </c>
    </row>
    <row r="1070" spans="2:51" s="12" customFormat="1" ht="13.5">
      <c r="B1070" s="226"/>
      <c r="D1070" s="227" t="s">
        <v>183</v>
      </c>
      <c r="E1070" s="228" t="s">
        <v>5</v>
      </c>
      <c r="F1070" s="229" t="s">
        <v>2249</v>
      </c>
      <c r="H1070" s="230">
        <v>118.32</v>
      </c>
      <c r="I1070" s="231"/>
      <c r="L1070" s="226"/>
      <c r="M1070" s="232"/>
      <c r="N1070" s="233"/>
      <c r="O1070" s="233"/>
      <c r="P1070" s="233"/>
      <c r="Q1070" s="233"/>
      <c r="R1070" s="233"/>
      <c r="S1070" s="233"/>
      <c r="T1070" s="234"/>
      <c r="AT1070" s="228" t="s">
        <v>183</v>
      </c>
      <c r="AU1070" s="228" t="s">
        <v>85</v>
      </c>
      <c r="AV1070" s="12" t="s">
        <v>81</v>
      </c>
      <c r="AW1070" s="12" t="s">
        <v>35</v>
      </c>
      <c r="AX1070" s="12" t="s">
        <v>72</v>
      </c>
      <c r="AY1070" s="228" t="s">
        <v>173</v>
      </c>
    </row>
    <row r="1071" spans="2:51" s="12" customFormat="1" ht="13.5">
      <c r="B1071" s="226"/>
      <c r="D1071" s="227" t="s">
        <v>183</v>
      </c>
      <c r="E1071" s="228" t="s">
        <v>5</v>
      </c>
      <c r="F1071" s="229" t="s">
        <v>2250</v>
      </c>
      <c r="H1071" s="230">
        <v>381.5</v>
      </c>
      <c r="I1071" s="231"/>
      <c r="L1071" s="226"/>
      <c r="M1071" s="232"/>
      <c r="N1071" s="233"/>
      <c r="O1071" s="233"/>
      <c r="P1071" s="233"/>
      <c r="Q1071" s="233"/>
      <c r="R1071" s="233"/>
      <c r="S1071" s="233"/>
      <c r="T1071" s="234"/>
      <c r="AT1071" s="228" t="s">
        <v>183</v>
      </c>
      <c r="AU1071" s="228" t="s">
        <v>85</v>
      </c>
      <c r="AV1071" s="12" t="s">
        <v>81</v>
      </c>
      <c r="AW1071" s="12" t="s">
        <v>35</v>
      </c>
      <c r="AX1071" s="12" t="s">
        <v>72</v>
      </c>
      <c r="AY1071" s="228" t="s">
        <v>173</v>
      </c>
    </row>
    <row r="1072" spans="2:51" s="12" customFormat="1" ht="13.5">
      <c r="B1072" s="226"/>
      <c r="D1072" s="227" t="s">
        <v>183</v>
      </c>
      <c r="E1072" s="228" t="s">
        <v>5</v>
      </c>
      <c r="F1072" s="229" t="s">
        <v>2251</v>
      </c>
      <c r="H1072" s="230">
        <v>22.13</v>
      </c>
      <c r="I1072" s="231"/>
      <c r="L1072" s="226"/>
      <c r="M1072" s="232"/>
      <c r="N1072" s="233"/>
      <c r="O1072" s="233"/>
      <c r="P1072" s="233"/>
      <c r="Q1072" s="233"/>
      <c r="R1072" s="233"/>
      <c r="S1072" s="233"/>
      <c r="T1072" s="234"/>
      <c r="AT1072" s="228" t="s">
        <v>183</v>
      </c>
      <c r="AU1072" s="228" t="s">
        <v>85</v>
      </c>
      <c r="AV1072" s="12" t="s">
        <v>81</v>
      </c>
      <c r="AW1072" s="12" t="s">
        <v>35</v>
      </c>
      <c r="AX1072" s="12" t="s">
        <v>72</v>
      </c>
      <c r="AY1072" s="228" t="s">
        <v>173</v>
      </c>
    </row>
    <row r="1073" spans="2:51" s="13" customFormat="1" ht="13.5">
      <c r="B1073" s="235"/>
      <c r="D1073" s="227" t="s">
        <v>183</v>
      </c>
      <c r="E1073" s="253" t="s">
        <v>5</v>
      </c>
      <c r="F1073" s="254" t="s">
        <v>186</v>
      </c>
      <c r="H1073" s="255">
        <v>521.95</v>
      </c>
      <c r="I1073" s="240"/>
      <c r="L1073" s="235"/>
      <c r="M1073" s="241"/>
      <c r="N1073" s="242"/>
      <c r="O1073" s="242"/>
      <c r="P1073" s="242"/>
      <c r="Q1073" s="242"/>
      <c r="R1073" s="242"/>
      <c r="S1073" s="242"/>
      <c r="T1073" s="243"/>
      <c r="AT1073" s="244" t="s">
        <v>183</v>
      </c>
      <c r="AU1073" s="244" t="s">
        <v>85</v>
      </c>
      <c r="AV1073" s="13" t="s">
        <v>181</v>
      </c>
      <c r="AW1073" s="13" t="s">
        <v>35</v>
      </c>
      <c r="AX1073" s="13" t="s">
        <v>79</v>
      </c>
      <c r="AY1073" s="244" t="s">
        <v>173</v>
      </c>
    </row>
    <row r="1074" spans="2:63" s="11" customFormat="1" ht="22.3" customHeight="1">
      <c r="B1074" s="199"/>
      <c r="D1074" s="210" t="s">
        <v>71</v>
      </c>
      <c r="E1074" s="211" t="s">
        <v>1786</v>
      </c>
      <c r="F1074" s="211" t="s">
        <v>1787</v>
      </c>
      <c r="I1074" s="202"/>
      <c r="J1074" s="212">
        <f>BK1074</f>
        <v>0</v>
      </c>
      <c r="L1074" s="199"/>
      <c r="M1074" s="204"/>
      <c r="N1074" s="205"/>
      <c r="O1074" s="205"/>
      <c r="P1074" s="206">
        <f>SUM(P1075:P1076)</f>
        <v>0</v>
      </c>
      <c r="Q1074" s="205"/>
      <c r="R1074" s="206">
        <f>SUM(R1075:R1076)</f>
        <v>0</v>
      </c>
      <c r="S1074" s="205"/>
      <c r="T1074" s="207">
        <f>SUM(T1075:T1076)</f>
        <v>0</v>
      </c>
      <c r="AR1074" s="200" t="s">
        <v>79</v>
      </c>
      <c r="AT1074" s="208" t="s">
        <v>71</v>
      </c>
      <c r="AU1074" s="208" t="s">
        <v>81</v>
      </c>
      <c r="AY1074" s="200" t="s">
        <v>173</v>
      </c>
      <c r="BK1074" s="209">
        <f>SUM(BK1075:BK1076)</f>
        <v>0</v>
      </c>
    </row>
    <row r="1075" spans="2:65" s="1" customFormat="1" ht="57" customHeight="1">
      <c r="B1075" s="213"/>
      <c r="C1075" s="214" t="s">
        <v>2252</v>
      </c>
      <c r="D1075" s="214" t="s">
        <v>176</v>
      </c>
      <c r="E1075" s="215" t="s">
        <v>1789</v>
      </c>
      <c r="F1075" s="216" t="s">
        <v>1790</v>
      </c>
      <c r="G1075" s="217" t="s">
        <v>276</v>
      </c>
      <c r="H1075" s="218">
        <v>1904.28</v>
      </c>
      <c r="I1075" s="219"/>
      <c r="J1075" s="220">
        <f>ROUND(I1075*H1075,2)</f>
        <v>0</v>
      </c>
      <c r="K1075" s="216" t="s">
        <v>180</v>
      </c>
      <c r="L1075" s="48"/>
      <c r="M1075" s="221" t="s">
        <v>5</v>
      </c>
      <c r="N1075" s="222" t="s">
        <v>43</v>
      </c>
      <c r="O1075" s="49"/>
      <c r="P1075" s="223">
        <f>O1075*H1075</f>
        <v>0</v>
      </c>
      <c r="Q1075" s="223">
        <v>0</v>
      </c>
      <c r="R1075" s="223">
        <f>Q1075*H1075</f>
        <v>0</v>
      </c>
      <c r="S1075" s="223">
        <v>0</v>
      </c>
      <c r="T1075" s="224">
        <f>S1075*H1075</f>
        <v>0</v>
      </c>
      <c r="AR1075" s="26" t="s">
        <v>181</v>
      </c>
      <c r="AT1075" s="26" t="s">
        <v>176</v>
      </c>
      <c r="AU1075" s="26" t="s">
        <v>85</v>
      </c>
      <c r="AY1075" s="26" t="s">
        <v>173</v>
      </c>
      <c r="BE1075" s="225">
        <f>IF(N1075="základní",J1075,0)</f>
        <v>0</v>
      </c>
      <c r="BF1075" s="225">
        <f>IF(N1075="snížená",J1075,0)</f>
        <v>0</v>
      </c>
      <c r="BG1075" s="225">
        <f>IF(N1075="zákl. přenesená",J1075,0)</f>
        <v>0</v>
      </c>
      <c r="BH1075" s="225">
        <f>IF(N1075="sníž. přenesená",J1075,0)</f>
        <v>0</v>
      </c>
      <c r="BI1075" s="225">
        <f>IF(N1075="nulová",J1075,0)</f>
        <v>0</v>
      </c>
      <c r="BJ1075" s="26" t="s">
        <v>79</v>
      </c>
      <c r="BK1075" s="225">
        <f>ROUND(I1075*H1075,2)</f>
        <v>0</v>
      </c>
      <c r="BL1075" s="26" t="s">
        <v>181</v>
      </c>
      <c r="BM1075" s="26" t="s">
        <v>2253</v>
      </c>
    </row>
    <row r="1076" spans="2:47" s="1" customFormat="1" ht="13.5">
      <c r="B1076" s="48"/>
      <c r="D1076" s="227" t="s">
        <v>1236</v>
      </c>
      <c r="F1076" s="285" t="s">
        <v>1792</v>
      </c>
      <c r="I1076" s="281"/>
      <c r="L1076" s="48"/>
      <c r="M1076" s="282"/>
      <c r="N1076" s="49"/>
      <c r="O1076" s="49"/>
      <c r="P1076" s="49"/>
      <c r="Q1076" s="49"/>
      <c r="R1076" s="49"/>
      <c r="S1076" s="49"/>
      <c r="T1076" s="87"/>
      <c r="AT1076" s="26" t="s">
        <v>1236</v>
      </c>
      <c r="AU1076" s="26" t="s">
        <v>85</v>
      </c>
    </row>
    <row r="1077" spans="2:63" s="11" customFormat="1" ht="29.85" customHeight="1">
      <c r="B1077" s="199"/>
      <c r="D1077" s="200" t="s">
        <v>71</v>
      </c>
      <c r="E1077" s="283" t="s">
        <v>302</v>
      </c>
      <c r="F1077" s="283" t="s">
        <v>1825</v>
      </c>
      <c r="I1077" s="202"/>
      <c r="J1077" s="284">
        <f>BK1077</f>
        <v>0</v>
      </c>
      <c r="L1077" s="199"/>
      <c r="M1077" s="204"/>
      <c r="N1077" s="205"/>
      <c r="O1077" s="205"/>
      <c r="P1077" s="206">
        <f>P1078+P1109+P1124+P1152+P1163+P1181+P1194+P1212+P1223+P1252+P1270+P1292+P1338</f>
        <v>0</v>
      </c>
      <c r="Q1077" s="205"/>
      <c r="R1077" s="206">
        <f>R1078+R1109+R1124+R1152+R1163+R1181+R1194+R1212+R1223+R1252+R1270+R1292+R1338</f>
        <v>0</v>
      </c>
      <c r="S1077" s="205"/>
      <c r="T1077" s="207">
        <f>T1078+T1109+T1124+T1152+T1163+T1181+T1194+T1212+T1223+T1252+T1270+T1292+T1338</f>
        <v>0</v>
      </c>
      <c r="AR1077" s="200" t="s">
        <v>81</v>
      </c>
      <c r="AT1077" s="208" t="s">
        <v>71</v>
      </c>
      <c r="AU1077" s="208" t="s">
        <v>79</v>
      </c>
      <c r="AY1077" s="200" t="s">
        <v>173</v>
      </c>
      <c r="BK1077" s="209">
        <f>BK1078+BK1109+BK1124+BK1152+BK1163+BK1181+BK1194+BK1212+BK1223+BK1252+BK1270+BK1292+BK1338</f>
        <v>0</v>
      </c>
    </row>
    <row r="1078" spans="2:63" s="11" customFormat="1" ht="14.85" customHeight="1">
      <c r="B1078" s="199"/>
      <c r="D1078" s="210" t="s">
        <v>71</v>
      </c>
      <c r="E1078" s="211" t="s">
        <v>1826</v>
      </c>
      <c r="F1078" s="211" t="s">
        <v>1827</v>
      </c>
      <c r="I1078" s="202"/>
      <c r="J1078" s="212">
        <f>BK1078</f>
        <v>0</v>
      </c>
      <c r="L1078" s="199"/>
      <c r="M1078" s="204"/>
      <c r="N1078" s="205"/>
      <c r="O1078" s="205"/>
      <c r="P1078" s="206">
        <f>SUM(P1079:P1108)</f>
        <v>0</v>
      </c>
      <c r="Q1078" s="205"/>
      <c r="R1078" s="206">
        <f>SUM(R1079:R1108)</f>
        <v>0</v>
      </c>
      <c r="S1078" s="205"/>
      <c r="T1078" s="207">
        <f>SUM(T1079:T1108)</f>
        <v>0</v>
      </c>
      <c r="AR1078" s="200" t="s">
        <v>81</v>
      </c>
      <c r="AT1078" s="208" t="s">
        <v>71</v>
      </c>
      <c r="AU1078" s="208" t="s">
        <v>81</v>
      </c>
      <c r="AY1078" s="200" t="s">
        <v>173</v>
      </c>
      <c r="BK1078" s="209">
        <f>SUM(BK1079:BK1108)</f>
        <v>0</v>
      </c>
    </row>
    <row r="1079" spans="2:65" s="1" customFormat="1" ht="31.5" customHeight="1">
      <c r="B1079" s="213"/>
      <c r="C1079" s="214" t="s">
        <v>2254</v>
      </c>
      <c r="D1079" s="214" t="s">
        <v>176</v>
      </c>
      <c r="E1079" s="215" t="s">
        <v>1829</v>
      </c>
      <c r="F1079" s="216" t="s">
        <v>1830</v>
      </c>
      <c r="G1079" s="217" t="s">
        <v>179</v>
      </c>
      <c r="H1079" s="218">
        <v>17.49</v>
      </c>
      <c r="I1079" s="219"/>
      <c r="J1079" s="220">
        <f>ROUND(I1079*H1079,2)</f>
        <v>0</v>
      </c>
      <c r="K1079" s="216" t="s">
        <v>180</v>
      </c>
      <c r="L1079" s="48"/>
      <c r="M1079" s="221" t="s">
        <v>5</v>
      </c>
      <c r="N1079" s="222" t="s">
        <v>43</v>
      </c>
      <c r="O1079" s="49"/>
      <c r="P1079" s="223">
        <f>O1079*H1079</f>
        <v>0</v>
      </c>
      <c r="Q1079" s="223">
        <v>0</v>
      </c>
      <c r="R1079" s="223">
        <f>Q1079*H1079</f>
        <v>0</v>
      </c>
      <c r="S1079" s="223">
        <v>0</v>
      </c>
      <c r="T1079" s="224">
        <f>S1079*H1079</f>
        <v>0</v>
      </c>
      <c r="AR1079" s="26" t="s">
        <v>263</v>
      </c>
      <c r="AT1079" s="26" t="s">
        <v>176</v>
      </c>
      <c r="AU1079" s="26" t="s">
        <v>85</v>
      </c>
      <c r="AY1079" s="26" t="s">
        <v>173</v>
      </c>
      <c r="BE1079" s="225">
        <f>IF(N1079="základní",J1079,0)</f>
        <v>0</v>
      </c>
      <c r="BF1079" s="225">
        <f>IF(N1079="snížená",J1079,0)</f>
        <v>0</v>
      </c>
      <c r="BG1079" s="225">
        <f>IF(N1079="zákl. přenesená",J1079,0)</f>
        <v>0</v>
      </c>
      <c r="BH1079" s="225">
        <f>IF(N1079="sníž. přenesená",J1079,0)</f>
        <v>0</v>
      </c>
      <c r="BI1079" s="225">
        <f>IF(N1079="nulová",J1079,0)</f>
        <v>0</v>
      </c>
      <c r="BJ1079" s="26" t="s">
        <v>79</v>
      </c>
      <c r="BK1079" s="225">
        <f>ROUND(I1079*H1079,2)</f>
        <v>0</v>
      </c>
      <c r="BL1079" s="26" t="s">
        <v>263</v>
      </c>
      <c r="BM1079" s="26" t="s">
        <v>2255</v>
      </c>
    </row>
    <row r="1080" spans="2:47" s="1" customFormat="1" ht="13.5">
      <c r="B1080" s="48"/>
      <c r="D1080" s="227" t="s">
        <v>1236</v>
      </c>
      <c r="F1080" s="285" t="s">
        <v>1832</v>
      </c>
      <c r="I1080" s="281"/>
      <c r="L1080" s="48"/>
      <c r="M1080" s="282"/>
      <c r="N1080" s="49"/>
      <c r="O1080" s="49"/>
      <c r="P1080" s="49"/>
      <c r="Q1080" s="49"/>
      <c r="R1080" s="49"/>
      <c r="S1080" s="49"/>
      <c r="T1080" s="87"/>
      <c r="AT1080" s="26" t="s">
        <v>1236</v>
      </c>
      <c r="AU1080" s="26" t="s">
        <v>85</v>
      </c>
    </row>
    <row r="1081" spans="2:51" s="15" customFormat="1" ht="13.5">
      <c r="B1081" s="286"/>
      <c r="D1081" s="227" t="s">
        <v>183</v>
      </c>
      <c r="E1081" s="287" t="s">
        <v>5</v>
      </c>
      <c r="F1081" s="288" t="s">
        <v>2152</v>
      </c>
      <c r="H1081" s="289" t="s">
        <v>5</v>
      </c>
      <c r="I1081" s="290"/>
      <c r="L1081" s="286"/>
      <c r="M1081" s="291"/>
      <c r="N1081" s="292"/>
      <c r="O1081" s="292"/>
      <c r="P1081" s="292"/>
      <c r="Q1081" s="292"/>
      <c r="R1081" s="292"/>
      <c r="S1081" s="292"/>
      <c r="T1081" s="293"/>
      <c r="AT1081" s="289" t="s">
        <v>183</v>
      </c>
      <c r="AU1081" s="289" t="s">
        <v>85</v>
      </c>
      <c r="AV1081" s="15" t="s">
        <v>79</v>
      </c>
      <c r="AW1081" s="15" t="s">
        <v>35</v>
      </c>
      <c r="AX1081" s="15" t="s">
        <v>72</v>
      </c>
      <c r="AY1081" s="289" t="s">
        <v>173</v>
      </c>
    </row>
    <row r="1082" spans="2:51" s="12" customFormat="1" ht="13.5">
      <c r="B1082" s="226"/>
      <c r="D1082" s="236" t="s">
        <v>183</v>
      </c>
      <c r="E1082" s="256" t="s">
        <v>5</v>
      </c>
      <c r="F1082" s="257" t="s">
        <v>2211</v>
      </c>
      <c r="H1082" s="258">
        <v>17.49</v>
      </c>
      <c r="I1082" s="231"/>
      <c r="L1082" s="226"/>
      <c r="M1082" s="232"/>
      <c r="N1082" s="233"/>
      <c r="O1082" s="233"/>
      <c r="P1082" s="233"/>
      <c r="Q1082" s="233"/>
      <c r="R1082" s="233"/>
      <c r="S1082" s="233"/>
      <c r="T1082" s="234"/>
      <c r="AT1082" s="228" t="s">
        <v>183</v>
      </c>
      <c r="AU1082" s="228" t="s">
        <v>85</v>
      </c>
      <c r="AV1082" s="12" t="s">
        <v>81</v>
      </c>
      <c r="AW1082" s="12" t="s">
        <v>35</v>
      </c>
      <c r="AX1082" s="12" t="s">
        <v>79</v>
      </c>
      <c r="AY1082" s="228" t="s">
        <v>173</v>
      </c>
    </row>
    <row r="1083" spans="2:65" s="1" customFormat="1" ht="31.5" customHeight="1">
      <c r="B1083" s="213"/>
      <c r="C1083" s="214" t="s">
        <v>2256</v>
      </c>
      <c r="D1083" s="214" t="s">
        <v>176</v>
      </c>
      <c r="E1083" s="215" t="s">
        <v>1839</v>
      </c>
      <c r="F1083" s="216" t="s">
        <v>1840</v>
      </c>
      <c r="G1083" s="217" t="s">
        <v>179</v>
      </c>
      <c r="H1083" s="218">
        <v>5.38</v>
      </c>
      <c r="I1083" s="219"/>
      <c r="J1083" s="220">
        <f>ROUND(I1083*H1083,2)</f>
        <v>0</v>
      </c>
      <c r="K1083" s="216" t="s">
        <v>180</v>
      </c>
      <c r="L1083" s="48"/>
      <c r="M1083" s="221" t="s">
        <v>5</v>
      </c>
      <c r="N1083" s="222" t="s">
        <v>43</v>
      </c>
      <c r="O1083" s="49"/>
      <c r="P1083" s="223">
        <f>O1083*H1083</f>
        <v>0</v>
      </c>
      <c r="Q1083" s="223">
        <v>0</v>
      </c>
      <c r="R1083" s="223">
        <f>Q1083*H1083</f>
        <v>0</v>
      </c>
      <c r="S1083" s="223">
        <v>0</v>
      </c>
      <c r="T1083" s="224">
        <f>S1083*H1083</f>
        <v>0</v>
      </c>
      <c r="AR1083" s="26" t="s">
        <v>263</v>
      </c>
      <c r="AT1083" s="26" t="s">
        <v>176</v>
      </c>
      <c r="AU1083" s="26" t="s">
        <v>85</v>
      </c>
      <c r="AY1083" s="26" t="s">
        <v>173</v>
      </c>
      <c r="BE1083" s="225">
        <f>IF(N1083="základní",J1083,0)</f>
        <v>0</v>
      </c>
      <c r="BF1083" s="225">
        <f>IF(N1083="snížená",J1083,0)</f>
        <v>0</v>
      </c>
      <c r="BG1083" s="225">
        <f>IF(N1083="zákl. přenesená",J1083,0)</f>
        <v>0</v>
      </c>
      <c r="BH1083" s="225">
        <f>IF(N1083="sníž. přenesená",J1083,0)</f>
        <v>0</v>
      </c>
      <c r="BI1083" s="225">
        <f>IF(N1083="nulová",J1083,0)</f>
        <v>0</v>
      </c>
      <c r="BJ1083" s="26" t="s">
        <v>79</v>
      </c>
      <c r="BK1083" s="225">
        <f>ROUND(I1083*H1083,2)</f>
        <v>0</v>
      </c>
      <c r="BL1083" s="26" t="s">
        <v>263</v>
      </c>
      <c r="BM1083" s="26" t="s">
        <v>2257</v>
      </c>
    </row>
    <row r="1084" spans="2:47" s="1" customFormat="1" ht="13.5">
      <c r="B1084" s="48"/>
      <c r="D1084" s="227" t="s">
        <v>1236</v>
      </c>
      <c r="F1084" s="285" t="s">
        <v>1832</v>
      </c>
      <c r="I1084" s="281"/>
      <c r="L1084" s="48"/>
      <c r="M1084" s="282"/>
      <c r="N1084" s="49"/>
      <c r="O1084" s="49"/>
      <c r="P1084" s="49"/>
      <c r="Q1084" s="49"/>
      <c r="R1084" s="49"/>
      <c r="S1084" s="49"/>
      <c r="T1084" s="87"/>
      <c r="AT1084" s="26" t="s">
        <v>1236</v>
      </c>
      <c r="AU1084" s="26" t="s">
        <v>85</v>
      </c>
    </row>
    <row r="1085" spans="2:51" s="15" customFormat="1" ht="13.5">
      <c r="B1085" s="286"/>
      <c r="D1085" s="227" t="s">
        <v>183</v>
      </c>
      <c r="E1085" s="287" t="s">
        <v>5</v>
      </c>
      <c r="F1085" s="288" t="s">
        <v>2152</v>
      </c>
      <c r="H1085" s="289" t="s">
        <v>5</v>
      </c>
      <c r="I1085" s="290"/>
      <c r="L1085" s="286"/>
      <c r="M1085" s="291"/>
      <c r="N1085" s="292"/>
      <c r="O1085" s="292"/>
      <c r="P1085" s="292"/>
      <c r="Q1085" s="292"/>
      <c r="R1085" s="292"/>
      <c r="S1085" s="292"/>
      <c r="T1085" s="293"/>
      <c r="AT1085" s="289" t="s">
        <v>183</v>
      </c>
      <c r="AU1085" s="289" t="s">
        <v>85</v>
      </c>
      <c r="AV1085" s="15" t="s">
        <v>79</v>
      </c>
      <c r="AW1085" s="15" t="s">
        <v>35</v>
      </c>
      <c r="AX1085" s="15" t="s">
        <v>72</v>
      </c>
      <c r="AY1085" s="289" t="s">
        <v>173</v>
      </c>
    </row>
    <row r="1086" spans="2:51" s="12" customFormat="1" ht="13.5">
      <c r="B1086" s="226"/>
      <c r="D1086" s="236" t="s">
        <v>183</v>
      </c>
      <c r="E1086" s="256" t="s">
        <v>5</v>
      </c>
      <c r="F1086" s="257" t="s">
        <v>2258</v>
      </c>
      <c r="H1086" s="258">
        <v>5.38</v>
      </c>
      <c r="I1086" s="231"/>
      <c r="L1086" s="226"/>
      <c r="M1086" s="232"/>
      <c r="N1086" s="233"/>
      <c r="O1086" s="233"/>
      <c r="P1086" s="233"/>
      <c r="Q1086" s="233"/>
      <c r="R1086" s="233"/>
      <c r="S1086" s="233"/>
      <c r="T1086" s="234"/>
      <c r="AT1086" s="228" t="s">
        <v>183</v>
      </c>
      <c r="AU1086" s="228" t="s">
        <v>85</v>
      </c>
      <c r="AV1086" s="12" t="s">
        <v>81</v>
      </c>
      <c r="AW1086" s="12" t="s">
        <v>35</v>
      </c>
      <c r="AX1086" s="12" t="s">
        <v>79</v>
      </c>
      <c r="AY1086" s="228" t="s">
        <v>173</v>
      </c>
    </row>
    <row r="1087" spans="2:65" s="1" customFormat="1" ht="22.5" customHeight="1">
      <c r="B1087" s="213"/>
      <c r="C1087" s="259" t="s">
        <v>2259</v>
      </c>
      <c r="D1087" s="259" t="s">
        <v>336</v>
      </c>
      <c r="E1087" s="260" t="s">
        <v>1845</v>
      </c>
      <c r="F1087" s="261" t="s">
        <v>1846</v>
      </c>
      <c r="G1087" s="262" t="s">
        <v>276</v>
      </c>
      <c r="H1087" s="263">
        <v>0.01</v>
      </c>
      <c r="I1087" s="264"/>
      <c r="J1087" s="265">
        <f>ROUND(I1087*H1087,2)</f>
        <v>0</v>
      </c>
      <c r="K1087" s="261" t="s">
        <v>1288</v>
      </c>
      <c r="L1087" s="266"/>
      <c r="M1087" s="267" t="s">
        <v>5</v>
      </c>
      <c r="N1087" s="268" t="s">
        <v>43</v>
      </c>
      <c r="O1087" s="49"/>
      <c r="P1087" s="223">
        <f>O1087*H1087</f>
        <v>0</v>
      </c>
      <c r="Q1087" s="223">
        <v>1</v>
      </c>
      <c r="R1087" s="223">
        <f>Q1087*H1087</f>
        <v>0</v>
      </c>
      <c r="S1087" s="223">
        <v>0</v>
      </c>
      <c r="T1087" s="224">
        <f>S1087*H1087</f>
        <v>0</v>
      </c>
      <c r="AR1087" s="26" t="s">
        <v>340</v>
      </c>
      <c r="AT1087" s="26" t="s">
        <v>336</v>
      </c>
      <c r="AU1087" s="26" t="s">
        <v>85</v>
      </c>
      <c r="AY1087" s="26" t="s">
        <v>173</v>
      </c>
      <c r="BE1087" s="225">
        <f>IF(N1087="základní",J1087,0)</f>
        <v>0</v>
      </c>
      <c r="BF1087" s="225">
        <f>IF(N1087="snížená",J1087,0)</f>
        <v>0</v>
      </c>
      <c r="BG1087" s="225">
        <f>IF(N1087="zákl. přenesená",J1087,0)</f>
        <v>0</v>
      </c>
      <c r="BH1087" s="225">
        <f>IF(N1087="sníž. přenesená",J1087,0)</f>
        <v>0</v>
      </c>
      <c r="BI1087" s="225">
        <f>IF(N1087="nulová",J1087,0)</f>
        <v>0</v>
      </c>
      <c r="BJ1087" s="26" t="s">
        <v>79</v>
      </c>
      <c r="BK1087" s="225">
        <f>ROUND(I1087*H1087,2)</f>
        <v>0</v>
      </c>
      <c r="BL1087" s="26" t="s">
        <v>263</v>
      </c>
      <c r="BM1087" s="26" t="s">
        <v>2260</v>
      </c>
    </row>
    <row r="1088" spans="2:47" s="1" customFormat="1" ht="13.5">
      <c r="B1088" s="48"/>
      <c r="D1088" s="227" t="s">
        <v>1179</v>
      </c>
      <c r="F1088" s="285" t="s">
        <v>1848</v>
      </c>
      <c r="I1088" s="281"/>
      <c r="L1088" s="48"/>
      <c r="M1088" s="282"/>
      <c r="N1088" s="49"/>
      <c r="O1088" s="49"/>
      <c r="P1088" s="49"/>
      <c r="Q1088" s="49"/>
      <c r="R1088" s="49"/>
      <c r="S1088" s="49"/>
      <c r="T1088" s="87"/>
      <c r="AT1088" s="26" t="s">
        <v>1179</v>
      </c>
      <c r="AU1088" s="26" t="s">
        <v>85</v>
      </c>
    </row>
    <row r="1089" spans="2:51" s="12" customFormat="1" ht="13.5">
      <c r="B1089" s="226"/>
      <c r="D1089" s="236" t="s">
        <v>183</v>
      </c>
      <c r="E1089" s="256" t="s">
        <v>5</v>
      </c>
      <c r="F1089" s="257" t="s">
        <v>2261</v>
      </c>
      <c r="H1089" s="258">
        <v>0.01</v>
      </c>
      <c r="I1089" s="231"/>
      <c r="L1089" s="226"/>
      <c r="M1089" s="232"/>
      <c r="N1089" s="233"/>
      <c r="O1089" s="233"/>
      <c r="P1089" s="233"/>
      <c r="Q1089" s="233"/>
      <c r="R1089" s="233"/>
      <c r="S1089" s="233"/>
      <c r="T1089" s="234"/>
      <c r="AT1089" s="228" t="s">
        <v>183</v>
      </c>
      <c r="AU1089" s="228" t="s">
        <v>85</v>
      </c>
      <c r="AV1089" s="12" t="s">
        <v>81</v>
      </c>
      <c r="AW1089" s="12" t="s">
        <v>35</v>
      </c>
      <c r="AX1089" s="12" t="s">
        <v>79</v>
      </c>
      <c r="AY1089" s="228" t="s">
        <v>173</v>
      </c>
    </row>
    <row r="1090" spans="2:65" s="1" customFormat="1" ht="22.5" customHeight="1">
      <c r="B1090" s="213"/>
      <c r="C1090" s="214" t="s">
        <v>2262</v>
      </c>
      <c r="D1090" s="214" t="s">
        <v>176</v>
      </c>
      <c r="E1090" s="215" t="s">
        <v>1851</v>
      </c>
      <c r="F1090" s="216" t="s">
        <v>1852</v>
      </c>
      <c r="G1090" s="217" t="s">
        <v>179</v>
      </c>
      <c r="H1090" s="218">
        <v>17.49</v>
      </c>
      <c r="I1090" s="219"/>
      <c r="J1090" s="220">
        <f>ROUND(I1090*H1090,2)</f>
        <v>0</v>
      </c>
      <c r="K1090" s="216" t="s">
        <v>180</v>
      </c>
      <c r="L1090" s="48"/>
      <c r="M1090" s="221" t="s">
        <v>5</v>
      </c>
      <c r="N1090" s="222" t="s">
        <v>43</v>
      </c>
      <c r="O1090" s="49"/>
      <c r="P1090" s="223">
        <f>O1090*H1090</f>
        <v>0</v>
      </c>
      <c r="Q1090" s="223">
        <v>0.00039825</v>
      </c>
      <c r="R1090" s="223">
        <f>Q1090*H1090</f>
        <v>0</v>
      </c>
      <c r="S1090" s="223">
        <v>0</v>
      </c>
      <c r="T1090" s="224">
        <f>S1090*H1090</f>
        <v>0</v>
      </c>
      <c r="AR1090" s="26" t="s">
        <v>263</v>
      </c>
      <c r="AT1090" s="26" t="s">
        <v>176</v>
      </c>
      <c r="AU1090" s="26" t="s">
        <v>85</v>
      </c>
      <c r="AY1090" s="26" t="s">
        <v>173</v>
      </c>
      <c r="BE1090" s="225">
        <f>IF(N1090="základní",J1090,0)</f>
        <v>0</v>
      </c>
      <c r="BF1090" s="225">
        <f>IF(N1090="snížená",J1090,0)</f>
        <v>0</v>
      </c>
      <c r="BG1090" s="225">
        <f>IF(N1090="zákl. přenesená",J1090,0)</f>
        <v>0</v>
      </c>
      <c r="BH1090" s="225">
        <f>IF(N1090="sníž. přenesená",J1090,0)</f>
        <v>0</v>
      </c>
      <c r="BI1090" s="225">
        <f>IF(N1090="nulová",J1090,0)</f>
        <v>0</v>
      </c>
      <c r="BJ1090" s="26" t="s">
        <v>79</v>
      </c>
      <c r="BK1090" s="225">
        <f>ROUND(I1090*H1090,2)</f>
        <v>0</v>
      </c>
      <c r="BL1090" s="26" t="s">
        <v>263</v>
      </c>
      <c r="BM1090" s="26" t="s">
        <v>2263</v>
      </c>
    </row>
    <row r="1091" spans="2:47" s="1" customFormat="1" ht="13.5">
      <c r="B1091" s="48"/>
      <c r="D1091" s="227" t="s">
        <v>1236</v>
      </c>
      <c r="F1091" s="285" t="s">
        <v>1854</v>
      </c>
      <c r="I1091" s="281"/>
      <c r="L1091" s="48"/>
      <c r="M1091" s="282"/>
      <c r="N1091" s="49"/>
      <c r="O1091" s="49"/>
      <c r="P1091" s="49"/>
      <c r="Q1091" s="49"/>
      <c r="R1091" s="49"/>
      <c r="S1091" s="49"/>
      <c r="T1091" s="87"/>
      <c r="AT1091" s="26" t="s">
        <v>1236</v>
      </c>
      <c r="AU1091" s="26" t="s">
        <v>85</v>
      </c>
    </row>
    <row r="1092" spans="2:51" s="15" customFormat="1" ht="13.5">
      <c r="B1092" s="286"/>
      <c r="D1092" s="227" t="s">
        <v>183</v>
      </c>
      <c r="E1092" s="287" t="s">
        <v>5</v>
      </c>
      <c r="F1092" s="288" t="s">
        <v>2152</v>
      </c>
      <c r="H1092" s="289" t="s">
        <v>5</v>
      </c>
      <c r="I1092" s="290"/>
      <c r="L1092" s="286"/>
      <c r="M1092" s="291"/>
      <c r="N1092" s="292"/>
      <c r="O1092" s="292"/>
      <c r="P1092" s="292"/>
      <c r="Q1092" s="292"/>
      <c r="R1092" s="292"/>
      <c r="S1092" s="292"/>
      <c r="T1092" s="293"/>
      <c r="AT1092" s="289" t="s">
        <v>183</v>
      </c>
      <c r="AU1092" s="289" t="s">
        <v>85</v>
      </c>
      <c r="AV1092" s="15" t="s">
        <v>79</v>
      </c>
      <c r="AW1092" s="15" t="s">
        <v>35</v>
      </c>
      <c r="AX1092" s="15" t="s">
        <v>72</v>
      </c>
      <c r="AY1092" s="289" t="s">
        <v>173</v>
      </c>
    </row>
    <row r="1093" spans="2:51" s="12" customFormat="1" ht="13.5">
      <c r="B1093" s="226"/>
      <c r="D1093" s="236" t="s">
        <v>183</v>
      </c>
      <c r="E1093" s="256" t="s">
        <v>5</v>
      </c>
      <c r="F1093" s="257" t="s">
        <v>2211</v>
      </c>
      <c r="H1093" s="258">
        <v>17.49</v>
      </c>
      <c r="I1093" s="231"/>
      <c r="L1093" s="226"/>
      <c r="M1093" s="232"/>
      <c r="N1093" s="233"/>
      <c r="O1093" s="233"/>
      <c r="P1093" s="233"/>
      <c r="Q1093" s="233"/>
      <c r="R1093" s="233"/>
      <c r="S1093" s="233"/>
      <c r="T1093" s="234"/>
      <c r="AT1093" s="228" t="s">
        <v>183</v>
      </c>
      <c r="AU1093" s="228" t="s">
        <v>85</v>
      </c>
      <c r="AV1093" s="12" t="s">
        <v>81</v>
      </c>
      <c r="AW1093" s="12" t="s">
        <v>35</v>
      </c>
      <c r="AX1093" s="12" t="s">
        <v>79</v>
      </c>
      <c r="AY1093" s="228" t="s">
        <v>173</v>
      </c>
    </row>
    <row r="1094" spans="2:65" s="1" customFormat="1" ht="22.5" customHeight="1">
      <c r="B1094" s="213"/>
      <c r="C1094" s="214" t="s">
        <v>2264</v>
      </c>
      <c r="D1094" s="214" t="s">
        <v>176</v>
      </c>
      <c r="E1094" s="215" t="s">
        <v>1856</v>
      </c>
      <c r="F1094" s="216" t="s">
        <v>1857</v>
      </c>
      <c r="G1094" s="217" t="s">
        <v>179</v>
      </c>
      <c r="H1094" s="218">
        <v>5.38</v>
      </c>
      <c r="I1094" s="219"/>
      <c r="J1094" s="220">
        <f>ROUND(I1094*H1094,2)</f>
        <v>0</v>
      </c>
      <c r="K1094" s="216" t="s">
        <v>180</v>
      </c>
      <c r="L1094" s="48"/>
      <c r="M1094" s="221" t="s">
        <v>5</v>
      </c>
      <c r="N1094" s="222" t="s">
        <v>43</v>
      </c>
      <c r="O1094" s="49"/>
      <c r="P1094" s="223">
        <f>O1094*H1094</f>
        <v>0</v>
      </c>
      <c r="Q1094" s="223">
        <v>0.00039825</v>
      </c>
      <c r="R1094" s="223">
        <f>Q1094*H1094</f>
        <v>0</v>
      </c>
      <c r="S1094" s="223">
        <v>0</v>
      </c>
      <c r="T1094" s="224">
        <f>S1094*H1094</f>
        <v>0</v>
      </c>
      <c r="AR1094" s="26" t="s">
        <v>263</v>
      </c>
      <c r="AT1094" s="26" t="s">
        <v>176</v>
      </c>
      <c r="AU1094" s="26" t="s">
        <v>85</v>
      </c>
      <c r="AY1094" s="26" t="s">
        <v>173</v>
      </c>
      <c r="BE1094" s="225">
        <f>IF(N1094="základní",J1094,0)</f>
        <v>0</v>
      </c>
      <c r="BF1094" s="225">
        <f>IF(N1094="snížená",J1094,0)</f>
        <v>0</v>
      </c>
      <c r="BG1094" s="225">
        <f>IF(N1094="zákl. přenesená",J1094,0)</f>
        <v>0</v>
      </c>
      <c r="BH1094" s="225">
        <f>IF(N1094="sníž. přenesená",J1094,0)</f>
        <v>0</v>
      </c>
      <c r="BI1094" s="225">
        <f>IF(N1094="nulová",J1094,0)</f>
        <v>0</v>
      </c>
      <c r="BJ1094" s="26" t="s">
        <v>79</v>
      </c>
      <c r="BK1094" s="225">
        <f>ROUND(I1094*H1094,2)</f>
        <v>0</v>
      </c>
      <c r="BL1094" s="26" t="s">
        <v>263</v>
      </c>
      <c r="BM1094" s="26" t="s">
        <v>2265</v>
      </c>
    </row>
    <row r="1095" spans="2:47" s="1" customFormat="1" ht="13.5">
      <c r="B1095" s="48"/>
      <c r="D1095" s="236" t="s">
        <v>1236</v>
      </c>
      <c r="F1095" s="280" t="s">
        <v>1854</v>
      </c>
      <c r="I1095" s="281"/>
      <c r="L1095" s="48"/>
      <c r="M1095" s="282"/>
      <c r="N1095" s="49"/>
      <c r="O1095" s="49"/>
      <c r="P1095" s="49"/>
      <c r="Q1095" s="49"/>
      <c r="R1095" s="49"/>
      <c r="S1095" s="49"/>
      <c r="T1095" s="87"/>
      <c r="AT1095" s="26" t="s">
        <v>1236</v>
      </c>
      <c r="AU1095" s="26" t="s">
        <v>85</v>
      </c>
    </row>
    <row r="1096" spans="2:65" s="1" customFormat="1" ht="22.5" customHeight="1">
      <c r="B1096" s="213"/>
      <c r="C1096" s="259" t="s">
        <v>2266</v>
      </c>
      <c r="D1096" s="259" t="s">
        <v>336</v>
      </c>
      <c r="E1096" s="260" t="s">
        <v>2267</v>
      </c>
      <c r="F1096" s="261" t="s">
        <v>2268</v>
      </c>
      <c r="G1096" s="262" t="s">
        <v>179</v>
      </c>
      <c r="H1096" s="263">
        <v>27.44</v>
      </c>
      <c r="I1096" s="264"/>
      <c r="J1096" s="265">
        <f>ROUND(I1096*H1096,2)</f>
        <v>0</v>
      </c>
      <c r="K1096" s="261" t="s">
        <v>5</v>
      </c>
      <c r="L1096" s="266"/>
      <c r="M1096" s="267" t="s">
        <v>5</v>
      </c>
      <c r="N1096" s="268" t="s">
        <v>43</v>
      </c>
      <c r="O1096" s="49"/>
      <c r="P1096" s="223">
        <f>O1096*H1096</f>
        <v>0</v>
      </c>
      <c r="Q1096" s="223">
        <v>0.0045</v>
      </c>
      <c r="R1096" s="223">
        <f>Q1096*H1096</f>
        <v>0</v>
      </c>
      <c r="S1096" s="223">
        <v>0</v>
      </c>
      <c r="T1096" s="224">
        <f>S1096*H1096</f>
        <v>0</v>
      </c>
      <c r="AR1096" s="26" t="s">
        <v>340</v>
      </c>
      <c r="AT1096" s="26" t="s">
        <v>336</v>
      </c>
      <c r="AU1096" s="26" t="s">
        <v>85</v>
      </c>
      <c r="AY1096" s="26" t="s">
        <v>173</v>
      </c>
      <c r="BE1096" s="225">
        <f>IF(N1096="základní",J1096,0)</f>
        <v>0</v>
      </c>
      <c r="BF1096" s="225">
        <f>IF(N1096="snížená",J1096,0)</f>
        <v>0</v>
      </c>
      <c r="BG1096" s="225">
        <f>IF(N1096="zákl. přenesená",J1096,0)</f>
        <v>0</v>
      </c>
      <c r="BH1096" s="225">
        <f>IF(N1096="sníž. přenesená",J1096,0)</f>
        <v>0</v>
      </c>
      <c r="BI1096" s="225">
        <f>IF(N1096="nulová",J1096,0)</f>
        <v>0</v>
      </c>
      <c r="BJ1096" s="26" t="s">
        <v>79</v>
      </c>
      <c r="BK1096" s="225">
        <f>ROUND(I1096*H1096,2)</f>
        <v>0</v>
      </c>
      <c r="BL1096" s="26" t="s">
        <v>263</v>
      </c>
      <c r="BM1096" s="26" t="s">
        <v>2269</v>
      </c>
    </row>
    <row r="1097" spans="2:47" s="1" customFormat="1" ht="13.5">
      <c r="B1097" s="48"/>
      <c r="D1097" s="227" t="s">
        <v>1179</v>
      </c>
      <c r="F1097" s="285" t="s">
        <v>1862</v>
      </c>
      <c r="I1097" s="281"/>
      <c r="L1097" s="48"/>
      <c r="M1097" s="282"/>
      <c r="N1097" s="49"/>
      <c r="O1097" s="49"/>
      <c r="P1097" s="49"/>
      <c r="Q1097" s="49"/>
      <c r="R1097" s="49"/>
      <c r="S1097" s="49"/>
      <c r="T1097" s="87"/>
      <c r="AT1097" s="26" t="s">
        <v>1179</v>
      </c>
      <c r="AU1097" s="26" t="s">
        <v>85</v>
      </c>
    </row>
    <row r="1098" spans="2:51" s="12" customFormat="1" ht="13.5">
      <c r="B1098" s="226"/>
      <c r="D1098" s="236" t="s">
        <v>183</v>
      </c>
      <c r="E1098" s="256" t="s">
        <v>5</v>
      </c>
      <c r="F1098" s="257" t="s">
        <v>2270</v>
      </c>
      <c r="H1098" s="258">
        <v>27.44</v>
      </c>
      <c r="I1098" s="231"/>
      <c r="L1098" s="226"/>
      <c r="M1098" s="232"/>
      <c r="N1098" s="233"/>
      <c r="O1098" s="233"/>
      <c r="P1098" s="233"/>
      <c r="Q1098" s="233"/>
      <c r="R1098" s="233"/>
      <c r="S1098" s="233"/>
      <c r="T1098" s="234"/>
      <c r="AT1098" s="228" t="s">
        <v>183</v>
      </c>
      <c r="AU1098" s="228" t="s">
        <v>85</v>
      </c>
      <c r="AV1098" s="12" t="s">
        <v>81</v>
      </c>
      <c r="AW1098" s="12" t="s">
        <v>35</v>
      </c>
      <c r="AX1098" s="12" t="s">
        <v>79</v>
      </c>
      <c r="AY1098" s="228" t="s">
        <v>173</v>
      </c>
    </row>
    <row r="1099" spans="2:65" s="1" customFormat="1" ht="31.5" customHeight="1">
      <c r="B1099" s="213"/>
      <c r="C1099" s="214" t="s">
        <v>2271</v>
      </c>
      <c r="D1099" s="214" t="s">
        <v>176</v>
      </c>
      <c r="E1099" s="215" t="s">
        <v>2272</v>
      </c>
      <c r="F1099" s="216" t="s">
        <v>2273</v>
      </c>
      <c r="G1099" s="217" t="s">
        <v>179</v>
      </c>
      <c r="H1099" s="218">
        <v>85.53</v>
      </c>
      <c r="I1099" s="219"/>
      <c r="J1099" s="220">
        <f>ROUND(I1099*H1099,2)</f>
        <v>0</v>
      </c>
      <c r="K1099" s="216" t="s">
        <v>180</v>
      </c>
      <c r="L1099" s="48"/>
      <c r="M1099" s="221" t="s">
        <v>5</v>
      </c>
      <c r="N1099" s="222" t="s">
        <v>43</v>
      </c>
      <c r="O1099" s="49"/>
      <c r="P1099" s="223">
        <f>O1099*H1099</f>
        <v>0</v>
      </c>
      <c r="Q1099" s="223">
        <v>0</v>
      </c>
      <c r="R1099" s="223">
        <f>Q1099*H1099</f>
        <v>0</v>
      </c>
      <c r="S1099" s="223">
        <v>0</v>
      </c>
      <c r="T1099" s="224">
        <f>S1099*H1099</f>
        <v>0</v>
      </c>
      <c r="AR1099" s="26" t="s">
        <v>263</v>
      </c>
      <c r="AT1099" s="26" t="s">
        <v>176</v>
      </c>
      <c r="AU1099" s="26" t="s">
        <v>85</v>
      </c>
      <c r="AY1099" s="26" t="s">
        <v>173</v>
      </c>
      <c r="BE1099" s="225">
        <f>IF(N1099="základní",J1099,0)</f>
        <v>0</v>
      </c>
      <c r="BF1099" s="225">
        <f>IF(N1099="snížená",J1099,0)</f>
        <v>0</v>
      </c>
      <c r="BG1099" s="225">
        <f>IF(N1099="zákl. přenesená",J1099,0)</f>
        <v>0</v>
      </c>
      <c r="BH1099" s="225">
        <f>IF(N1099="sníž. přenesená",J1099,0)</f>
        <v>0</v>
      </c>
      <c r="BI1099" s="225">
        <f>IF(N1099="nulová",J1099,0)</f>
        <v>0</v>
      </c>
      <c r="BJ1099" s="26" t="s">
        <v>79</v>
      </c>
      <c r="BK1099" s="225">
        <f>ROUND(I1099*H1099,2)</f>
        <v>0</v>
      </c>
      <c r="BL1099" s="26" t="s">
        <v>263</v>
      </c>
      <c r="BM1099" s="26" t="s">
        <v>2274</v>
      </c>
    </row>
    <row r="1100" spans="2:47" s="1" customFormat="1" ht="13.5">
      <c r="B1100" s="48"/>
      <c r="D1100" s="227" t="s">
        <v>1236</v>
      </c>
      <c r="F1100" s="285" t="s">
        <v>1832</v>
      </c>
      <c r="I1100" s="281"/>
      <c r="L1100" s="48"/>
      <c r="M1100" s="282"/>
      <c r="N1100" s="49"/>
      <c r="O1100" s="49"/>
      <c r="P1100" s="49"/>
      <c r="Q1100" s="49"/>
      <c r="R1100" s="49"/>
      <c r="S1100" s="49"/>
      <c r="T1100" s="87"/>
      <c r="AT1100" s="26" t="s">
        <v>1236</v>
      </c>
      <c r="AU1100" s="26" t="s">
        <v>85</v>
      </c>
    </row>
    <row r="1101" spans="2:51" s="15" customFormat="1" ht="13.5">
      <c r="B1101" s="286"/>
      <c r="D1101" s="227" t="s">
        <v>183</v>
      </c>
      <c r="E1101" s="287" t="s">
        <v>5</v>
      </c>
      <c r="F1101" s="288" t="s">
        <v>2275</v>
      </c>
      <c r="H1101" s="289" t="s">
        <v>5</v>
      </c>
      <c r="I1101" s="290"/>
      <c r="L1101" s="286"/>
      <c r="M1101" s="291"/>
      <c r="N1101" s="292"/>
      <c r="O1101" s="292"/>
      <c r="P1101" s="292"/>
      <c r="Q1101" s="292"/>
      <c r="R1101" s="292"/>
      <c r="S1101" s="292"/>
      <c r="T1101" s="293"/>
      <c r="AT1101" s="289" t="s">
        <v>183</v>
      </c>
      <c r="AU1101" s="289" t="s">
        <v>85</v>
      </c>
      <c r="AV1101" s="15" t="s">
        <v>79</v>
      </c>
      <c r="AW1101" s="15" t="s">
        <v>35</v>
      </c>
      <c r="AX1101" s="15" t="s">
        <v>72</v>
      </c>
      <c r="AY1101" s="289" t="s">
        <v>173</v>
      </c>
    </row>
    <row r="1102" spans="2:51" s="12" customFormat="1" ht="13.5">
      <c r="B1102" s="226"/>
      <c r="D1102" s="227" t="s">
        <v>183</v>
      </c>
      <c r="E1102" s="228" t="s">
        <v>5</v>
      </c>
      <c r="F1102" s="229" t="s">
        <v>2276</v>
      </c>
      <c r="H1102" s="230">
        <v>68.04</v>
      </c>
      <c r="I1102" s="231"/>
      <c r="L1102" s="226"/>
      <c r="M1102" s="232"/>
      <c r="N1102" s="233"/>
      <c r="O1102" s="233"/>
      <c r="P1102" s="233"/>
      <c r="Q1102" s="233"/>
      <c r="R1102" s="233"/>
      <c r="S1102" s="233"/>
      <c r="T1102" s="234"/>
      <c r="AT1102" s="228" t="s">
        <v>183</v>
      </c>
      <c r="AU1102" s="228" t="s">
        <v>85</v>
      </c>
      <c r="AV1102" s="12" t="s">
        <v>81</v>
      </c>
      <c r="AW1102" s="12" t="s">
        <v>35</v>
      </c>
      <c r="AX1102" s="12" t="s">
        <v>72</v>
      </c>
      <c r="AY1102" s="228" t="s">
        <v>173</v>
      </c>
    </row>
    <row r="1103" spans="2:51" s="15" customFormat="1" ht="13.5">
      <c r="B1103" s="286"/>
      <c r="D1103" s="227" t="s">
        <v>183</v>
      </c>
      <c r="E1103" s="287" t="s">
        <v>5</v>
      </c>
      <c r="F1103" s="288" t="s">
        <v>2152</v>
      </c>
      <c r="H1103" s="289" t="s">
        <v>5</v>
      </c>
      <c r="I1103" s="290"/>
      <c r="L1103" s="286"/>
      <c r="M1103" s="291"/>
      <c r="N1103" s="292"/>
      <c r="O1103" s="292"/>
      <c r="P1103" s="292"/>
      <c r="Q1103" s="292"/>
      <c r="R1103" s="292"/>
      <c r="S1103" s="292"/>
      <c r="T1103" s="293"/>
      <c r="AT1103" s="289" t="s">
        <v>183</v>
      </c>
      <c r="AU1103" s="289" t="s">
        <v>85</v>
      </c>
      <c r="AV1103" s="15" t="s">
        <v>79</v>
      </c>
      <c r="AW1103" s="15" t="s">
        <v>35</v>
      </c>
      <c r="AX1103" s="15" t="s">
        <v>72</v>
      </c>
      <c r="AY1103" s="289" t="s">
        <v>173</v>
      </c>
    </row>
    <row r="1104" spans="2:51" s="12" customFormat="1" ht="13.5">
      <c r="B1104" s="226"/>
      <c r="D1104" s="227" t="s">
        <v>183</v>
      </c>
      <c r="E1104" s="228" t="s">
        <v>5</v>
      </c>
      <c r="F1104" s="229" t="s">
        <v>2211</v>
      </c>
      <c r="H1104" s="230">
        <v>17.49</v>
      </c>
      <c r="I1104" s="231"/>
      <c r="L1104" s="226"/>
      <c r="M1104" s="232"/>
      <c r="N1104" s="233"/>
      <c r="O1104" s="233"/>
      <c r="P1104" s="233"/>
      <c r="Q1104" s="233"/>
      <c r="R1104" s="233"/>
      <c r="S1104" s="233"/>
      <c r="T1104" s="234"/>
      <c r="AT1104" s="228" t="s">
        <v>183</v>
      </c>
      <c r="AU1104" s="228" t="s">
        <v>85</v>
      </c>
      <c r="AV1104" s="12" t="s">
        <v>81</v>
      </c>
      <c r="AW1104" s="12" t="s">
        <v>35</v>
      </c>
      <c r="AX1104" s="12" t="s">
        <v>72</v>
      </c>
      <c r="AY1104" s="228" t="s">
        <v>173</v>
      </c>
    </row>
    <row r="1105" spans="2:51" s="13" customFormat="1" ht="13.5">
      <c r="B1105" s="235"/>
      <c r="D1105" s="236" t="s">
        <v>183</v>
      </c>
      <c r="E1105" s="237" t="s">
        <v>5</v>
      </c>
      <c r="F1105" s="238" t="s">
        <v>186</v>
      </c>
      <c r="H1105" s="239">
        <v>85.53</v>
      </c>
      <c r="I1105" s="240"/>
      <c r="L1105" s="235"/>
      <c r="M1105" s="241"/>
      <c r="N1105" s="242"/>
      <c r="O1105" s="242"/>
      <c r="P1105" s="242"/>
      <c r="Q1105" s="242"/>
      <c r="R1105" s="242"/>
      <c r="S1105" s="242"/>
      <c r="T1105" s="243"/>
      <c r="AT1105" s="244" t="s">
        <v>183</v>
      </c>
      <c r="AU1105" s="244" t="s">
        <v>85</v>
      </c>
      <c r="AV1105" s="13" t="s">
        <v>181</v>
      </c>
      <c r="AW1105" s="13" t="s">
        <v>35</v>
      </c>
      <c r="AX1105" s="13" t="s">
        <v>79</v>
      </c>
      <c r="AY1105" s="244" t="s">
        <v>173</v>
      </c>
    </row>
    <row r="1106" spans="2:65" s="1" customFormat="1" ht="22.5" customHeight="1">
      <c r="B1106" s="213"/>
      <c r="C1106" s="259" t="s">
        <v>2277</v>
      </c>
      <c r="D1106" s="259" t="s">
        <v>336</v>
      </c>
      <c r="E1106" s="260" t="s">
        <v>2278</v>
      </c>
      <c r="F1106" s="261" t="s">
        <v>2279</v>
      </c>
      <c r="G1106" s="262" t="s">
        <v>819</v>
      </c>
      <c r="H1106" s="263">
        <v>128.3</v>
      </c>
      <c r="I1106" s="264"/>
      <c r="J1106" s="265">
        <f>ROUND(I1106*H1106,2)</f>
        <v>0</v>
      </c>
      <c r="K1106" s="261" t="s">
        <v>5</v>
      </c>
      <c r="L1106" s="266"/>
      <c r="M1106" s="267" t="s">
        <v>5</v>
      </c>
      <c r="N1106" s="268" t="s">
        <v>43</v>
      </c>
      <c r="O1106" s="49"/>
      <c r="P1106" s="223">
        <f>O1106*H1106</f>
        <v>0</v>
      </c>
      <c r="Q1106" s="223">
        <v>0.001</v>
      </c>
      <c r="R1106" s="223">
        <f>Q1106*H1106</f>
        <v>0</v>
      </c>
      <c r="S1106" s="223">
        <v>0</v>
      </c>
      <c r="T1106" s="224">
        <f>S1106*H1106</f>
        <v>0</v>
      </c>
      <c r="AR1106" s="26" t="s">
        <v>340</v>
      </c>
      <c r="AT1106" s="26" t="s">
        <v>336</v>
      </c>
      <c r="AU1106" s="26" t="s">
        <v>85</v>
      </c>
      <c r="AY1106" s="26" t="s">
        <v>173</v>
      </c>
      <c r="BE1106" s="225">
        <f>IF(N1106="základní",J1106,0)</f>
        <v>0</v>
      </c>
      <c r="BF1106" s="225">
        <f>IF(N1106="snížená",J1106,0)</f>
        <v>0</v>
      </c>
      <c r="BG1106" s="225">
        <f>IF(N1106="zákl. přenesená",J1106,0)</f>
        <v>0</v>
      </c>
      <c r="BH1106" s="225">
        <f>IF(N1106="sníž. přenesená",J1106,0)</f>
        <v>0</v>
      </c>
      <c r="BI1106" s="225">
        <f>IF(N1106="nulová",J1106,0)</f>
        <v>0</v>
      </c>
      <c r="BJ1106" s="26" t="s">
        <v>79</v>
      </c>
      <c r="BK1106" s="225">
        <f>ROUND(I1106*H1106,2)</f>
        <v>0</v>
      </c>
      <c r="BL1106" s="26" t="s">
        <v>263</v>
      </c>
      <c r="BM1106" s="26" t="s">
        <v>2280</v>
      </c>
    </row>
    <row r="1107" spans="2:65" s="1" customFormat="1" ht="22.5" customHeight="1">
      <c r="B1107" s="213"/>
      <c r="C1107" s="214" t="s">
        <v>2281</v>
      </c>
      <c r="D1107" s="214" t="s">
        <v>176</v>
      </c>
      <c r="E1107" s="215" t="s">
        <v>1885</v>
      </c>
      <c r="F1107" s="216" t="s">
        <v>1886</v>
      </c>
      <c r="G1107" s="217" t="s">
        <v>1887</v>
      </c>
      <c r="H1107" s="294"/>
      <c r="I1107" s="219"/>
      <c r="J1107" s="220">
        <f>ROUND(I1107*H1107,2)</f>
        <v>0</v>
      </c>
      <c r="K1107" s="216" t="s">
        <v>1288</v>
      </c>
      <c r="L1107" s="48"/>
      <c r="M1107" s="221" t="s">
        <v>5</v>
      </c>
      <c r="N1107" s="222" t="s">
        <v>43</v>
      </c>
      <c r="O1107" s="49"/>
      <c r="P1107" s="223">
        <f>O1107*H1107</f>
        <v>0</v>
      </c>
      <c r="Q1107" s="223">
        <v>0</v>
      </c>
      <c r="R1107" s="223">
        <f>Q1107*H1107</f>
        <v>0</v>
      </c>
      <c r="S1107" s="223">
        <v>0</v>
      </c>
      <c r="T1107" s="224">
        <f>S1107*H1107</f>
        <v>0</v>
      </c>
      <c r="AR1107" s="26" t="s">
        <v>263</v>
      </c>
      <c r="AT1107" s="26" t="s">
        <v>176</v>
      </c>
      <c r="AU1107" s="26" t="s">
        <v>85</v>
      </c>
      <c r="AY1107" s="26" t="s">
        <v>173</v>
      </c>
      <c r="BE1107" s="225">
        <f>IF(N1107="základní",J1107,0)</f>
        <v>0</v>
      </c>
      <c r="BF1107" s="225">
        <f>IF(N1107="snížená",J1107,0)</f>
        <v>0</v>
      </c>
      <c r="BG1107" s="225">
        <f>IF(N1107="zákl. přenesená",J1107,0)</f>
        <v>0</v>
      </c>
      <c r="BH1107" s="225">
        <f>IF(N1107="sníž. přenesená",J1107,0)</f>
        <v>0</v>
      </c>
      <c r="BI1107" s="225">
        <f>IF(N1107="nulová",J1107,0)</f>
        <v>0</v>
      </c>
      <c r="BJ1107" s="26" t="s">
        <v>79</v>
      </c>
      <c r="BK1107" s="225">
        <f>ROUND(I1107*H1107,2)</f>
        <v>0</v>
      </c>
      <c r="BL1107" s="26" t="s">
        <v>263</v>
      </c>
      <c r="BM1107" s="26" t="s">
        <v>2282</v>
      </c>
    </row>
    <row r="1108" spans="2:47" s="1" customFormat="1" ht="13.5">
      <c r="B1108" s="48"/>
      <c r="D1108" s="227" t="s">
        <v>1236</v>
      </c>
      <c r="F1108" s="285" t="s">
        <v>1889</v>
      </c>
      <c r="I1108" s="281"/>
      <c r="L1108" s="48"/>
      <c r="M1108" s="282"/>
      <c r="N1108" s="49"/>
      <c r="O1108" s="49"/>
      <c r="P1108" s="49"/>
      <c r="Q1108" s="49"/>
      <c r="R1108" s="49"/>
      <c r="S1108" s="49"/>
      <c r="T1108" s="87"/>
      <c r="AT1108" s="26" t="s">
        <v>1236</v>
      </c>
      <c r="AU1108" s="26" t="s">
        <v>85</v>
      </c>
    </row>
    <row r="1109" spans="2:63" s="11" customFormat="1" ht="22.3" customHeight="1">
      <c r="B1109" s="199"/>
      <c r="D1109" s="210" t="s">
        <v>71</v>
      </c>
      <c r="E1109" s="211" t="s">
        <v>2283</v>
      </c>
      <c r="F1109" s="211" t="s">
        <v>2284</v>
      </c>
      <c r="I1109" s="202"/>
      <c r="J1109" s="212">
        <f>BK1109</f>
        <v>0</v>
      </c>
      <c r="L1109" s="199"/>
      <c r="M1109" s="204"/>
      <c r="N1109" s="205"/>
      <c r="O1109" s="205"/>
      <c r="P1109" s="206">
        <f>SUM(P1110:P1123)</f>
        <v>0</v>
      </c>
      <c r="Q1109" s="205"/>
      <c r="R1109" s="206">
        <f>SUM(R1110:R1123)</f>
        <v>0</v>
      </c>
      <c r="S1109" s="205"/>
      <c r="T1109" s="207">
        <f>SUM(T1110:T1123)</f>
        <v>0</v>
      </c>
      <c r="AR1109" s="200" t="s">
        <v>81</v>
      </c>
      <c r="AT1109" s="208" t="s">
        <v>71</v>
      </c>
      <c r="AU1109" s="208" t="s">
        <v>81</v>
      </c>
      <c r="AY1109" s="200" t="s">
        <v>173</v>
      </c>
      <c r="BK1109" s="209">
        <f>SUM(BK1110:BK1123)</f>
        <v>0</v>
      </c>
    </row>
    <row r="1110" spans="2:65" s="1" customFormat="1" ht="31.5" customHeight="1">
      <c r="B1110" s="213"/>
      <c r="C1110" s="214" t="s">
        <v>2285</v>
      </c>
      <c r="D1110" s="214" t="s">
        <v>176</v>
      </c>
      <c r="E1110" s="215" t="s">
        <v>2286</v>
      </c>
      <c r="F1110" s="216" t="s">
        <v>2287</v>
      </c>
      <c r="G1110" s="217" t="s">
        <v>179</v>
      </c>
      <c r="H1110" s="218">
        <v>71.97</v>
      </c>
      <c r="I1110" s="219"/>
      <c r="J1110" s="220">
        <f>ROUND(I1110*H1110,2)</f>
        <v>0</v>
      </c>
      <c r="K1110" s="216" t="s">
        <v>5</v>
      </c>
      <c r="L1110" s="48"/>
      <c r="M1110" s="221" t="s">
        <v>5</v>
      </c>
      <c r="N1110" s="222" t="s">
        <v>43</v>
      </c>
      <c r="O1110" s="49"/>
      <c r="P1110" s="223">
        <f>O1110*H1110</f>
        <v>0</v>
      </c>
      <c r="Q1110" s="223">
        <v>0</v>
      </c>
      <c r="R1110" s="223">
        <f>Q1110*H1110</f>
        <v>0</v>
      </c>
      <c r="S1110" s="223">
        <v>0</v>
      </c>
      <c r="T1110" s="224">
        <f>S1110*H1110</f>
        <v>0</v>
      </c>
      <c r="AR1110" s="26" t="s">
        <v>263</v>
      </c>
      <c r="AT1110" s="26" t="s">
        <v>176</v>
      </c>
      <c r="AU1110" s="26" t="s">
        <v>85</v>
      </c>
      <c r="AY1110" s="26" t="s">
        <v>173</v>
      </c>
      <c r="BE1110" s="225">
        <f>IF(N1110="základní",J1110,0)</f>
        <v>0</v>
      </c>
      <c r="BF1110" s="225">
        <f>IF(N1110="snížená",J1110,0)</f>
        <v>0</v>
      </c>
      <c r="BG1110" s="225">
        <f>IF(N1110="zákl. přenesená",J1110,0)</f>
        <v>0</v>
      </c>
      <c r="BH1110" s="225">
        <f>IF(N1110="sníž. přenesená",J1110,0)</f>
        <v>0</v>
      </c>
      <c r="BI1110" s="225">
        <f>IF(N1110="nulová",J1110,0)</f>
        <v>0</v>
      </c>
      <c r="BJ1110" s="26" t="s">
        <v>79</v>
      </c>
      <c r="BK1110" s="225">
        <f>ROUND(I1110*H1110,2)</f>
        <v>0</v>
      </c>
      <c r="BL1110" s="26" t="s">
        <v>263</v>
      </c>
      <c r="BM1110" s="26" t="s">
        <v>2288</v>
      </c>
    </row>
    <row r="1111" spans="2:51" s="15" customFormat="1" ht="13.5">
      <c r="B1111" s="286"/>
      <c r="D1111" s="227" t="s">
        <v>183</v>
      </c>
      <c r="E1111" s="287" t="s">
        <v>5</v>
      </c>
      <c r="F1111" s="288" t="s">
        <v>2289</v>
      </c>
      <c r="H1111" s="289" t="s">
        <v>5</v>
      </c>
      <c r="I1111" s="290"/>
      <c r="L1111" s="286"/>
      <c r="M1111" s="291"/>
      <c r="N1111" s="292"/>
      <c r="O1111" s="292"/>
      <c r="P1111" s="292"/>
      <c r="Q1111" s="292"/>
      <c r="R1111" s="292"/>
      <c r="S1111" s="292"/>
      <c r="T1111" s="293"/>
      <c r="AT1111" s="289" t="s">
        <v>183</v>
      </c>
      <c r="AU1111" s="289" t="s">
        <v>85</v>
      </c>
      <c r="AV1111" s="15" t="s">
        <v>79</v>
      </c>
      <c r="AW1111" s="15" t="s">
        <v>35</v>
      </c>
      <c r="AX1111" s="15" t="s">
        <v>72</v>
      </c>
      <c r="AY1111" s="289" t="s">
        <v>173</v>
      </c>
    </row>
    <row r="1112" spans="2:51" s="12" customFormat="1" ht="13.5">
      <c r="B1112" s="226"/>
      <c r="D1112" s="227" t="s">
        <v>183</v>
      </c>
      <c r="E1112" s="228" t="s">
        <v>5</v>
      </c>
      <c r="F1112" s="229" t="s">
        <v>2290</v>
      </c>
      <c r="H1112" s="230">
        <v>71.97</v>
      </c>
      <c r="I1112" s="231"/>
      <c r="L1112" s="226"/>
      <c r="M1112" s="232"/>
      <c r="N1112" s="233"/>
      <c r="O1112" s="233"/>
      <c r="P1112" s="233"/>
      <c r="Q1112" s="233"/>
      <c r="R1112" s="233"/>
      <c r="S1112" s="233"/>
      <c r="T1112" s="234"/>
      <c r="AT1112" s="228" t="s">
        <v>183</v>
      </c>
      <c r="AU1112" s="228" t="s">
        <v>85</v>
      </c>
      <c r="AV1112" s="12" t="s">
        <v>81</v>
      </c>
      <c r="AW1112" s="12" t="s">
        <v>35</v>
      </c>
      <c r="AX1112" s="12" t="s">
        <v>72</v>
      </c>
      <c r="AY1112" s="228" t="s">
        <v>173</v>
      </c>
    </row>
    <row r="1113" spans="2:51" s="13" customFormat="1" ht="13.5">
      <c r="B1113" s="235"/>
      <c r="D1113" s="236" t="s">
        <v>183</v>
      </c>
      <c r="E1113" s="237" t="s">
        <v>5</v>
      </c>
      <c r="F1113" s="238" t="s">
        <v>186</v>
      </c>
      <c r="H1113" s="239">
        <v>71.97</v>
      </c>
      <c r="I1113" s="240"/>
      <c r="L1113" s="235"/>
      <c r="M1113" s="241"/>
      <c r="N1113" s="242"/>
      <c r="O1113" s="242"/>
      <c r="P1113" s="242"/>
      <c r="Q1113" s="242"/>
      <c r="R1113" s="242"/>
      <c r="S1113" s="242"/>
      <c r="T1113" s="243"/>
      <c r="AT1113" s="244" t="s">
        <v>183</v>
      </c>
      <c r="AU1113" s="244" t="s">
        <v>85</v>
      </c>
      <c r="AV1113" s="13" t="s">
        <v>181</v>
      </c>
      <c r="AW1113" s="13" t="s">
        <v>35</v>
      </c>
      <c r="AX1113" s="13" t="s">
        <v>79</v>
      </c>
      <c r="AY1113" s="244" t="s">
        <v>173</v>
      </c>
    </row>
    <row r="1114" spans="2:65" s="1" customFormat="1" ht="31.5" customHeight="1">
      <c r="B1114" s="213"/>
      <c r="C1114" s="214" t="s">
        <v>2291</v>
      </c>
      <c r="D1114" s="214" t="s">
        <v>176</v>
      </c>
      <c r="E1114" s="215" t="s">
        <v>2292</v>
      </c>
      <c r="F1114" s="216" t="s">
        <v>2293</v>
      </c>
      <c r="G1114" s="217" t="s">
        <v>179</v>
      </c>
      <c r="H1114" s="218">
        <v>38.91</v>
      </c>
      <c r="I1114" s="219"/>
      <c r="J1114" s="220">
        <f>ROUND(I1114*H1114,2)</f>
        <v>0</v>
      </c>
      <c r="K1114" s="216" t="s">
        <v>5</v>
      </c>
      <c r="L1114" s="48"/>
      <c r="M1114" s="221" t="s">
        <v>5</v>
      </c>
      <c r="N1114" s="222" t="s">
        <v>43</v>
      </c>
      <c r="O1114" s="49"/>
      <c r="P1114" s="223">
        <f>O1114*H1114</f>
        <v>0</v>
      </c>
      <c r="Q1114" s="223">
        <v>0</v>
      </c>
      <c r="R1114" s="223">
        <f>Q1114*H1114</f>
        <v>0</v>
      </c>
      <c r="S1114" s="223">
        <v>0</v>
      </c>
      <c r="T1114" s="224">
        <f>S1114*H1114</f>
        <v>0</v>
      </c>
      <c r="AR1114" s="26" t="s">
        <v>263</v>
      </c>
      <c r="AT1114" s="26" t="s">
        <v>176</v>
      </c>
      <c r="AU1114" s="26" t="s">
        <v>85</v>
      </c>
      <c r="AY1114" s="26" t="s">
        <v>173</v>
      </c>
      <c r="BE1114" s="225">
        <f>IF(N1114="základní",J1114,0)</f>
        <v>0</v>
      </c>
      <c r="BF1114" s="225">
        <f>IF(N1114="snížená",J1114,0)</f>
        <v>0</v>
      </c>
      <c r="BG1114" s="225">
        <f>IF(N1114="zákl. přenesená",J1114,0)</f>
        <v>0</v>
      </c>
      <c r="BH1114" s="225">
        <f>IF(N1114="sníž. přenesená",J1114,0)</f>
        <v>0</v>
      </c>
      <c r="BI1114" s="225">
        <f>IF(N1114="nulová",J1114,0)</f>
        <v>0</v>
      </c>
      <c r="BJ1114" s="26" t="s">
        <v>79</v>
      </c>
      <c r="BK1114" s="225">
        <f>ROUND(I1114*H1114,2)</f>
        <v>0</v>
      </c>
      <c r="BL1114" s="26" t="s">
        <v>263</v>
      </c>
      <c r="BM1114" s="26" t="s">
        <v>2294</v>
      </c>
    </row>
    <row r="1115" spans="2:51" s="15" customFormat="1" ht="13.5">
      <c r="B1115" s="286"/>
      <c r="D1115" s="227" t="s">
        <v>183</v>
      </c>
      <c r="E1115" s="287" t="s">
        <v>5</v>
      </c>
      <c r="F1115" s="288" t="s">
        <v>2295</v>
      </c>
      <c r="H1115" s="289" t="s">
        <v>5</v>
      </c>
      <c r="I1115" s="290"/>
      <c r="L1115" s="286"/>
      <c r="M1115" s="291"/>
      <c r="N1115" s="292"/>
      <c r="O1115" s="292"/>
      <c r="P1115" s="292"/>
      <c r="Q1115" s="292"/>
      <c r="R1115" s="292"/>
      <c r="S1115" s="292"/>
      <c r="T1115" s="293"/>
      <c r="AT1115" s="289" t="s">
        <v>183</v>
      </c>
      <c r="AU1115" s="289" t="s">
        <v>85</v>
      </c>
      <c r="AV1115" s="15" t="s">
        <v>79</v>
      </c>
      <c r="AW1115" s="15" t="s">
        <v>35</v>
      </c>
      <c r="AX1115" s="15" t="s">
        <v>72</v>
      </c>
      <c r="AY1115" s="289" t="s">
        <v>173</v>
      </c>
    </row>
    <row r="1116" spans="2:51" s="12" customFormat="1" ht="13.5">
      <c r="B1116" s="226"/>
      <c r="D1116" s="227" t="s">
        <v>183</v>
      </c>
      <c r="E1116" s="228" t="s">
        <v>5</v>
      </c>
      <c r="F1116" s="229" t="s">
        <v>2296</v>
      </c>
      <c r="H1116" s="230">
        <v>38.91</v>
      </c>
      <c r="I1116" s="231"/>
      <c r="L1116" s="226"/>
      <c r="M1116" s="232"/>
      <c r="N1116" s="233"/>
      <c r="O1116" s="233"/>
      <c r="P1116" s="233"/>
      <c r="Q1116" s="233"/>
      <c r="R1116" s="233"/>
      <c r="S1116" s="233"/>
      <c r="T1116" s="234"/>
      <c r="AT1116" s="228" t="s">
        <v>183</v>
      </c>
      <c r="AU1116" s="228" t="s">
        <v>85</v>
      </c>
      <c r="AV1116" s="12" t="s">
        <v>81</v>
      </c>
      <c r="AW1116" s="12" t="s">
        <v>35</v>
      </c>
      <c r="AX1116" s="12" t="s">
        <v>72</v>
      </c>
      <c r="AY1116" s="228" t="s">
        <v>173</v>
      </c>
    </row>
    <row r="1117" spans="2:51" s="13" customFormat="1" ht="13.5">
      <c r="B1117" s="235"/>
      <c r="D1117" s="236" t="s">
        <v>183</v>
      </c>
      <c r="E1117" s="237" t="s">
        <v>5</v>
      </c>
      <c r="F1117" s="238" t="s">
        <v>186</v>
      </c>
      <c r="H1117" s="239">
        <v>38.91</v>
      </c>
      <c r="I1117" s="240"/>
      <c r="L1117" s="235"/>
      <c r="M1117" s="241"/>
      <c r="N1117" s="242"/>
      <c r="O1117" s="242"/>
      <c r="P1117" s="242"/>
      <c r="Q1117" s="242"/>
      <c r="R1117" s="242"/>
      <c r="S1117" s="242"/>
      <c r="T1117" s="243"/>
      <c r="AT1117" s="244" t="s">
        <v>183</v>
      </c>
      <c r="AU1117" s="244" t="s">
        <v>85</v>
      </c>
      <c r="AV1117" s="13" t="s">
        <v>181</v>
      </c>
      <c r="AW1117" s="13" t="s">
        <v>35</v>
      </c>
      <c r="AX1117" s="13" t="s">
        <v>79</v>
      </c>
      <c r="AY1117" s="244" t="s">
        <v>173</v>
      </c>
    </row>
    <row r="1118" spans="2:65" s="1" customFormat="1" ht="31.5" customHeight="1">
      <c r="B1118" s="213"/>
      <c r="C1118" s="214" t="s">
        <v>2297</v>
      </c>
      <c r="D1118" s="214" t="s">
        <v>176</v>
      </c>
      <c r="E1118" s="215" t="s">
        <v>2298</v>
      </c>
      <c r="F1118" s="216" t="s">
        <v>2299</v>
      </c>
      <c r="G1118" s="217" t="s">
        <v>179</v>
      </c>
      <c r="H1118" s="218">
        <v>10.82</v>
      </c>
      <c r="I1118" s="219"/>
      <c r="J1118" s="220">
        <f>ROUND(I1118*H1118,2)</f>
        <v>0</v>
      </c>
      <c r="K1118" s="216" t="s">
        <v>5</v>
      </c>
      <c r="L1118" s="48"/>
      <c r="M1118" s="221" t="s">
        <v>5</v>
      </c>
      <c r="N1118" s="222" t="s">
        <v>43</v>
      </c>
      <c r="O1118" s="49"/>
      <c r="P1118" s="223">
        <f>O1118*H1118</f>
        <v>0</v>
      </c>
      <c r="Q1118" s="223">
        <v>0</v>
      </c>
      <c r="R1118" s="223">
        <f>Q1118*H1118</f>
        <v>0</v>
      </c>
      <c r="S1118" s="223">
        <v>0</v>
      </c>
      <c r="T1118" s="224">
        <f>S1118*H1118</f>
        <v>0</v>
      </c>
      <c r="AR1118" s="26" t="s">
        <v>263</v>
      </c>
      <c r="AT1118" s="26" t="s">
        <v>176</v>
      </c>
      <c r="AU1118" s="26" t="s">
        <v>85</v>
      </c>
      <c r="AY1118" s="26" t="s">
        <v>173</v>
      </c>
      <c r="BE1118" s="225">
        <f>IF(N1118="základní",J1118,0)</f>
        <v>0</v>
      </c>
      <c r="BF1118" s="225">
        <f>IF(N1118="snížená",J1118,0)</f>
        <v>0</v>
      </c>
      <c r="BG1118" s="225">
        <f>IF(N1118="zákl. přenesená",J1118,0)</f>
        <v>0</v>
      </c>
      <c r="BH1118" s="225">
        <f>IF(N1118="sníž. přenesená",J1118,0)</f>
        <v>0</v>
      </c>
      <c r="BI1118" s="225">
        <f>IF(N1118="nulová",J1118,0)</f>
        <v>0</v>
      </c>
      <c r="BJ1118" s="26" t="s">
        <v>79</v>
      </c>
      <c r="BK1118" s="225">
        <f>ROUND(I1118*H1118,2)</f>
        <v>0</v>
      </c>
      <c r="BL1118" s="26" t="s">
        <v>263</v>
      </c>
      <c r="BM1118" s="26" t="s">
        <v>2300</v>
      </c>
    </row>
    <row r="1119" spans="2:51" s="15" customFormat="1" ht="13.5">
      <c r="B1119" s="286"/>
      <c r="D1119" s="227" t="s">
        <v>183</v>
      </c>
      <c r="E1119" s="287" t="s">
        <v>5</v>
      </c>
      <c r="F1119" s="288" t="s">
        <v>1551</v>
      </c>
      <c r="H1119" s="289" t="s">
        <v>5</v>
      </c>
      <c r="I1119" s="290"/>
      <c r="L1119" s="286"/>
      <c r="M1119" s="291"/>
      <c r="N1119" s="292"/>
      <c r="O1119" s="292"/>
      <c r="P1119" s="292"/>
      <c r="Q1119" s="292"/>
      <c r="R1119" s="292"/>
      <c r="S1119" s="292"/>
      <c r="T1119" s="293"/>
      <c r="AT1119" s="289" t="s">
        <v>183</v>
      </c>
      <c r="AU1119" s="289" t="s">
        <v>85</v>
      </c>
      <c r="AV1119" s="15" t="s">
        <v>79</v>
      </c>
      <c r="AW1119" s="15" t="s">
        <v>35</v>
      </c>
      <c r="AX1119" s="15" t="s">
        <v>72</v>
      </c>
      <c r="AY1119" s="289" t="s">
        <v>173</v>
      </c>
    </row>
    <row r="1120" spans="2:51" s="12" customFormat="1" ht="13.5">
      <c r="B1120" s="226"/>
      <c r="D1120" s="227" t="s">
        <v>183</v>
      </c>
      <c r="E1120" s="228" t="s">
        <v>5</v>
      </c>
      <c r="F1120" s="229" t="s">
        <v>1571</v>
      </c>
      <c r="H1120" s="230">
        <v>10.82</v>
      </c>
      <c r="I1120" s="231"/>
      <c r="L1120" s="226"/>
      <c r="M1120" s="232"/>
      <c r="N1120" s="233"/>
      <c r="O1120" s="233"/>
      <c r="P1120" s="233"/>
      <c r="Q1120" s="233"/>
      <c r="R1120" s="233"/>
      <c r="S1120" s="233"/>
      <c r="T1120" s="234"/>
      <c r="AT1120" s="228" t="s">
        <v>183</v>
      </c>
      <c r="AU1120" s="228" t="s">
        <v>85</v>
      </c>
      <c r="AV1120" s="12" t="s">
        <v>81</v>
      </c>
      <c r="AW1120" s="12" t="s">
        <v>35</v>
      </c>
      <c r="AX1120" s="12" t="s">
        <v>72</v>
      </c>
      <c r="AY1120" s="228" t="s">
        <v>173</v>
      </c>
    </row>
    <row r="1121" spans="2:51" s="13" customFormat="1" ht="13.5">
      <c r="B1121" s="235"/>
      <c r="D1121" s="236" t="s">
        <v>183</v>
      </c>
      <c r="E1121" s="237" t="s">
        <v>5</v>
      </c>
      <c r="F1121" s="238" t="s">
        <v>186</v>
      </c>
      <c r="H1121" s="239">
        <v>10.82</v>
      </c>
      <c r="I1121" s="240"/>
      <c r="L1121" s="235"/>
      <c r="M1121" s="241"/>
      <c r="N1121" s="242"/>
      <c r="O1121" s="242"/>
      <c r="P1121" s="242"/>
      <c r="Q1121" s="242"/>
      <c r="R1121" s="242"/>
      <c r="S1121" s="242"/>
      <c r="T1121" s="243"/>
      <c r="AT1121" s="244" t="s">
        <v>183</v>
      </c>
      <c r="AU1121" s="244" t="s">
        <v>85</v>
      </c>
      <c r="AV1121" s="13" t="s">
        <v>181</v>
      </c>
      <c r="AW1121" s="13" t="s">
        <v>35</v>
      </c>
      <c r="AX1121" s="13" t="s">
        <v>79</v>
      </c>
      <c r="AY1121" s="244" t="s">
        <v>173</v>
      </c>
    </row>
    <row r="1122" spans="2:65" s="1" customFormat="1" ht="31.5" customHeight="1">
      <c r="B1122" s="213"/>
      <c r="C1122" s="214" t="s">
        <v>2301</v>
      </c>
      <c r="D1122" s="214" t="s">
        <v>176</v>
      </c>
      <c r="E1122" s="215" t="s">
        <v>2302</v>
      </c>
      <c r="F1122" s="216" t="s">
        <v>2303</v>
      </c>
      <c r="G1122" s="217" t="s">
        <v>1887</v>
      </c>
      <c r="H1122" s="294"/>
      <c r="I1122" s="219"/>
      <c r="J1122" s="220">
        <f>ROUND(I1122*H1122,2)</f>
        <v>0</v>
      </c>
      <c r="K1122" s="216" t="s">
        <v>180</v>
      </c>
      <c r="L1122" s="48"/>
      <c r="M1122" s="221" t="s">
        <v>5</v>
      </c>
      <c r="N1122" s="222" t="s">
        <v>43</v>
      </c>
      <c r="O1122" s="49"/>
      <c r="P1122" s="223">
        <f>O1122*H1122</f>
        <v>0</v>
      </c>
      <c r="Q1122" s="223">
        <v>0</v>
      </c>
      <c r="R1122" s="223">
        <f>Q1122*H1122</f>
        <v>0</v>
      </c>
      <c r="S1122" s="223">
        <v>0</v>
      </c>
      <c r="T1122" s="224">
        <f>S1122*H1122</f>
        <v>0</v>
      </c>
      <c r="AR1122" s="26" t="s">
        <v>263</v>
      </c>
      <c r="AT1122" s="26" t="s">
        <v>176</v>
      </c>
      <c r="AU1122" s="26" t="s">
        <v>85</v>
      </c>
      <c r="AY1122" s="26" t="s">
        <v>173</v>
      </c>
      <c r="BE1122" s="225">
        <f>IF(N1122="základní",J1122,0)</f>
        <v>0</v>
      </c>
      <c r="BF1122" s="225">
        <f>IF(N1122="snížená",J1122,0)</f>
        <v>0</v>
      </c>
      <c r="BG1122" s="225">
        <f>IF(N1122="zákl. přenesená",J1122,0)</f>
        <v>0</v>
      </c>
      <c r="BH1122" s="225">
        <f>IF(N1122="sníž. přenesená",J1122,0)</f>
        <v>0</v>
      </c>
      <c r="BI1122" s="225">
        <f>IF(N1122="nulová",J1122,0)</f>
        <v>0</v>
      </c>
      <c r="BJ1122" s="26" t="s">
        <v>79</v>
      </c>
      <c r="BK1122" s="225">
        <f>ROUND(I1122*H1122,2)</f>
        <v>0</v>
      </c>
      <c r="BL1122" s="26" t="s">
        <v>263</v>
      </c>
      <c r="BM1122" s="26" t="s">
        <v>2304</v>
      </c>
    </row>
    <row r="1123" spans="2:47" s="1" customFormat="1" ht="13.5">
      <c r="B1123" s="48"/>
      <c r="D1123" s="227" t="s">
        <v>1236</v>
      </c>
      <c r="F1123" s="285" t="s">
        <v>2305</v>
      </c>
      <c r="I1123" s="281"/>
      <c r="L1123" s="48"/>
      <c r="M1123" s="282"/>
      <c r="N1123" s="49"/>
      <c r="O1123" s="49"/>
      <c r="P1123" s="49"/>
      <c r="Q1123" s="49"/>
      <c r="R1123" s="49"/>
      <c r="S1123" s="49"/>
      <c r="T1123" s="87"/>
      <c r="AT1123" s="26" t="s">
        <v>1236</v>
      </c>
      <c r="AU1123" s="26" t="s">
        <v>85</v>
      </c>
    </row>
    <row r="1124" spans="2:63" s="11" customFormat="1" ht="22.3" customHeight="1">
      <c r="B1124" s="199"/>
      <c r="D1124" s="210" t="s">
        <v>71</v>
      </c>
      <c r="E1124" s="211" t="s">
        <v>2306</v>
      </c>
      <c r="F1124" s="211" t="s">
        <v>2307</v>
      </c>
      <c r="I1124" s="202"/>
      <c r="J1124" s="212">
        <f>BK1124</f>
        <v>0</v>
      </c>
      <c r="L1124" s="199"/>
      <c r="M1124" s="204"/>
      <c r="N1124" s="205"/>
      <c r="O1124" s="205"/>
      <c r="P1124" s="206">
        <f>SUM(P1125:P1151)</f>
        <v>0</v>
      </c>
      <c r="Q1124" s="205"/>
      <c r="R1124" s="206">
        <f>SUM(R1125:R1151)</f>
        <v>0</v>
      </c>
      <c r="S1124" s="205"/>
      <c r="T1124" s="207">
        <f>SUM(T1125:T1151)</f>
        <v>0</v>
      </c>
      <c r="AR1124" s="200" t="s">
        <v>81</v>
      </c>
      <c r="AT1124" s="208" t="s">
        <v>71</v>
      </c>
      <c r="AU1124" s="208" t="s">
        <v>81</v>
      </c>
      <c r="AY1124" s="200" t="s">
        <v>173</v>
      </c>
      <c r="BK1124" s="209">
        <f>SUM(BK1125:BK1151)</f>
        <v>0</v>
      </c>
    </row>
    <row r="1125" spans="2:65" s="1" customFormat="1" ht="31.5" customHeight="1">
      <c r="B1125" s="213"/>
      <c r="C1125" s="214" t="s">
        <v>2308</v>
      </c>
      <c r="D1125" s="214" t="s">
        <v>176</v>
      </c>
      <c r="E1125" s="215" t="s">
        <v>2309</v>
      </c>
      <c r="F1125" s="216" t="s">
        <v>2310</v>
      </c>
      <c r="G1125" s="217" t="s">
        <v>179</v>
      </c>
      <c r="H1125" s="218">
        <v>308.57</v>
      </c>
      <c r="I1125" s="219"/>
      <c r="J1125" s="220">
        <f>ROUND(I1125*H1125,2)</f>
        <v>0</v>
      </c>
      <c r="K1125" s="216" t="s">
        <v>180</v>
      </c>
      <c r="L1125" s="48"/>
      <c r="M1125" s="221" t="s">
        <v>5</v>
      </c>
      <c r="N1125" s="222" t="s">
        <v>43</v>
      </c>
      <c r="O1125" s="49"/>
      <c r="P1125" s="223">
        <f>O1125*H1125</f>
        <v>0</v>
      </c>
      <c r="Q1125" s="223">
        <v>0</v>
      </c>
      <c r="R1125" s="223">
        <f>Q1125*H1125</f>
        <v>0</v>
      </c>
      <c r="S1125" s="223">
        <v>0</v>
      </c>
      <c r="T1125" s="224">
        <f>S1125*H1125</f>
        <v>0</v>
      </c>
      <c r="AR1125" s="26" t="s">
        <v>263</v>
      </c>
      <c r="AT1125" s="26" t="s">
        <v>176</v>
      </c>
      <c r="AU1125" s="26" t="s">
        <v>85</v>
      </c>
      <c r="AY1125" s="26" t="s">
        <v>173</v>
      </c>
      <c r="BE1125" s="225">
        <f>IF(N1125="základní",J1125,0)</f>
        <v>0</v>
      </c>
      <c r="BF1125" s="225">
        <f>IF(N1125="snížená",J1125,0)</f>
        <v>0</v>
      </c>
      <c r="BG1125" s="225">
        <f>IF(N1125="zákl. přenesená",J1125,0)</f>
        <v>0</v>
      </c>
      <c r="BH1125" s="225">
        <f>IF(N1125="sníž. přenesená",J1125,0)</f>
        <v>0</v>
      </c>
      <c r="BI1125" s="225">
        <f>IF(N1125="nulová",J1125,0)</f>
        <v>0</v>
      </c>
      <c r="BJ1125" s="26" t="s">
        <v>79</v>
      </c>
      <c r="BK1125" s="225">
        <f>ROUND(I1125*H1125,2)</f>
        <v>0</v>
      </c>
      <c r="BL1125" s="26" t="s">
        <v>263</v>
      </c>
      <c r="BM1125" s="26" t="s">
        <v>2311</v>
      </c>
    </row>
    <row r="1126" spans="2:47" s="1" customFormat="1" ht="13.5">
      <c r="B1126" s="48"/>
      <c r="D1126" s="227" t="s">
        <v>1236</v>
      </c>
      <c r="F1126" s="285" t="s">
        <v>2312</v>
      </c>
      <c r="I1126" s="281"/>
      <c r="L1126" s="48"/>
      <c r="M1126" s="282"/>
      <c r="N1126" s="49"/>
      <c r="O1126" s="49"/>
      <c r="P1126" s="49"/>
      <c r="Q1126" s="49"/>
      <c r="R1126" s="49"/>
      <c r="S1126" s="49"/>
      <c r="T1126" s="87"/>
      <c r="AT1126" s="26" t="s">
        <v>1236</v>
      </c>
      <c r="AU1126" s="26" t="s">
        <v>85</v>
      </c>
    </row>
    <row r="1127" spans="2:51" s="15" customFormat="1" ht="13.5">
      <c r="B1127" s="286"/>
      <c r="D1127" s="227" t="s">
        <v>183</v>
      </c>
      <c r="E1127" s="287" t="s">
        <v>5</v>
      </c>
      <c r="F1127" s="288" t="s">
        <v>2184</v>
      </c>
      <c r="H1127" s="289" t="s">
        <v>5</v>
      </c>
      <c r="I1127" s="290"/>
      <c r="L1127" s="286"/>
      <c r="M1127" s="291"/>
      <c r="N1127" s="292"/>
      <c r="O1127" s="292"/>
      <c r="P1127" s="292"/>
      <c r="Q1127" s="292"/>
      <c r="R1127" s="292"/>
      <c r="S1127" s="292"/>
      <c r="T1127" s="293"/>
      <c r="AT1127" s="289" t="s">
        <v>183</v>
      </c>
      <c r="AU1127" s="289" t="s">
        <v>85</v>
      </c>
      <c r="AV1127" s="15" t="s">
        <v>79</v>
      </c>
      <c r="AW1127" s="15" t="s">
        <v>35</v>
      </c>
      <c r="AX1127" s="15" t="s">
        <v>72</v>
      </c>
      <c r="AY1127" s="289" t="s">
        <v>173</v>
      </c>
    </row>
    <row r="1128" spans="2:51" s="12" customFormat="1" ht="13.5">
      <c r="B1128" s="226"/>
      <c r="D1128" s="227" t="s">
        <v>183</v>
      </c>
      <c r="E1128" s="228" t="s">
        <v>5</v>
      </c>
      <c r="F1128" s="229" t="s">
        <v>1354</v>
      </c>
      <c r="H1128" s="230">
        <v>46.48</v>
      </c>
      <c r="I1128" s="231"/>
      <c r="L1128" s="226"/>
      <c r="M1128" s="232"/>
      <c r="N1128" s="233"/>
      <c r="O1128" s="233"/>
      <c r="P1128" s="233"/>
      <c r="Q1128" s="233"/>
      <c r="R1128" s="233"/>
      <c r="S1128" s="233"/>
      <c r="T1128" s="234"/>
      <c r="AT1128" s="228" t="s">
        <v>183</v>
      </c>
      <c r="AU1128" s="228" t="s">
        <v>85</v>
      </c>
      <c r="AV1128" s="12" t="s">
        <v>81</v>
      </c>
      <c r="AW1128" s="12" t="s">
        <v>35</v>
      </c>
      <c r="AX1128" s="12" t="s">
        <v>72</v>
      </c>
      <c r="AY1128" s="228" t="s">
        <v>173</v>
      </c>
    </row>
    <row r="1129" spans="2:51" s="15" customFormat="1" ht="13.5">
      <c r="B1129" s="286"/>
      <c r="D1129" s="227" t="s">
        <v>183</v>
      </c>
      <c r="E1129" s="287" t="s">
        <v>5</v>
      </c>
      <c r="F1129" s="288" t="s">
        <v>2184</v>
      </c>
      <c r="H1129" s="289" t="s">
        <v>5</v>
      </c>
      <c r="I1129" s="290"/>
      <c r="L1129" s="286"/>
      <c r="M1129" s="291"/>
      <c r="N1129" s="292"/>
      <c r="O1129" s="292"/>
      <c r="P1129" s="292"/>
      <c r="Q1129" s="292"/>
      <c r="R1129" s="292"/>
      <c r="S1129" s="292"/>
      <c r="T1129" s="293"/>
      <c r="AT1129" s="289" t="s">
        <v>183</v>
      </c>
      <c r="AU1129" s="289" t="s">
        <v>85</v>
      </c>
      <c r="AV1129" s="15" t="s">
        <v>79</v>
      </c>
      <c r="AW1129" s="15" t="s">
        <v>35</v>
      </c>
      <c r="AX1129" s="15" t="s">
        <v>72</v>
      </c>
      <c r="AY1129" s="289" t="s">
        <v>173</v>
      </c>
    </row>
    <row r="1130" spans="2:51" s="12" customFormat="1" ht="13.5">
      <c r="B1130" s="226"/>
      <c r="D1130" s="227" t="s">
        <v>183</v>
      </c>
      <c r="E1130" s="228" t="s">
        <v>5</v>
      </c>
      <c r="F1130" s="229" t="s">
        <v>1354</v>
      </c>
      <c r="H1130" s="230">
        <v>46.48</v>
      </c>
      <c r="I1130" s="231"/>
      <c r="L1130" s="226"/>
      <c r="M1130" s="232"/>
      <c r="N1130" s="233"/>
      <c r="O1130" s="233"/>
      <c r="P1130" s="233"/>
      <c r="Q1130" s="233"/>
      <c r="R1130" s="233"/>
      <c r="S1130" s="233"/>
      <c r="T1130" s="234"/>
      <c r="AT1130" s="228" t="s">
        <v>183</v>
      </c>
      <c r="AU1130" s="228" t="s">
        <v>85</v>
      </c>
      <c r="AV1130" s="12" t="s">
        <v>81</v>
      </c>
      <c r="AW1130" s="12" t="s">
        <v>35</v>
      </c>
      <c r="AX1130" s="12" t="s">
        <v>72</v>
      </c>
      <c r="AY1130" s="228" t="s">
        <v>173</v>
      </c>
    </row>
    <row r="1131" spans="2:51" s="15" customFormat="1" ht="13.5">
      <c r="B1131" s="286"/>
      <c r="D1131" s="227" t="s">
        <v>183</v>
      </c>
      <c r="E1131" s="287" t="s">
        <v>5</v>
      </c>
      <c r="F1131" s="288" t="s">
        <v>2186</v>
      </c>
      <c r="H1131" s="289" t="s">
        <v>5</v>
      </c>
      <c r="I1131" s="290"/>
      <c r="L1131" s="286"/>
      <c r="M1131" s="291"/>
      <c r="N1131" s="292"/>
      <c r="O1131" s="292"/>
      <c r="P1131" s="292"/>
      <c r="Q1131" s="292"/>
      <c r="R1131" s="292"/>
      <c r="S1131" s="292"/>
      <c r="T1131" s="293"/>
      <c r="AT1131" s="289" t="s">
        <v>183</v>
      </c>
      <c r="AU1131" s="289" t="s">
        <v>85</v>
      </c>
      <c r="AV1131" s="15" t="s">
        <v>79</v>
      </c>
      <c r="AW1131" s="15" t="s">
        <v>35</v>
      </c>
      <c r="AX1131" s="15" t="s">
        <v>72</v>
      </c>
      <c r="AY1131" s="289" t="s">
        <v>173</v>
      </c>
    </row>
    <row r="1132" spans="2:51" s="12" customFormat="1" ht="13.5">
      <c r="B1132" s="226"/>
      <c r="D1132" s="227" t="s">
        <v>183</v>
      </c>
      <c r="E1132" s="228" t="s">
        <v>5</v>
      </c>
      <c r="F1132" s="229" t="s">
        <v>2206</v>
      </c>
      <c r="H1132" s="230">
        <v>215.61</v>
      </c>
      <c r="I1132" s="231"/>
      <c r="L1132" s="226"/>
      <c r="M1132" s="232"/>
      <c r="N1132" s="233"/>
      <c r="O1132" s="233"/>
      <c r="P1132" s="233"/>
      <c r="Q1132" s="233"/>
      <c r="R1132" s="233"/>
      <c r="S1132" s="233"/>
      <c r="T1132" s="234"/>
      <c r="AT1132" s="228" t="s">
        <v>183</v>
      </c>
      <c r="AU1132" s="228" t="s">
        <v>85</v>
      </c>
      <c r="AV1132" s="12" t="s">
        <v>81</v>
      </c>
      <c r="AW1132" s="12" t="s">
        <v>35</v>
      </c>
      <c r="AX1132" s="12" t="s">
        <v>72</v>
      </c>
      <c r="AY1132" s="228" t="s">
        <v>173</v>
      </c>
    </row>
    <row r="1133" spans="2:51" s="13" customFormat="1" ht="13.5">
      <c r="B1133" s="235"/>
      <c r="D1133" s="236" t="s">
        <v>183</v>
      </c>
      <c r="E1133" s="237" t="s">
        <v>5</v>
      </c>
      <c r="F1133" s="238" t="s">
        <v>186</v>
      </c>
      <c r="H1133" s="239">
        <v>308.57</v>
      </c>
      <c r="I1133" s="240"/>
      <c r="L1133" s="235"/>
      <c r="M1133" s="241"/>
      <c r="N1133" s="242"/>
      <c r="O1133" s="242"/>
      <c r="P1133" s="242"/>
      <c r="Q1133" s="242"/>
      <c r="R1133" s="242"/>
      <c r="S1133" s="242"/>
      <c r="T1133" s="243"/>
      <c r="AT1133" s="244" t="s">
        <v>183</v>
      </c>
      <c r="AU1133" s="244" t="s">
        <v>85</v>
      </c>
      <c r="AV1133" s="13" t="s">
        <v>181</v>
      </c>
      <c r="AW1133" s="13" t="s">
        <v>35</v>
      </c>
      <c r="AX1133" s="13" t="s">
        <v>79</v>
      </c>
      <c r="AY1133" s="244" t="s">
        <v>173</v>
      </c>
    </row>
    <row r="1134" spans="2:65" s="1" customFormat="1" ht="22.5" customHeight="1">
      <c r="B1134" s="213"/>
      <c r="C1134" s="259" t="s">
        <v>2313</v>
      </c>
      <c r="D1134" s="259" t="s">
        <v>336</v>
      </c>
      <c r="E1134" s="260" t="s">
        <v>2314</v>
      </c>
      <c r="F1134" s="261" t="s">
        <v>2315</v>
      </c>
      <c r="G1134" s="262" t="s">
        <v>339</v>
      </c>
      <c r="H1134" s="263">
        <v>7.8</v>
      </c>
      <c r="I1134" s="264"/>
      <c r="J1134" s="265">
        <f>ROUND(I1134*H1134,2)</f>
        <v>0</v>
      </c>
      <c r="K1134" s="261" t="s">
        <v>1288</v>
      </c>
      <c r="L1134" s="266"/>
      <c r="M1134" s="267" t="s">
        <v>5</v>
      </c>
      <c r="N1134" s="268" t="s">
        <v>43</v>
      </c>
      <c r="O1134" s="49"/>
      <c r="P1134" s="223">
        <f>O1134*H1134</f>
        <v>0</v>
      </c>
      <c r="Q1134" s="223">
        <v>0.032</v>
      </c>
      <c r="R1134" s="223">
        <f>Q1134*H1134</f>
        <v>0</v>
      </c>
      <c r="S1134" s="223">
        <v>0</v>
      </c>
      <c r="T1134" s="224">
        <f>S1134*H1134</f>
        <v>0</v>
      </c>
      <c r="AR1134" s="26" t="s">
        <v>340</v>
      </c>
      <c r="AT1134" s="26" t="s">
        <v>336</v>
      </c>
      <c r="AU1134" s="26" t="s">
        <v>85</v>
      </c>
      <c r="AY1134" s="26" t="s">
        <v>173</v>
      </c>
      <c r="BE1134" s="225">
        <f>IF(N1134="základní",J1134,0)</f>
        <v>0</v>
      </c>
      <c r="BF1134" s="225">
        <f>IF(N1134="snížená",J1134,0)</f>
        <v>0</v>
      </c>
      <c r="BG1134" s="225">
        <f>IF(N1134="zákl. přenesená",J1134,0)</f>
        <v>0</v>
      </c>
      <c r="BH1134" s="225">
        <f>IF(N1134="sníž. přenesená",J1134,0)</f>
        <v>0</v>
      </c>
      <c r="BI1134" s="225">
        <f>IF(N1134="nulová",J1134,0)</f>
        <v>0</v>
      </c>
      <c r="BJ1134" s="26" t="s">
        <v>79</v>
      </c>
      <c r="BK1134" s="225">
        <f>ROUND(I1134*H1134,2)</f>
        <v>0</v>
      </c>
      <c r="BL1134" s="26" t="s">
        <v>263</v>
      </c>
      <c r="BM1134" s="26" t="s">
        <v>2316</v>
      </c>
    </row>
    <row r="1135" spans="2:51" s="15" customFormat="1" ht="13.5">
      <c r="B1135" s="286"/>
      <c r="D1135" s="227" t="s">
        <v>183</v>
      </c>
      <c r="E1135" s="287" t="s">
        <v>5</v>
      </c>
      <c r="F1135" s="288" t="s">
        <v>2184</v>
      </c>
      <c r="H1135" s="289" t="s">
        <v>5</v>
      </c>
      <c r="I1135" s="290"/>
      <c r="L1135" s="286"/>
      <c r="M1135" s="291"/>
      <c r="N1135" s="292"/>
      <c r="O1135" s="292"/>
      <c r="P1135" s="292"/>
      <c r="Q1135" s="292"/>
      <c r="R1135" s="292"/>
      <c r="S1135" s="292"/>
      <c r="T1135" s="293"/>
      <c r="AT1135" s="289" t="s">
        <v>183</v>
      </c>
      <c r="AU1135" s="289" t="s">
        <v>85</v>
      </c>
      <c r="AV1135" s="15" t="s">
        <v>79</v>
      </c>
      <c r="AW1135" s="15" t="s">
        <v>35</v>
      </c>
      <c r="AX1135" s="15" t="s">
        <v>72</v>
      </c>
      <c r="AY1135" s="289" t="s">
        <v>173</v>
      </c>
    </row>
    <row r="1136" spans="2:51" s="12" customFormat="1" ht="13.5">
      <c r="B1136" s="226"/>
      <c r="D1136" s="227" t="s">
        <v>183</v>
      </c>
      <c r="E1136" s="228" t="s">
        <v>5</v>
      </c>
      <c r="F1136" s="229" t="s">
        <v>2317</v>
      </c>
      <c r="H1136" s="230">
        <v>3.9</v>
      </c>
      <c r="I1136" s="231"/>
      <c r="L1136" s="226"/>
      <c r="M1136" s="232"/>
      <c r="N1136" s="233"/>
      <c r="O1136" s="233"/>
      <c r="P1136" s="233"/>
      <c r="Q1136" s="233"/>
      <c r="R1136" s="233"/>
      <c r="S1136" s="233"/>
      <c r="T1136" s="234"/>
      <c r="AT1136" s="228" t="s">
        <v>183</v>
      </c>
      <c r="AU1136" s="228" t="s">
        <v>85</v>
      </c>
      <c r="AV1136" s="12" t="s">
        <v>81</v>
      </c>
      <c r="AW1136" s="12" t="s">
        <v>35</v>
      </c>
      <c r="AX1136" s="12" t="s">
        <v>72</v>
      </c>
      <c r="AY1136" s="228" t="s">
        <v>173</v>
      </c>
    </row>
    <row r="1137" spans="2:51" s="15" customFormat="1" ht="13.5">
      <c r="B1137" s="286"/>
      <c r="D1137" s="227" t="s">
        <v>183</v>
      </c>
      <c r="E1137" s="287" t="s">
        <v>5</v>
      </c>
      <c r="F1137" s="288" t="s">
        <v>2184</v>
      </c>
      <c r="H1137" s="289" t="s">
        <v>5</v>
      </c>
      <c r="I1137" s="290"/>
      <c r="L1137" s="286"/>
      <c r="M1137" s="291"/>
      <c r="N1137" s="292"/>
      <c r="O1137" s="292"/>
      <c r="P1137" s="292"/>
      <c r="Q1137" s="292"/>
      <c r="R1137" s="292"/>
      <c r="S1137" s="292"/>
      <c r="T1137" s="293"/>
      <c r="AT1137" s="289" t="s">
        <v>183</v>
      </c>
      <c r="AU1137" s="289" t="s">
        <v>85</v>
      </c>
      <c r="AV1137" s="15" t="s">
        <v>79</v>
      </c>
      <c r="AW1137" s="15" t="s">
        <v>35</v>
      </c>
      <c r="AX1137" s="15" t="s">
        <v>72</v>
      </c>
      <c r="AY1137" s="289" t="s">
        <v>173</v>
      </c>
    </row>
    <row r="1138" spans="2:51" s="12" customFormat="1" ht="13.5">
      <c r="B1138" s="226"/>
      <c r="D1138" s="227" t="s">
        <v>183</v>
      </c>
      <c r="E1138" s="228" t="s">
        <v>5</v>
      </c>
      <c r="F1138" s="229" t="s">
        <v>2317</v>
      </c>
      <c r="H1138" s="230">
        <v>3.9</v>
      </c>
      <c r="I1138" s="231"/>
      <c r="L1138" s="226"/>
      <c r="M1138" s="232"/>
      <c r="N1138" s="233"/>
      <c r="O1138" s="233"/>
      <c r="P1138" s="233"/>
      <c r="Q1138" s="233"/>
      <c r="R1138" s="233"/>
      <c r="S1138" s="233"/>
      <c r="T1138" s="234"/>
      <c r="AT1138" s="228" t="s">
        <v>183</v>
      </c>
      <c r="AU1138" s="228" t="s">
        <v>85</v>
      </c>
      <c r="AV1138" s="12" t="s">
        <v>81</v>
      </c>
      <c r="AW1138" s="12" t="s">
        <v>35</v>
      </c>
      <c r="AX1138" s="12" t="s">
        <v>72</v>
      </c>
      <c r="AY1138" s="228" t="s">
        <v>173</v>
      </c>
    </row>
    <row r="1139" spans="2:51" s="13" customFormat="1" ht="13.5">
      <c r="B1139" s="235"/>
      <c r="D1139" s="236" t="s">
        <v>183</v>
      </c>
      <c r="E1139" s="237" t="s">
        <v>5</v>
      </c>
      <c r="F1139" s="238" t="s">
        <v>186</v>
      </c>
      <c r="H1139" s="239">
        <v>7.8</v>
      </c>
      <c r="I1139" s="240"/>
      <c r="L1139" s="235"/>
      <c r="M1139" s="241"/>
      <c r="N1139" s="242"/>
      <c r="O1139" s="242"/>
      <c r="P1139" s="242"/>
      <c r="Q1139" s="242"/>
      <c r="R1139" s="242"/>
      <c r="S1139" s="242"/>
      <c r="T1139" s="243"/>
      <c r="AT1139" s="244" t="s">
        <v>183</v>
      </c>
      <c r="AU1139" s="244" t="s">
        <v>85</v>
      </c>
      <c r="AV1139" s="13" t="s">
        <v>181</v>
      </c>
      <c r="AW1139" s="13" t="s">
        <v>35</v>
      </c>
      <c r="AX1139" s="13" t="s">
        <v>79</v>
      </c>
      <c r="AY1139" s="244" t="s">
        <v>173</v>
      </c>
    </row>
    <row r="1140" spans="2:65" s="1" customFormat="1" ht="22.5" customHeight="1">
      <c r="B1140" s="213"/>
      <c r="C1140" s="259" t="s">
        <v>2318</v>
      </c>
      <c r="D1140" s="259" t="s">
        <v>336</v>
      </c>
      <c r="E1140" s="260" t="s">
        <v>2319</v>
      </c>
      <c r="F1140" s="261" t="s">
        <v>2320</v>
      </c>
      <c r="G1140" s="262" t="s">
        <v>179</v>
      </c>
      <c r="H1140" s="263">
        <v>226.39</v>
      </c>
      <c r="I1140" s="264"/>
      <c r="J1140" s="265">
        <f>ROUND(I1140*H1140,2)</f>
        <v>0</v>
      </c>
      <c r="K1140" s="261" t="s">
        <v>1288</v>
      </c>
      <c r="L1140" s="266"/>
      <c r="M1140" s="267" t="s">
        <v>5</v>
      </c>
      <c r="N1140" s="268" t="s">
        <v>43</v>
      </c>
      <c r="O1140" s="49"/>
      <c r="P1140" s="223">
        <f>O1140*H1140</f>
        <v>0</v>
      </c>
      <c r="Q1140" s="223">
        <v>0.00096</v>
      </c>
      <c r="R1140" s="223">
        <f>Q1140*H1140</f>
        <v>0</v>
      </c>
      <c r="S1140" s="223">
        <v>0</v>
      </c>
      <c r="T1140" s="224">
        <f>S1140*H1140</f>
        <v>0</v>
      </c>
      <c r="AR1140" s="26" t="s">
        <v>340</v>
      </c>
      <c r="AT1140" s="26" t="s">
        <v>336</v>
      </c>
      <c r="AU1140" s="26" t="s">
        <v>85</v>
      </c>
      <c r="AY1140" s="26" t="s">
        <v>173</v>
      </c>
      <c r="BE1140" s="225">
        <f>IF(N1140="základní",J1140,0)</f>
        <v>0</v>
      </c>
      <c r="BF1140" s="225">
        <f>IF(N1140="snížená",J1140,0)</f>
        <v>0</v>
      </c>
      <c r="BG1140" s="225">
        <f>IF(N1140="zákl. přenesená",J1140,0)</f>
        <v>0</v>
      </c>
      <c r="BH1140" s="225">
        <f>IF(N1140="sníž. přenesená",J1140,0)</f>
        <v>0</v>
      </c>
      <c r="BI1140" s="225">
        <f>IF(N1140="nulová",J1140,0)</f>
        <v>0</v>
      </c>
      <c r="BJ1140" s="26" t="s">
        <v>79</v>
      </c>
      <c r="BK1140" s="225">
        <f>ROUND(I1140*H1140,2)</f>
        <v>0</v>
      </c>
      <c r="BL1140" s="26" t="s">
        <v>263</v>
      </c>
      <c r="BM1140" s="26" t="s">
        <v>2321</v>
      </c>
    </row>
    <row r="1141" spans="2:47" s="1" customFormat="1" ht="13.5">
      <c r="B1141" s="48"/>
      <c r="D1141" s="227" t="s">
        <v>1179</v>
      </c>
      <c r="F1141" s="285" t="s">
        <v>2322</v>
      </c>
      <c r="I1141" s="281"/>
      <c r="L1141" s="48"/>
      <c r="M1141" s="282"/>
      <c r="N1141" s="49"/>
      <c r="O1141" s="49"/>
      <c r="P1141" s="49"/>
      <c r="Q1141" s="49"/>
      <c r="R1141" s="49"/>
      <c r="S1141" s="49"/>
      <c r="T1141" s="87"/>
      <c r="AT1141" s="26" t="s">
        <v>1179</v>
      </c>
      <c r="AU1141" s="26" t="s">
        <v>85</v>
      </c>
    </row>
    <row r="1142" spans="2:51" s="15" customFormat="1" ht="13.5">
      <c r="B1142" s="286"/>
      <c r="D1142" s="227" t="s">
        <v>183</v>
      </c>
      <c r="E1142" s="287" t="s">
        <v>5</v>
      </c>
      <c r="F1142" s="288" t="s">
        <v>2186</v>
      </c>
      <c r="H1142" s="289" t="s">
        <v>5</v>
      </c>
      <c r="I1142" s="290"/>
      <c r="L1142" s="286"/>
      <c r="M1142" s="291"/>
      <c r="N1142" s="292"/>
      <c r="O1142" s="292"/>
      <c r="P1142" s="292"/>
      <c r="Q1142" s="292"/>
      <c r="R1142" s="292"/>
      <c r="S1142" s="292"/>
      <c r="T1142" s="293"/>
      <c r="AT1142" s="289" t="s">
        <v>183</v>
      </c>
      <c r="AU1142" s="289" t="s">
        <v>85</v>
      </c>
      <c r="AV1142" s="15" t="s">
        <v>79</v>
      </c>
      <c r="AW1142" s="15" t="s">
        <v>35</v>
      </c>
      <c r="AX1142" s="15" t="s">
        <v>72</v>
      </c>
      <c r="AY1142" s="289" t="s">
        <v>173</v>
      </c>
    </row>
    <row r="1143" spans="2:51" s="12" customFormat="1" ht="13.5">
      <c r="B1143" s="226"/>
      <c r="D1143" s="236" t="s">
        <v>183</v>
      </c>
      <c r="E1143" s="256" t="s">
        <v>5</v>
      </c>
      <c r="F1143" s="257" t="s">
        <v>2323</v>
      </c>
      <c r="H1143" s="258">
        <v>226.39</v>
      </c>
      <c r="I1143" s="231"/>
      <c r="L1143" s="226"/>
      <c r="M1143" s="232"/>
      <c r="N1143" s="233"/>
      <c r="O1143" s="233"/>
      <c r="P1143" s="233"/>
      <c r="Q1143" s="233"/>
      <c r="R1143" s="233"/>
      <c r="S1143" s="233"/>
      <c r="T1143" s="234"/>
      <c r="AT1143" s="228" t="s">
        <v>183</v>
      </c>
      <c r="AU1143" s="228" t="s">
        <v>85</v>
      </c>
      <c r="AV1143" s="12" t="s">
        <v>81</v>
      </c>
      <c r="AW1143" s="12" t="s">
        <v>35</v>
      </c>
      <c r="AX1143" s="12" t="s">
        <v>79</v>
      </c>
      <c r="AY1143" s="228" t="s">
        <v>173</v>
      </c>
    </row>
    <row r="1144" spans="2:65" s="1" customFormat="1" ht="31.5" customHeight="1">
      <c r="B1144" s="213"/>
      <c r="C1144" s="214" t="s">
        <v>2324</v>
      </c>
      <c r="D1144" s="214" t="s">
        <v>176</v>
      </c>
      <c r="E1144" s="215" t="s">
        <v>2325</v>
      </c>
      <c r="F1144" s="216" t="s">
        <v>2326</v>
      </c>
      <c r="G1144" s="217" t="s">
        <v>179</v>
      </c>
      <c r="H1144" s="218">
        <v>17.49</v>
      </c>
      <c r="I1144" s="219"/>
      <c r="J1144" s="220">
        <f>ROUND(I1144*H1144,2)</f>
        <v>0</v>
      </c>
      <c r="K1144" s="216" t="s">
        <v>180</v>
      </c>
      <c r="L1144" s="48"/>
      <c r="M1144" s="221" t="s">
        <v>5</v>
      </c>
      <c r="N1144" s="222" t="s">
        <v>43</v>
      </c>
      <c r="O1144" s="49"/>
      <c r="P1144" s="223">
        <f>O1144*H1144</f>
        <v>0</v>
      </c>
      <c r="Q1144" s="223">
        <v>0</v>
      </c>
      <c r="R1144" s="223">
        <f>Q1144*H1144</f>
        <v>0</v>
      </c>
      <c r="S1144" s="223">
        <v>0</v>
      </c>
      <c r="T1144" s="224">
        <f>S1144*H1144</f>
        <v>0</v>
      </c>
      <c r="AR1144" s="26" t="s">
        <v>263</v>
      </c>
      <c r="AT1144" s="26" t="s">
        <v>176</v>
      </c>
      <c r="AU1144" s="26" t="s">
        <v>85</v>
      </c>
      <c r="AY1144" s="26" t="s">
        <v>173</v>
      </c>
      <c r="BE1144" s="225">
        <f>IF(N1144="základní",J1144,0)</f>
        <v>0</v>
      </c>
      <c r="BF1144" s="225">
        <f>IF(N1144="snížená",J1144,0)</f>
        <v>0</v>
      </c>
      <c r="BG1144" s="225">
        <f>IF(N1144="zákl. přenesená",J1144,0)</f>
        <v>0</v>
      </c>
      <c r="BH1144" s="225">
        <f>IF(N1144="sníž. přenesená",J1144,0)</f>
        <v>0</v>
      </c>
      <c r="BI1144" s="225">
        <f>IF(N1144="nulová",J1144,0)</f>
        <v>0</v>
      </c>
      <c r="BJ1144" s="26" t="s">
        <v>79</v>
      </c>
      <c r="BK1144" s="225">
        <f>ROUND(I1144*H1144,2)</f>
        <v>0</v>
      </c>
      <c r="BL1144" s="26" t="s">
        <v>263</v>
      </c>
      <c r="BM1144" s="26" t="s">
        <v>2327</v>
      </c>
    </row>
    <row r="1145" spans="2:47" s="1" customFormat="1" ht="13.5">
      <c r="B1145" s="48"/>
      <c r="D1145" s="227" t="s">
        <v>1236</v>
      </c>
      <c r="F1145" s="285" t="s">
        <v>2312</v>
      </c>
      <c r="I1145" s="281"/>
      <c r="L1145" s="48"/>
      <c r="M1145" s="282"/>
      <c r="N1145" s="49"/>
      <c r="O1145" s="49"/>
      <c r="P1145" s="49"/>
      <c r="Q1145" s="49"/>
      <c r="R1145" s="49"/>
      <c r="S1145" s="49"/>
      <c r="T1145" s="87"/>
      <c r="AT1145" s="26" t="s">
        <v>1236</v>
      </c>
      <c r="AU1145" s="26" t="s">
        <v>85</v>
      </c>
    </row>
    <row r="1146" spans="2:51" s="15" customFormat="1" ht="13.5">
      <c r="B1146" s="286"/>
      <c r="D1146" s="227" t="s">
        <v>183</v>
      </c>
      <c r="E1146" s="287" t="s">
        <v>5</v>
      </c>
      <c r="F1146" s="288" t="s">
        <v>2152</v>
      </c>
      <c r="H1146" s="289" t="s">
        <v>5</v>
      </c>
      <c r="I1146" s="290"/>
      <c r="L1146" s="286"/>
      <c r="M1146" s="291"/>
      <c r="N1146" s="292"/>
      <c r="O1146" s="292"/>
      <c r="P1146" s="292"/>
      <c r="Q1146" s="292"/>
      <c r="R1146" s="292"/>
      <c r="S1146" s="292"/>
      <c r="T1146" s="293"/>
      <c r="AT1146" s="289" t="s">
        <v>183</v>
      </c>
      <c r="AU1146" s="289" t="s">
        <v>85</v>
      </c>
      <c r="AV1146" s="15" t="s">
        <v>79</v>
      </c>
      <c r="AW1146" s="15" t="s">
        <v>35</v>
      </c>
      <c r="AX1146" s="15" t="s">
        <v>72</v>
      </c>
      <c r="AY1146" s="289" t="s">
        <v>173</v>
      </c>
    </row>
    <row r="1147" spans="2:51" s="12" customFormat="1" ht="13.5">
      <c r="B1147" s="226"/>
      <c r="D1147" s="236" t="s">
        <v>183</v>
      </c>
      <c r="E1147" s="256" t="s">
        <v>5</v>
      </c>
      <c r="F1147" s="257" t="s">
        <v>2211</v>
      </c>
      <c r="H1147" s="258">
        <v>17.49</v>
      </c>
      <c r="I1147" s="231"/>
      <c r="L1147" s="226"/>
      <c r="M1147" s="232"/>
      <c r="N1147" s="233"/>
      <c r="O1147" s="233"/>
      <c r="P1147" s="233"/>
      <c r="Q1147" s="233"/>
      <c r="R1147" s="233"/>
      <c r="S1147" s="233"/>
      <c r="T1147" s="234"/>
      <c r="AT1147" s="228" t="s">
        <v>183</v>
      </c>
      <c r="AU1147" s="228" t="s">
        <v>85</v>
      </c>
      <c r="AV1147" s="12" t="s">
        <v>81</v>
      </c>
      <c r="AW1147" s="12" t="s">
        <v>35</v>
      </c>
      <c r="AX1147" s="12" t="s">
        <v>79</v>
      </c>
      <c r="AY1147" s="228" t="s">
        <v>173</v>
      </c>
    </row>
    <row r="1148" spans="2:65" s="1" customFormat="1" ht="22.5" customHeight="1">
      <c r="B1148" s="213"/>
      <c r="C1148" s="259" t="s">
        <v>2328</v>
      </c>
      <c r="D1148" s="259" t="s">
        <v>336</v>
      </c>
      <c r="E1148" s="260" t="s">
        <v>2329</v>
      </c>
      <c r="F1148" s="261" t="s">
        <v>2330</v>
      </c>
      <c r="G1148" s="262" t="s">
        <v>179</v>
      </c>
      <c r="H1148" s="263">
        <v>36.73</v>
      </c>
      <c r="I1148" s="264"/>
      <c r="J1148" s="265">
        <f>ROUND(I1148*H1148,2)</f>
        <v>0</v>
      </c>
      <c r="K1148" s="261" t="s">
        <v>1288</v>
      </c>
      <c r="L1148" s="266"/>
      <c r="M1148" s="267" t="s">
        <v>5</v>
      </c>
      <c r="N1148" s="268" t="s">
        <v>43</v>
      </c>
      <c r="O1148" s="49"/>
      <c r="P1148" s="223">
        <f>O1148*H1148</f>
        <v>0</v>
      </c>
      <c r="Q1148" s="223">
        <v>0.0048</v>
      </c>
      <c r="R1148" s="223">
        <f>Q1148*H1148</f>
        <v>0</v>
      </c>
      <c r="S1148" s="223">
        <v>0</v>
      </c>
      <c r="T1148" s="224">
        <f>S1148*H1148</f>
        <v>0</v>
      </c>
      <c r="AR1148" s="26" t="s">
        <v>340</v>
      </c>
      <c r="AT1148" s="26" t="s">
        <v>336</v>
      </c>
      <c r="AU1148" s="26" t="s">
        <v>85</v>
      </c>
      <c r="AY1148" s="26" t="s">
        <v>173</v>
      </c>
      <c r="BE1148" s="225">
        <f>IF(N1148="základní",J1148,0)</f>
        <v>0</v>
      </c>
      <c r="BF1148" s="225">
        <f>IF(N1148="snížená",J1148,0)</f>
        <v>0</v>
      </c>
      <c r="BG1148" s="225">
        <f>IF(N1148="zákl. přenesená",J1148,0)</f>
        <v>0</v>
      </c>
      <c r="BH1148" s="225">
        <f>IF(N1148="sníž. přenesená",J1148,0)</f>
        <v>0</v>
      </c>
      <c r="BI1148" s="225">
        <f>IF(N1148="nulová",J1148,0)</f>
        <v>0</v>
      </c>
      <c r="BJ1148" s="26" t="s">
        <v>79</v>
      </c>
      <c r="BK1148" s="225">
        <f>ROUND(I1148*H1148,2)</f>
        <v>0</v>
      </c>
      <c r="BL1148" s="26" t="s">
        <v>263</v>
      </c>
      <c r="BM1148" s="26" t="s">
        <v>2331</v>
      </c>
    </row>
    <row r="1149" spans="2:47" s="1" customFormat="1" ht="13.5">
      <c r="B1149" s="48"/>
      <c r="D1149" s="236" t="s">
        <v>1179</v>
      </c>
      <c r="F1149" s="280" t="s">
        <v>2332</v>
      </c>
      <c r="I1149" s="281"/>
      <c r="L1149" s="48"/>
      <c r="M1149" s="282"/>
      <c r="N1149" s="49"/>
      <c r="O1149" s="49"/>
      <c r="P1149" s="49"/>
      <c r="Q1149" s="49"/>
      <c r="R1149" s="49"/>
      <c r="S1149" s="49"/>
      <c r="T1149" s="87"/>
      <c r="AT1149" s="26" t="s">
        <v>1179</v>
      </c>
      <c r="AU1149" s="26" t="s">
        <v>85</v>
      </c>
    </row>
    <row r="1150" spans="2:65" s="1" customFormat="1" ht="31.5" customHeight="1">
      <c r="B1150" s="213"/>
      <c r="C1150" s="214" t="s">
        <v>2333</v>
      </c>
      <c r="D1150" s="214" t="s">
        <v>176</v>
      </c>
      <c r="E1150" s="215" t="s">
        <v>2334</v>
      </c>
      <c r="F1150" s="216" t="s">
        <v>2335</v>
      </c>
      <c r="G1150" s="217" t="s">
        <v>1887</v>
      </c>
      <c r="H1150" s="294"/>
      <c r="I1150" s="219"/>
      <c r="J1150" s="220">
        <f>ROUND(I1150*H1150,2)</f>
        <v>0</v>
      </c>
      <c r="K1150" s="216" t="s">
        <v>180</v>
      </c>
      <c r="L1150" s="48"/>
      <c r="M1150" s="221" t="s">
        <v>5</v>
      </c>
      <c r="N1150" s="222" t="s">
        <v>43</v>
      </c>
      <c r="O1150" s="49"/>
      <c r="P1150" s="223">
        <f>O1150*H1150</f>
        <v>0</v>
      </c>
      <c r="Q1150" s="223">
        <v>0</v>
      </c>
      <c r="R1150" s="223">
        <f>Q1150*H1150</f>
        <v>0</v>
      </c>
      <c r="S1150" s="223">
        <v>0</v>
      </c>
      <c r="T1150" s="224">
        <f>S1150*H1150</f>
        <v>0</v>
      </c>
      <c r="AR1150" s="26" t="s">
        <v>263</v>
      </c>
      <c r="AT1150" s="26" t="s">
        <v>176</v>
      </c>
      <c r="AU1150" s="26" t="s">
        <v>85</v>
      </c>
      <c r="AY1150" s="26" t="s">
        <v>173</v>
      </c>
      <c r="BE1150" s="225">
        <f>IF(N1150="základní",J1150,0)</f>
        <v>0</v>
      </c>
      <c r="BF1150" s="225">
        <f>IF(N1150="snížená",J1150,0)</f>
        <v>0</v>
      </c>
      <c r="BG1150" s="225">
        <f>IF(N1150="zákl. přenesená",J1150,0)</f>
        <v>0</v>
      </c>
      <c r="BH1150" s="225">
        <f>IF(N1150="sníž. přenesená",J1150,0)</f>
        <v>0</v>
      </c>
      <c r="BI1150" s="225">
        <f>IF(N1150="nulová",J1150,0)</f>
        <v>0</v>
      </c>
      <c r="BJ1150" s="26" t="s">
        <v>79</v>
      </c>
      <c r="BK1150" s="225">
        <f>ROUND(I1150*H1150,2)</f>
        <v>0</v>
      </c>
      <c r="BL1150" s="26" t="s">
        <v>263</v>
      </c>
      <c r="BM1150" s="26" t="s">
        <v>2336</v>
      </c>
    </row>
    <row r="1151" spans="2:47" s="1" customFormat="1" ht="13.5">
      <c r="B1151" s="48"/>
      <c r="D1151" s="227" t="s">
        <v>1236</v>
      </c>
      <c r="F1151" s="285" t="s">
        <v>2337</v>
      </c>
      <c r="I1151" s="281"/>
      <c r="L1151" s="48"/>
      <c r="M1151" s="282"/>
      <c r="N1151" s="49"/>
      <c r="O1151" s="49"/>
      <c r="P1151" s="49"/>
      <c r="Q1151" s="49"/>
      <c r="R1151" s="49"/>
      <c r="S1151" s="49"/>
      <c r="T1151" s="87"/>
      <c r="AT1151" s="26" t="s">
        <v>1236</v>
      </c>
      <c r="AU1151" s="26" t="s">
        <v>85</v>
      </c>
    </row>
    <row r="1152" spans="2:63" s="11" customFormat="1" ht="22.3" customHeight="1">
      <c r="B1152" s="199"/>
      <c r="D1152" s="210" t="s">
        <v>71</v>
      </c>
      <c r="E1152" s="211" t="s">
        <v>2338</v>
      </c>
      <c r="F1152" s="211" t="s">
        <v>2339</v>
      </c>
      <c r="I1152" s="202"/>
      <c r="J1152" s="212">
        <f>BK1152</f>
        <v>0</v>
      </c>
      <c r="L1152" s="199"/>
      <c r="M1152" s="204"/>
      <c r="N1152" s="205"/>
      <c r="O1152" s="205"/>
      <c r="P1152" s="206">
        <f>SUM(P1153:P1162)</f>
        <v>0</v>
      </c>
      <c r="Q1152" s="205"/>
      <c r="R1152" s="206">
        <f>SUM(R1153:R1162)</f>
        <v>0</v>
      </c>
      <c r="S1152" s="205"/>
      <c r="T1152" s="207">
        <f>SUM(T1153:T1162)</f>
        <v>0</v>
      </c>
      <c r="AR1152" s="200" t="s">
        <v>81</v>
      </c>
      <c r="AT1152" s="208" t="s">
        <v>71</v>
      </c>
      <c r="AU1152" s="208" t="s">
        <v>81</v>
      </c>
      <c r="AY1152" s="200" t="s">
        <v>173</v>
      </c>
      <c r="BK1152" s="209">
        <f>SUM(BK1153:BK1162)</f>
        <v>0</v>
      </c>
    </row>
    <row r="1153" spans="2:65" s="1" customFormat="1" ht="31.5" customHeight="1">
      <c r="B1153" s="213"/>
      <c r="C1153" s="214" t="s">
        <v>2340</v>
      </c>
      <c r="D1153" s="214" t="s">
        <v>176</v>
      </c>
      <c r="E1153" s="215" t="s">
        <v>2341</v>
      </c>
      <c r="F1153" s="216" t="s">
        <v>2342</v>
      </c>
      <c r="G1153" s="217" t="s">
        <v>179</v>
      </c>
      <c r="H1153" s="218">
        <v>10.09</v>
      </c>
      <c r="I1153" s="219"/>
      <c r="J1153" s="220">
        <f>ROUND(I1153*H1153,2)</f>
        <v>0</v>
      </c>
      <c r="K1153" s="216" t="s">
        <v>180</v>
      </c>
      <c r="L1153" s="48"/>
      <c r="M1153" s="221" t="s">
        <v>5</v>
      </c>
      <c r="N1153" s="222" t="s">
        <v>43</v>
      </c>
      <c r="O1153" s="49"/>
      <c r="P1153" s="223">
        <f>O1153*H1153</f>
        <v>0</v>
      </c>
      <c r="Q1153" s="223">
        <v>0.014347</v>
      </c>
      <c r="R1153" s="223">
        <f>Q1153*H1153</f>
        <v>0</v>
      </c>
      <c r="S1153" s="223">
        <v>0</v>
      </c>
      <c r="T1153" s="224">
        <f>S1153*H1153</f>
        <v>0</v>
      </c>
      <c r="AR1153" s="26" t="s">
        <v>263</v>
      </c>
      <c r="AT1153" s="26" t="s">
        <v>176</v>
      </c>
      <c r="AU1153" s="26" t="s">
        <v>85</v>
      </c>
      <c r="AY1153" s="26" t="s">
        <v>173</v>
      </c>
      <c r="BE1153" s="225">
        <f>IF(N1153="základní",J1153,0)</f>
        <v>0</v>
      </c>
      <c r="BF1153" s="225">
        <f>IF(N1153="snížená",J1153,0)</f>
        <v>0</v>
      </c>
      <c r="BG1153" s="225">
        <f>IF(N1153="zákl. přenesená",J1153,0)</f>
        <v>0</v>
      </c>
      <c r="BH1153" s="225">
        <f>IF(N1153="sníž. přenesená",J1153,0)</f>
        <v>0</v>
      </c>
      <c r="BI1153" s="225">
        <f>IF(N1153="nulová",J1153,0)</f>
        <v>0</v>
      </c>
      <c r="BJ1153" s="26" t="s">
        <v>79</v>
      </c>
      <c r="BK1153" s="225">
        <f>ROUND(I1153*H1153,2)</f>
        <v>0</v>
      </c>
      <c r="BL1153" s="26" t="s">
        <v>263</v>
      </c>
      <c r="BM1153" s="26" t="s">
        <v>2343</v>
      </c>
    </row>
    <row r="1154" spans="2:47" s="1" customFormat="1" ht="13.5">
      <c r="B1154" s="48"/>
      <c r="D1154" s="227" t="s">
        <v>1236</v>
      </c>
      <c r="F1154" s="285" t="s">
        <v>2344</v>
      </c>
      <c r="I1154" s="281"/>
      <c r="L1154" s="48"/>
      <c r="M1154" s="282"/>
      <c r="N1154" s="49"/>
      <c r="O1154" s="49"/>
      <c r="P1154" s="49"/>
      <c r="Q1154" s="49"/>
      <c r="R1154" s="49"/>
      <c r="S1154" s="49"/>
      <c r="T1154" s="87"/>
      <c r="AT1154" s="26" t="s">
        <v>1236</v>
      </c>
      <c r="AU1154" s="26" t="s">
        <v>85</v>
      </c>
    </row>
    <row r="1155" spans="2:51" s="15" customFormat="1" ht="13.5">
      <c r="B1155" s="286"/>
      <c r="D1155" s="227" t="s">
        <v>183</v>
      </c>
      <c r="E1155" s="287" t="s">
        <v>5</v>
      </c>
      <c r="F1155" s="288" t="s">
        <v>1551</v>
      </c>
      <c r="H1155" s="289" t="s">
        <v>5</v>
      </c>
      <c r="I1155" s="290"/>
      <c r="L1155" s="286"/>
      <c r="M1155" s="291"/>
      <c r="N1155" s="292"/>
      <c r="O1155" s="292"/>
      <c r="P1155" s="292"/>
      <c r="Q1155" s="292"/>
      <c r="R1155" s="292"/>
      <c r="S1155" s="292"/>
      <c r="T1155" s="293"/>
      <c r="AT1155" s="289" t="s">
        <v>183</v>
      </c>
      <c r="AU1155" s="289" t="s">
        <v>85</v>
      </c>
      <c r="AV1155" s="15" t="s">
        <v>79</v>
      </c>
      <c r="AW1155" s="15" t="s">
        <v>35</v>
      </c>
      <c r="AX1155" s="15" t="s">
        <v>72</v>
      </c>
      <c r="AY1155" s="289" t="s">
        <v>173</v>
      </c>
    </row>
    <row r="1156" spans="2:51" s="12" customFormat="1" ht="13.5">
      <c r="B1156" s="226"/>
      <c r="D1156" s="236" t="s">
        <v>183</v>
      </c>
      <c r="E1156" s="256" t="s">
        <v>5</v>
      </c>
      <c r="F1156" s="257" t="s">
        <v>2345</v>
      </c>
      <c r="H1156" s="258">
        <v>10.09</v>
      </c>
      <c r="I1156" s="231"/>
      <c r="L1156" s="226"/>
      <c r="M1156" s="232"/>
      <c r="N1156" s="233"/>
      <c r="O1156" s="233"/>
      <c r="P1156" s="233"/>
      <c r="Q1156" s="233"/>
      <c r="R1156" s="233"/>
      <c r="S1156" s="233"/>
      <c r="T1156" s="234"/>
      <c r="AT1156" s="228" t="s">
        <v>183</v>
      </c>
      <c r="AU1156" s="228" t="s">
        <v>85</v>
      </c>
      <c r="AV1156" s="12" t="s">
        <v>81</v>
      </c>
      <c r="AW1156" s="12" t="s">
        <v>35</v>
      </c>
      <c r="AX1156" s="12" t="s">
        <v>79</v>
      </c>
      <c r="AY1156" s="228" t="s">
        <v>173</v>
      </c>
    </row>
    <row r="1157" spans="2:65" s="1" customFormat="1" ht="31.5" customHeight="1">
      <c r="B1157" s="213"/>
      <c r="C1157" s="214" t="s">
        <v>2346</v>
      </c>
      <c r="D1157" s="214" t="s">
        <v>176</v>
      </c>
      <c r="E1157" s="215" t="s">
        <v>2347</v>
      </c>
      <c r="F1157" s="216" t="s">
        <v>2348</v>
      </c>
      <c r="G1157" s="217" t="s">
        <v>260</v>
      </c>
      <c r="H1157" s="218">
        <v>27.88</v>
      </c>
      <c r="I1157" s="219"/>
      <c r="J1157" s="220">
        <f>ROUND(I1157*H1157,2)</f>
        <v>0</v>
      </c>
      <c r="K1157" s="216" t="s">
        <v>180</v>
      </c>
      <c r="L1157" s="48"/>
      <c r="M1157" s="221" t="s">
        <v>5</v>
      </c>
      <c r="N1157" s="222" t="s">
        <v>43</v>
      </c>
      <c r="O1157" s="49"/>
      <c r="P1157" s="223">
        <f>O1157*H1157</f>
        <v>0</v>
      </c>
      <c r="Q1157" s="223">
        <v>0.0002625</v>
      </c>
      <c r="R1157" s="223">
        <f>Q1157*H1157</f>
        <v>0</v>
      </c>
      <c r="S1157" s="223">
        <v>0</v>
      </c>
      <c r="T1157" s="224">
        <f>S1157*H1157</f>
        <v>0</v>
      </c>
      <c r="AR1157" s="26" t="s">
        <v>263</v>
      </c>
      <c r="AT1157" s="26" t="s">
        <v>176</v>
      </c>
      <c r="AU1157" s="26" t="s">
        <v>85</v>
      </c>
      <c r="AY1157" s="26" t="s">
        <v>173</v>
      </c>
      <c r="BE1157" s="225">
        <f>IF(N1157="základní",J1157,0)</f>
        <v>0</v>
      </c>
      <c r="BF1157" s="225">
        <f>IF(N1157="snížená",J1157,0)</f>
        <v>0</v>
      </c>
      <c r="BG1157" s="225">
        <f>IF(N1157="zákl. přenesená",J1157,0)</f>
        <v>0</v>
      </c>
      <c r="BH1157" s="225">
        <f>IF(N1157="sníž. přenesená",J1157,0)</f>
        <v>0</v>
      </c>
      <c r="BI1157" s="225">
        <f>IF(N1157="nulová",J1157,0)</f>
        <v>0</v>
      </c>
      <c r="BJ1157" s="26" t="s">
        <v>79</v>
      </c>
      <c r="BK1157" s="225">
        <f>ROUND(I1157*H1157,2)</f>
        <v>0</v>
      </c>
      <c r="BL1157" s="26" t="s">
        <v>263</v>
      </c>
      <c r="BM1157" s="26" t="s">
        <v>2349</v>
      </c>
    </row>
    <row r="1158" spans="2:47" s="1" customFormat="1" ht="13.5">
      <c r="B1158" s="48"/>
      <c r="D1158" s="227" t="s">
        <v>1236</v>
      </c>
      <c r="F1158" s="285" t="s">
        <v>2344</v>
      </c>
      <c r="I1158" s="281"/>
      <c r="L1158" s="48"/>
      <c r="M1158" s="282"/>
      <c r="N1158" s="49"/>
      <c r="O1158" s="49"/>
      <c r="P1158" s="49"/>
      <c r="Q1158" s="49"/>
      <c r="R1158" s="49"/>
      <c r="S1158" s="49"/>
      <c r="T1158" s="87"/>
      <c r="AT1158" s="26" t="s">
        <v>1236</v>
      </c>
      <c r="AU1158" s="26" t="s">
        <v>85</v>
      </c>
    </row>
    <row r="1159" spans="2:51" s="15" customFormat="1" ht="13.5">
      <c r="B1159" s="286"/>
      <c r="D1159" s="227" t="s">
        <v>183</v>
      </c>
      <c r="E1159" s="287" t="s">
        <v>5</v>
      </c>
      <c r="F1159" s="288" t="s">
        <v>1551</v>
      </c>
      <c r="H1159" s="289" t="s">
        <v>5</v>
      </c>
      <c r="I1159" s="290"/>
      <c r="L1159" s="286"/>
      <c r="M1159" s="291"/>
      <c r="N1159" s="292"/>
      <c r="O1159" s="292"/>
      <c r="P1159" s="292"/>
      <c r="Q1159" s="292"/>
      <c r="R1159" s="292"/>
      <c r="S1159" s="292"/>
      <c r="T1159" s="293"/>
      <c r="AT1159" s="289" t="s">
        <v>183</v>
      </c>
      <c r="AU1159" s="289" t="s">
        <v>85</v>
      </c>
      <c r="AV1159" s="15" t="s">
        <v>79</v>
      </c>
      <c r="AW1159" s="15" t="s">
        <v>35</v>
      </c>
      <c r="AX1159" s="15" t="s">
        <v>72</v>
      </c>
      <c r="AY1159" s="289" t="s">
        <v>173</v>
      </c>
    </row>
    <row r="1160" spans="2:51" s="12" customFormat="1" ht="13.5">
      <c r="B1160" s="226"/>
      <c r="D1160" s="236" t="s">
        <v>183</v>
      </c>
      <c r="E1160" s="256" t="s">
        <v>5</v>
      </c>
      <c r="F1160" s="257" t="s">
        <v>2350</v>
      </c>
      <c r="H1160" s="258">
        <v>27.88</v>
      </c>
      <c r="I1160" s="231"/>
      <c r="L1160" s="226"/>
      <c r="M1160" s="232"/>
      <c r="N1160" s="233"/>
      <c r="O1160" s="233"/>
      <c r="P1160" s="233"/>
      <c r="Q1160" s="233"/>
      <c r="R1160" s="233"/>
      <c r="S1160" s="233"/>
      <c r="T1160" s="234"/>
      <c r="AT1160" s="228" t="s">
        <v>183</v>
      </c>
      <c r="AU1160" s="228" t="s">
        <v>85</v>
      </c>
      <c r="AV1160" s="12" t="s">
        <v>81</v>
      </c>
      <c r="AW1160" s="12" t="s">
        <v>35</v>
      </c>
      <c r="AX1160" s="12" t="s">
        <v>79</v>
      </c>
      <c r="AY1160" s="228" t="s">
        <v>173</v>
      </c>
    </row>
    <row r="1161" spans="2:65" s="1" customFormat="1" ht="31.5" customHeight="1">
      <c r="B1161" s="213"/>
      <c r="C1161" s="214" t="s">
        <v>2351</v>
      </c>
      <c r="D1161" s="214" t="s">
        <v>176</v>
      </c>
      <c r="E1161" s="215" t="s">
        <v>2352</v>
      </c>
      <c r="F1161" s="216" t="s">
        <v>2353</v>
      </c>
      <c r="G1161" s="217" t="s">
        <v>1887</v>
      </c>
      <c r="H1161" s="294"/>
      <c r="I1161" s="219"/>
      <c r="J1161" s="220">
        <f>ROUND(I1161*H1161,2)</f>
        <v>0</v>
      </c>
      <c r="K1161" s="216" t="s">
        <v>180</v>
      </c>
      <c r="L1161" s="48"/>
      <c r="M1161" s="221" t="s">
        <v>5</v>
      </c>
      <c r="N1161" s="222" t="s">
        <v>43</v>
      </c>
      <c r="O1161" s="49"/>
      <c r="P1161" s="223">
        <f>O1161*H1161</f>
        <v>0</v>
      </c>
      <c r="Q1161" s="223">
        <v>0</v>
      </c>
      <c r="R1161" s="223">
        <f>Q1161*H1161</f>
        <v>0</v>
      </c>
      <c r="S1161" s="223">
        <v>0</v>
      </c>
      <c r="T1161" s="224">
        <f>S1161*H1161</f>
        <v>0</v>
      </c>
      <c r="AR1161" s="26" t="s">
        <v>263</v>
      </c>
      <c r="AT1161" s="26" t="s">
        <v>176</v>
      </c>
      <c r="AU1161" s="26" t="s">
        <v>85</v>
      </c>
      <c r="AY1161" s="26" t="s">
        <v>173</v>
      </c>
      <c r="BE1161" s="225">
        <f>IF(N1161="základní",J1161,0)</f>
        <v>0</v>
      </c>
      <c r="BF1161" s="225">
        <f>IF(N1161="snížená",J1161,0)</f>
        <v>0</v>
      </c>
      <c r="BG1161" s="225">
        <f>IF(N1161="zákl. přenesená",J1161,0)</f>
        <v>0</v>
      </c>
      <c r="BH1161" s="225">
        <f>IF(N1161="sníž. přenesená",J1161,0)</f>
        <v>0</v>
      </c>
      <c r="BI1161" s="225">
        <f>IF(N1161="nulová",J1161,0)</f>
        <v>0</v>
      </c>
      <c r="BJ1161" s="26" t="s">
        <v>79</v>
      </c>
      <c r="BK1161" s="225">
        <f>ROUND(I1161*H1161,2)</f>
        <v>0</v>
      </c>
      <c r="BL1161" s="26" t="s">
        <v>263</v>
      </c>
      <c r="BM1161" s="26" t="s">
        <v>2354</v>
      </c>
    </row>
    <row r="1162" spans="2:47" s="1" customFormat="1" ht="13.5">
      <c r="B1162" s="48"/>
      <c r="D1162" s="227" t="s">
        <v>1236</v>
      </c>
      <c r="F1162" s="285" t="s">
        <v>2355</v>
      </c>
      <c r="I1162" s="281"/>
      <c r="L1162" s="48"/>
      <c r="M1162" s="282"/>
      <c r="N1162" s="49"/>
      <c r="O1162" s="49"/>
      <c r="P1162" s="49"/>
      <c r="Q1162" s="49"/>
      <c r="R1162" s="49"/>
      <c r="S1162" s="49"/>
      <c r="T1162" s="87"/>
      <c r="AT1162" s="26" t="s">
        <v>1236</v>
      </c>
      <c r="AU1162" s="26" t="s">
        <v>85</v>
      </c>
    </row>
    <row r="1163" spans="2:63" s="11" customFormat="1" ht="22.3" customHeight="1">
      <c r="B1163" s="199"/>
      <c r="D1163" s="210" t="s">
        <v>71</v>
      </c>
      <c r="E1163" s="211" t="s">
        <v>2356</v>
      </c>
      <c r="F1163" s="211" t="s">
        <v>2357</v>
      </c>
      <c r="I1163" s="202"/>
      <c r="J1163" s="212">
        <f>BK1163</f>
        <v>0</v>
      </c>
      <c r="L1163" s="199"/>
      <c r="M1163" s="204"/>
      <c r="N1163" s="205"/>
      <c r="O1163" s="205"/>
      <c r="P1163" s="206">
        <f>SUM(P1164:P1180)</f>
        <v>0</v>
      </c>
      <c r="Q1163" s="205"/>
      <c r="R1163" s="206">
        <f>SUM(R1164:R1180)</f>
        <v>0</v>
      </c>
      <c r="S1163" s="205"/>
      <c r="T1163" s="207">
        <f>SUM(T1164:T1180)</f>
        <v>0</v>
      </c>
      <c r="AR1163" s="200" t="s">
        <v>81</v>
      </c>
      <c r="AT1163" s="208" t="s">
        <v>71</v>
      </c>
      <c r="AU1163" s="208" t="s">
        <v>81</v>
      </c>
      <c r="AY1163" s="200" t="s">
        <v>173</v>
      </c>
      <c r="BK1163" s="209">
        <f>SUM(BK1164:BK1180)</f>
        <v>0</v>
      </c>
    </row>
    <row r="1164" spans="2:65" s="1" customFormat="1" ht="22.5" customHeight="1">
      <c r="B1164" s="213"/>
      <c r="C1164" s="214" t="s">
        <v>2358</v>
      </c>
      <c r="D1164" s="214" t="s">
        <v>176</v>
      </c>
      <c r="E1164" s="215" t="s">
        <v>2359</v>
      </c>
      <c r="F1164" s="216" t="s">
        <v>2360</v>
      </c>
      <c r="G1164" s="217" t="s">
        <v>260</v>
      </c>
      <c r="H1164" s="218">
        <v>36</v>
      </c>
      <c r="I1164" s="219"/>
      <c r="J1164" s="220">
        <f>ROUND(I1164*H1164,2)</f>
        <v>0</v>
      </c>
      <c r="K1164" s="216" t="s">
        <v>5</v>
      </c>
      <c r="L1164" s="48"/>
      <c r="M1164" s="221" t="s">
        <v>5</v>
      </c>
      <c r="N1164" s="222" t="s">
        <v>43</v>
      </c>
      <c r="O1164" s="49"/>
      <c r="P1164" s="223">
        <f>O1164*H1164</f>
        <v>0</v>
      </c>
      <c r="Q1164" s="223">
        <v>0</v>
      </c>
      <c r="R1164" s="223">
        <f>Q1164*H1164</f>
        <v>0</v>
      </c>
      <c r="S1164" s="223">
        <v>0</v>
      </c>
      <c r="T1164" s="224">
        <f>S1164*H1164</f>
        <v>0</v>
      </c>
      <c r="AR1164" s="26" t="s">
        <v>263</v>
      </c>
      <c r="AT1164" s="26" t="s">
        <v>176</v>
      </c>
      <c r="AU1164" s="26" t="s">
        <v>85</v>
      </c>
      <c r="AY1164" s="26" t="s">
        <v>173</v>
      </c>
      <c r="BE1164" s="225">
        <f>IF(N1164="základní",J1164,0)</f>
        <v>0</v>
      </c>
      <c r="BF1164" s="225">
        <f>IF(N1164="snížená",J1164,0)</f>
        <v>0</v>
      </c>
      <c r="BG1164" s="225">
        <f>IF(N1164="zákl. přenesená",J1164,0)</f>
        <v>0</v>
      </c>
      <c r="BH1164" s="225">
        <f>IF(N1164="sníž. přenesená",J1164,0)</f>
        <v>0</v>
      </c>
      <c r="BI1164" s="225">
        <f>IF(N1164="nulová",J1164,0)</f>
        <v>0</v>
      </c>
      <c r="BJ1164" s="26" t="s">
        <v>79</v>
      </c>
      <c r="BK1164" s="225">
        <f>ROUND(I1164*H1164,2)</f>
        <v>0</v>
      </c>
      <c r="BL1164" s="26" t="s">
        <v>263</v>
      </c>
      <c r="BM1164" s="26" t="s">
        <v>2361</v>
      </c>
    </row>
    <row r="1165" spans="2:65" s="1" customFormat="1" ht="22.5" customHeight="1">
      <c r="B1165" s="213"/>
      <c r="C1165" s="214" t="s">
        <v>2362</v>
      </c>
      <c r="D1165" s="214" t="s">
        <v>176</v>
      </c>
      <c r="E1165" s="215" t="s">
        <v>2363</v>
      </c>
      <c r="F1165" s="216" t="s">
        <v>2364</v>
      </c>
      <c r="G1165" s="217" t="s">
        <v>260</v>
      </c>
      <c r="H1165" s="218">
        <v>191</v>
      </c>
      <c r="I1165" s="219"/>
      <c r="J1165" s="220">
        <f>ROUND(I1165*H1165,2)</f>
        <v>0</v>
      </c>
      <c r="K1165" s="216" t="s">
        <v>5</v>
      </c>
      <c r="L1165" s="48"/>
      <c r="M1165" s="221" t="s">
        <v>5</v>
      </c>
      <c r="N1165" s="222" t="s">
        <v>43</v>
      </c>
      <c r="O1165" s="49"/>
      <c r="P1165" s="223">
        <f>O1165*H1165</f>
        <v>0</v>
      </c>
      <c r="Q1165" s="223">
        <v>0</v>
      </c>
      <c r="R1165" s="223">
        <f>Q1165*H1165</f>
        <v>0</v>
      </c>
      <c r="S1165" s="223">
        <v>0</v>
      </c>
      <c r="T1165" s="224">
        <f>S1165*H1165</f>
        <v>0</v>
      </c>
      <c r="AR1165" s="26" t="s">
        <v>263</v>
      </c>
      <c r="AT1165" s="26" t="s">
        <v>176</v>
      </c>
      <c r="AU1165" s="26" t="s">
        <v>85</v>
      </c>
      <c r="AY1165" s="26" t="s">
        <v>173</v>
      </c>
      <c r="BE1165" s="225">
        <f>IF(N1165="základní",J1165,0)</f>
        <v>0</v>
      </c>
      <c r="BF1165" s="225">
        <f>IF(N1165="snížená",J1165,0)</f>
        <v>0</v>
      </c>
      <c r="BG1165" s="225">
        <f>IF(N1165="zákl. přenesená",J1165,0)</f>
        <v>0</v>
      </c>
      <c r="BH1165" s="225">
        <f>IF(N1165="sníž. přenesená",J1165,0)</f>
        <v>0</v>
      </c>
      <c r="BI1165" s="225">
        <f>IF(N1165="nulová",J1165,0)</f>
        <v>0</v>
      </c>
      <c r="BJ1165" s="26" t="s">
        <v>79</v>
      </c>
      <c r="BK1165" s="225">
        <f>ROUND(I1165*H1165,2)</f>
        <v>0</v>
      </c>
      <c r="BL1165" s="26" t="s">
        <v>263</v>
      </c>
      <c r="BM1165" s="26" t="s">
        <v>2365</v>
      </c>
    </row>
    <row r="1166" spans="2:65" s="1" customFormat="1" ht="22.5" customHeight="1">
      <c r="B1166" s="213"/>
      <c r="C1166" s="214" t="s">
        <v>2366</v>
      </c>
      <c r="D1166" s="214" t="s">
        <v>176</v>
      </c>
      <c r="E1166" s="215" t="s">
        <v>2367</v>
      </c>
      <c r="F1166" s="216" t="s">
        <v>2368</v>
      </c>
      <c r="G1166" s="217" t="s">
        <v>260</v>
      </c>
      <c r="H1166" s="218">
        <v>12</v>
      </c>
      <c r="I1166" s="219"/>
      <c r="J1166" s="220">
        <f>ROUND(I1166*H1166,2)</f>
        <v>0</v>
      </c>
      <c r="K1166" s="216" t="s">
        <v>5</v>
      </c>
      <c r="L1166" s="48"/>
      <c r="M1166" s="221" t="s">
        <v>5</v>
      </c>
      <c r="N1166" s="222" t="s">
        <v>43</v>
      </c>
      <c r="O1166" s="49"/>
      <c r="P1166" s="223">
        <f>O1166*H1166</f>
        <v>0</v>
      </c>
      <c r="Q1166" s="223">
        <v>0</v>
      </c>
      <c r="R1166" s="223">
        <f>Q1166*H1166</f>
        <v>0</v>
      </c>
      <c r="S1166" s="223">
        <v>0</v>
      </c>
      <c r="T1166" s="224">
        <f>S1166*H1166</f>
        <v>0</v>
      </c>
      <c r="AR1166" s="26" t="s">
        <v>263</v>
      </c>
      <c r="AT1166" s="26" t="s">
        <v>176</v>
      </c>
      <c r="AU1166" s="26" t="s">
        <v>85</v>
      </c>
      <c r="AY1166" s="26" t="s">
        <v>173</v>
      </c>
      <c r="BE1166" s="225">
        <f>IF(N1166="základní",J1166,0)</f>
        <v>0</v>
      </c>
      <c r="BF1166" s="225">
        <f>IF(N1166="snížená",J1166,0)</f>
        <v>0</v>
      </c>
      <c r="BG1166" s="225">
        <f>IF(N1166="zákl. přenesená",J1166,0)</f>
        <v>0</v>
      </c>
      <c r="BH1166" s="225">
        <f>IF(N1166="sníž. přenesená",J1166,0)</f>
        <v>0</v>
      </c>
      <c r="BI1166" s="225">
        <f>IF(N1166="nulová",J1166,0)</f>
        <v>0</v>
      </c>
      <c r="BJ1166" s="26" t="s">
        <v>79</v>
      </c>
      <c r="BK1166" s="225">
        <f>ROUND(I1166*H1166,2)</f>
        <v>0</v>
      </c>
      <c r="BL1166" s="26" t="s">
        <v>263</v>
      </c>
      <c r="BM1166" s="26" t="s">
        <v>2369</v>
      </c>
    </row>
    <row r="1167" spans="2:65" s="1" customFormat="1" ht="22.5" customHeight="1">
      <c r="B1167" s="213"/>
      <c r="C1167" s="214" t="s">
        <v>2370</v>
      </c>
      <c r="D1167" s="214" t="s">
        <v>176</v>
      </c>
      <c r="E1167" s="215" t="s">
        <v>2371</v>
      </c>
      <c r="F1167" s="216" t="s">
        <v>2372</v>
      </c>
      <c r="G1167" s="217" t="s">
        <v>245</v>
      </c>
      <c r="H1167" s="218">
        <v>2</v>
      </c>
      <c r="I1167" s="219"/>
      <c r="J1167" s="220">
        <f>ROUND(I1167*H1167,2)</f>
        <v>0</v>
      </c>
      <c r="K1167" s="216" t="s">
        <v>5</v>
      </c>
      <c r="L1167" s="48"/>
      <c r="M1167" s="221" t="s">
        <v>5</v>
      </c>
      <c r="N1167" s="222" t="s">
        <v>43</v>
      </c>
      <c r="O1167" s="49"/>
      <c r="P1167" s="223">
        <f>O1167*H1167</f>
        <v>0</v>
      </c>
      <c r="Q1167" s="223">
        <v>0</v>
      </c>
      <c r="R1167" s="223">
        <f>Q1167*H1167</f>
        <v>0</v>
      </c>
      <c r="S1167" s="223">
        <v>0</v>
      </c>
      <c r="T1167" s="224">
        <f>S1167*H1167</f>
        <v>0</v>
      </c>
      <c r="AR1167" s="26" t="s">
        <v>263</v>
      </c>
      <c r="AT1167" s="26" t="s">
        <v>176</v>
      </c>
      <c r="AU1167" s="26" t="s">
        <v>85</v>
      </c>
      <c r="AY1167" s="26" t="s">
        <v>173</v>
      </c>
      <c r="BE1167" s="225">
        <f>IF(N1167="základní",J1167,0)</f>
        <v>0</v>
      </c>
      <c r="BF1167" s="225">
        <f>IF(N1167="snížená",J1167,0)</f>
        <v>0</v>
      </c>
      <c r="BG1167" s="225">
        <f>IF(N1167="zákl. přenesená",J1167,0)</f>
        <v>0</v>
      </c>
      <c r="BH1167" s="225">
        <f>IF(N1167="sníž. přenesená",J1167,0)</f>
        <v>0</v>
      </c>
      <c r="BI1167" s="225">
        <f>IF(N1167="nulová",J1167,0)</f>
        <v>0</v>
      </c>
      <c r="BJ1167" s="26" t="s">
        <v>79</v>
      </c>
      <c r="BK1167" s="225">
        <f>ROUND(I1167*H1167,2)</f>
        <v>0</v>
      </c>
      <c r="BL1167" s="26" t="s">
        <v>263</v>
      </c>
      <c r="BM1167" s="26" t="s">
        <v>2373</v>
      </c>
    </row>
    <row r="1168" spans="2:65" s="1" customFormat="1" ht="22.5" customHeight="1">
      <c r="B1168" s="213"/>
      <c r="C1168" s="214" t="s">
        <v>2374</v>
      </c>
      <c r="D1168" s="214" t="s">
        <v>176</v>
      </c>
      <c r="E1168" s="215" t="s">
        <v>2375</v>
      </c>
      <c r="F1168" s="216" t="s">
        <v>2376</v>
      </c>
      <c r="G1168" s="217" t="s">
        <v>260</v>
      </c>
      <c r="H1168" s="218">
        <v>8</v>
      </c>
      <c r="I1168" s="219"/>
      <c r="J1168" s="220">
        <f>ROUND(I1168*H1168,2)</f>
        <v>0</v>
      </c>
      <c r="K1168" s="216" t="s">
        <v>5</v>
      </c>
      <c r="L1168" s="48"/>
      <c r="M1168" s="221" t="s">
        <v>5</v>
      </c>
      <c r="N1168" s="222" t="s">
        <v>43</v>
      </c>
      <c r="O1168" s="49"/>
      <c r="P1168" s="223">
        <f>O1168*H1168</f>
        <v>0</v>
      </c>
      <c r="Q1168" s="223">
        <v>0</v>
      </c>
      <c r="R1168" s="223">
        <f>Q1168*H1168</f>
        <v>0</v>
      </c>
      <c r="S1168" s="223">
        <v>0</v>
      </c>
      <c r="T1168" s="224">
        <f>S1168*H1168</f>
        <v>0</v>
      </c>
      <c r="AR1168" s="26" t="s">
        <v>263</v>
      </c>
      <c r="AT1168" s="26" t="s">
        <v>176</v>
      </c>
      <c r="AU1168" s="26" t="s">
        <v>85</v>
      </c>
      <c r="AY1168" s="26" t="s">
        <v>173</v>
      </c>
      <c r="BE1168" s="225">
        <f>IF(N1168="základní",J1168,0)</f>
        <v>0</v>
      </c>
      <c r="BF1168" s="225">
        <f>IF(N1168="snížená",J1168,0)</f>
        <v>0</v>
      </c>
      <c r="BG1168" s="225">
        <f>IF(N1168="zákl. přenesená",J1168,0)</f>
        <v>0</v>
      </c>
      <c r="BH1168" s="225">
        <f>IF(N1168="sníž. přenesená",J1168,0)</f>
        <v>0</v>
      </c>
      <c r="BI1168" s="225">
        <f>IF(N1168="nulová",J1168,0)</f>
        <v>0</v>
      </c>
      <c r="BJ1168" s="26" t="s">
        <v>79</v>
      </c>
      <c r="BK1168" s="225">
        <f>ROUND(I1168*H1168,2)</f>
        <v>0</v>
      </c>
      <c r="BL1168" s="26" t="s">
        <v>263</v>
      </c>
      <c r="BM1168" s="26" t="s">
        <v>2377</v>
      </c>
    </row>
    <row r="1169" spans="2:65" s="1" customFormat="1" ht="22.5" customHeight="1">
      <c r="B1169" s="213"/>
      <c r="C1169" s="214" t="s">
        <v>2378</v>
      </c>
      <c r="D1169" s="214" t="s">
        <v>176</v>
      </c>
      <c r="E1169" s="215" t="s">
        <v>2379</v>
      </c>
      <c r="F1169" s="216" t="s">
        <v>2380</v>
      </c>
      <c r="G1169" s="217" t="s">
        <v>245</v>
      </c>
      <c r="H1169" s="218">
        <v>2</v>
      </c>
      <c r="I1169" s="219"/>
      <c r="J1169" s="220">
        <f>ROUND(I1169*H1169,2)</f>
        <v>0</v>
      </c>
      <c r="K1169" s="216" t="s">
        <v>5</v>
      </c>
      <c r="L1169" s="48"/>
      <c r="M1169" s="221" t="s">
        <v>5</v>
      </c>
      <c r="N1169" s="222" t="s">
        <v>43</v>
      </c>
      <c r="O1169" s="49"/>
      <c r="P1169" s="223">
        <f>O1169*H1169</f>
        <v>0</v>
      </c>
      <c r="Q1169" s="223">
        <v>0</v>
      </c>
      <c r="R1169" s="223">
        <f>Q1169*H1169</f>
        <v>0</v>
      </c>
      <c r="S1169" s="223">
        <v>0</v>
      </c>
      <c r="T1169" s="224">
        <f>S1169*H1169</f>
        <v>0</v>
      </c>
      <c r="AR1169" s="26" t="s">
        <v>263</v>
      </c>
      <c r="AT1169" s="26" t="s">
        <v>176</v>
      </c>
      <c r="AU1169" s="26" t="s">
        <v>85</v>
      </c>
      <c r="AY1169" s="26" t="s">
        <v>173</v>
      </c>
      <c r="BE1169" s="225">
        <f>IF(N1169="základní",J1169,0)</f>
        <v>0</v>
      </c>
      <c r="BF1169" s="225">
        <f>IF(N1169="snížená",J1169,0)</f>
        <v>0</v>
      </c>
      <c r="BG1169" s="225">
        <f>IF(N1169="zákl. přenesená",J1169,0)</f>
        <v>0</v>
      </c>
      <c r="BH1169" s="225">
        <f>IF(N1169="sníž. přenesená",J1169,0)</f>
        <v>0</v>
      </c>
      <c r="BI1169" s="225">
        <f>IF(N1169="nulová",J1169,0)</f>
        <v>0</v>
      </c>
      <c r="BJ1169" s="26" t="s">
        <v>79</v>
      </c>
      <c r="BK1169" s="225">
        <f>ROUND(I1169*H1169,2)</f>
        <v>0</v>
      </c>
      <c r="BL1169" s="26" t="s">
        <v>263</v>
      </c>
      <c r="BM1169" s="26" t="s">
        <v>2381</v>
      </c>
    </row>
    <row r="1170" spans="2:65" s="1" customFormat="1" ht="22.5" customHeight="1">
      <c r="B1170" s="213"/>
      <c r="C1170" s="214" t="s">
        <v>2382</v>
      </c>
      <c r="D1170" s="214" t="s">
        <v>176</v>
      </c>
      <c r="E1170" s="215" t="s">
        <v>2383</v>
      </c>
      <c r="F1170" s="216" t="s">
        <v>2384</v>
      </c>
      <c r="G1170" s="217" t="s">
        <v>260</v>
      </c>
      <c r="H1170" s="218">
        <v>13</v>
      </c>
      <c r="I1170" s="219"/>
      <c r="J1170" s="220">
        <f>ROUND(I1170*H1170,2)</f>
        <v>0</v>
      </c>
      <c r="K1170" s="216" t="s">
        <v>5</v>
      </c>
      <c r="L1170" s="48"/>
      <c r="M1170" s="221" t="s">
        <v>5</v>
      </c>
      <c r="N1170" s="222" t="s">
        <v>43</v>
      </c>
      <c r="O1170" s="49"/>
      <c r="P1170" s="223">
        <f>O1170*H1170</f>
        <v>0</v>
      </c>
      <c r="Q1170" s="223">
        <v>0</v>
      </c>
      <c r="R1170" s="223">
        <f>Q1170*H1170</f>
        <v>0</v>
      </c>
      <c r="S1170" s="223">
        <v>0</v>
      </c>
      <c r="T1170" s="224">
        <f>S1170*H1170</f>
        <v>0</v>
      </c>
      <c r="AR1170" s="26" t="s">
        <v>263</v>
      </c>
      <c r="AT1170" s="26" t="s">
        <v>176</v>
      </c>
      <c r="AU1170" s="26" t="s">
        <v>85</v>
      </c>
      <c r="AY1170" s="26" t="s">
        <v>173</v>
      </c>
      <c r="BE1170" s="225">
        <f>IF(N1170="základní",J1170,0)</f>
        <v>0</v>
      </c>
      <c r="BF1170" s="225">
        <f>IF(N1170="snížená",J1170,0)</f>
        <v>0</v>
      </c>
      <c r="BG1170" s="225">
        <f>IF(N1170="zákl. přenesená",J1170,0)</f>
        <v>0</v>
      </c>
      <c r="BH1170" s="225">
        <f>IF(N1170="sníž. přenesená",J1170,0)</f>
        <v>0</v>
      </c>
      <c r="BI1170" s="225">
        <f>IF(N1170="nulová",J1170,0)</f>
        <v>0</v>
      </c>
      <c r="BJ1170" s="26" t="s">
        <v>79</v>
      </c>
      <c r="BK1170" s="225">
        <f>ROUND(I1170*H1170,2)</f>
        <v>0</v>
      </c>
      <c r="BL1170" s="26" t="s">
        <v>263</v>
      </c>
      <c r="BM1170" s="26" t="s">
        <v>2385</v>
      </c>
    </row>
    <row r="1171" spans="2:65" s="1" customFormat="1" ht="22.5" customHeight="1">
      <c r="B1171" s="213"/>
      <c r="C1171" s="214" t="s">
        <v>2386</v>
      </c>
      <c r="D1171" s="214" t="s">
        <v>176</v>
      </c>
      <c r="E1171" s="215" t="s">
        <v>2387</v>
      </c>
      <c r="F1171" s="216" t="s">
        <v>2388</v>
      </c>
      <c r="G1171" s="217" t="s">
        <v>260</v>
      </c>
      <c r="H1171" s="218">
        <v>30</v>
      </c>
      <c r="I1171" s="219"/>
      <c r="J1171" s="220">
        <f>ROUND(I1171*H1171,2)</f>
        <v>0</v>
      </c>
      <c r="K1171" s="216" t="s">
        <v>5</v>
      </c>
      <c r="L1171" s="48"/>
      <c r="M1171" s="221" t="s">
        <v>5</v>
      </c>
      <c r="N1171" s="222" t="s">
        <v>43</v>
      </c>
      <c r="O1171" s="49"/>
      <c r="P1171" s="223">
        <f>O1171*H1171</f>
        <v>0</v>
      </c>
      <c r="Q1171" s="223">
        <v>0</v>
      </c>
      <c r="R1171" s="223">
        <f>Q1171*H1171</f>
        <v>0</v>
      </c>
      <c r="S1171" s="223">
        <v>0</v>
      </c>
      <c r="T1171" s="224">
        <f>S1171*H1171</f>
        <v>0</v>
      </c>
      <c r="AR1171" s="26" t="s">
        <v>263</v>
      </c>
      <c r="AT1171" s="26" t="s">
        <v>176</v>
      </c>
      <c r="AU1171" s="26" t="s">
        <v>85</v>
      </c>
      <c r="AY1171" s="26" t="s">
        <v>173</v>
      </c>
      <c r="BE1171" s="225">
        <f>IF(N1171="základní",J1171,0)</f>
        <v>0</v>
      </c>
      <c r="BF1171" s="225">
        <f>IF(N1171="snížená",J1171,0)</f>
        <v>0</v>
      </c>
      <c r="BG1171" s="225">
        <f>IF(N1171="zákl. přenesená",J1171,0)</f>
        <v>0</v>
      </c>
      <c r="BH1171" s="225">
        <f>IF(N1171="sníž. přenesená",J1171,0)</f>
        <v>0</v>
      </c>
      <c r="BI1171" s="225">
        <f>IF(N1171="nulová",J1171,0)</f>
        <v>0</v>
      </c>
      <c r="BJ1171" s="26" t="s">
        <v>79</v>
      </c>
      <c r="BK1171" s="225">
        <f>ROUND(I1171*H1171,2)</f>
        <v>0</v>
      </c>
      <c r="BL1171" s="26" t="s">
        <v>263</v>
      </c>
      <c r="BM1171" s="26" t="s">
        <v>2389</v>
      </c>
    </row>
    <row r="1172" spans="2:65" s="1" customFormat="1" ht="22.5" customHeight="1">
      <c r="B1172" s="213"/>
      <c r="C1172" s="214" t="s">
        <v>2390</v>
      </c>
      <c r="D1172" s="214" t="s">
        <v>176</v>
      </c>
      <c r="E1172" s="215" t="s">
        <v>2391</v>
      </c>
      <c r="F1172" s="216" t="s">
        <v>2392</v>
      </c>
      <c r="G1172" s="217" t="s">
        <v>260</v>
      </c>
      <c r="H1172" s="218">
        <v>3</v>
      </c>
      <c r="I1172" s="219"/>
      <c r="J1172" s="220">
        <f>ROUND(I1172*H1172,2)</f>
        <v>0</v>
      </c>
      <c r="K1172" s="216" t="s">
        <v>5</v>
      </c>
      <c r="L1172" s="48"/>
      <c r="M1172" s="221" t="s">
        <v>5</v>
      </c>
      <c r="N1172" s="222" t="s">
        <v>43</v>
      </c>
      <c r="O1172" s="49"/>
      <c r="P1172" s="223">
        <f>O1172*H1172</f>
        <v>0</v>
      </c>
      <c r="Q1172" s="223">
        <v>0</v>
      </c>
      <c r="R1172" s="223">
        <f>Q1172*H1172</f>
        <v>0</v>
      </c>
      <c r="S1172" s="223">
        <v>0</v>
      </c>
      <c r="T1172" s="224">
        <f>S1172*H1172</f>
        <v>0</v>
      </c>
      <c r="AR1172" s="26" t="s">
        <v>263</v>
      </c>
      <c r="AT1172" s="26" t="s">
        <v>176</v>
      </c>
      <c r="AU1172" s="26" t="s">
        <v>85</v>
      </c>
      <c r="AY1172" s="26" t="s">
        <v>173</v>
      </c>
      <c r="BE1172" s="225">
        <f>IF(N1172="základní",J1172,0)</f>
        <v>0</v>
      </c>
      <c r="BF1172" s="225">
        <f>IF(N1172="snížená",J1172,0)</f>
        <v>0</v>
      </c>
      <c r="BG1172" s="225">
        <f>IF(N1172="zákl. přenesená",J1172,0)</f>
        <v>0</v>
      </c>
      <c r="BH1172" s="225">
        <f>IF(N1172="sníž. přenesená",J1172,0)</f>
        <v>0</v>
      </c>
      <c r="BI1172" s="225">
        <f>IF(N1172="nulová",J1172,0)</f>
        <v>0</v>
      </c>
      <c r="BJ1172" s="26" t="s">
        <v>79</v>
      </c>
      <c r="BK1172" s="225">
        <f>ROUND(I1172*H1172,2)</f>
        <v>0</v>
      </c>
      <c r="BL1172" s="26" t="s">
        <v>263</v>
      </c>
      <c r="BM1172" s="26" t="s">
        <v>2393</v>
      </c>
    </row>
    <row r="1173" spans="2:65" s="1" customFormat="1" ht="22.5" customHeight="1">
      <c r="B1173" s="213"/>
      <c r="C1173" s="214" t="s">
        <v>2394</v>
      </c>
      <c r="D1173" s="214" t="s">
        <v>176</v>
      </c>
      <c r="E1173" s="215" t="s">
        <v>2395</v>
      </c>
      <c r="F1173" s="216" t="s">
        <v>2396</v>
      </c>
      <c r="G1173" s="217" t="s">
        <v>260</v>
      </c>
      <c r="H1173" s="218">
        <v>14</v>
      </c>
      <c r="I1173" s="219"/>
      <c r="J1173" s="220">
        <f>ROUND(I1173*H1173,2)</f>
        <v>0</v>
      </c>
      <c r="K1173" s="216" t="s">
        <v>5</v>
      </c>
      <c r="L1173" s="48"/>
      <c r="M1173" s="221" t="s">
        <v>5</v>
      </c>
      <c r="N1173" s="222" t="s">
        <v>43</v>
      </c>
      <c r="O1173" s="49"/>
      <c r="P1173" s="223">
        <f>O1173*H1173</f>
        <v>0</v>
      </c>
      <c r="Q1173" s="223">
        <v>0</v>
      </c>
      <c r="R1173" s="223">
        <f>Q1173*H1173</f>
        <v>0</v>
      </c>
      <c r="S1173" s="223">
        <v>0</v>
      </c>
      <c r="T1173" s="224">
        <f>S1173*H1173</f>
        <v>0</v>
      </c>
      <c r="AR1173" s="26" t="s">
        <v>263</v>
      </c>
      <c r="AT1173" s="26" t="s">
        <v>176</v>
      </c>
      <c r="AU1173" s="26" t="s">
        <v>85</v>
      </c>
      <c r="AY1173" s="26" t="s">
        <v>173</v>
      </c>
      <c r="BE1173" s="225">
        <f>IF(N1173="základní",J1173,0)</f>
        <v>0</v>
      </c>
      <c r="BF1173" s="225">
        <f>IF(N1173="snížená",J1173,0)</f>
        <v>0</v>
      </c>
      <c r="BG1173" s="225">
        <f>IF(N1173="zákl. přenesená",J1173,0)</f>
        <v>0</v>
      </c>
      <c r="BH1173" s="225">
        <f>IF(N1173="sníž. přenesená",J1173,0)</f>
        <v>0</v>
      </c>
      <c r="BI1173" s="225">
        <f>IF(N1173="nulová",J1173,0)</f>
        <v>0</v>
      </c>
      <c r="BJ1173" s="26" t="s">
        <v>79</v>
      </c>
      <c r="BK1173" s="225">
        <f>ROUND(I1173*H1173,2)</f>
        <v>0</v>
      </c>
      <c r="BL1173" s="26" t="s">
        <v>263</v>
      </c>
      <c r="BM1173" s="26" t="s">
        <v>2397</v>
      </c>
    </row>
    <row r="1174" spans="2:65" s="1" customFormat="1" ht="22.5" customHeight="1">
      <c r="B1174" s="213"/>
      <c r="C1174" s="214" t="s">
        <v>2398</v>
      </c>
      <c r="D1174" s="214" t="s">
        <v>176</v>
      </c>
      <c r="E1174" s="215" t="s">
        <v>2399</v>
      </c>
      <c r="F1174" s="216" t="s">
        <v>2400</v>
      </c>
      <c r="G1174" s="217" t="s">
        <v>260</v>
      </c>
      <c r="H1174" s="218">
        <v>6</v>
      </c>
      <c r="I1174" s="219"/>
      <c r="J1174" s="220">
        <f>ROUND(I1174*H1174,2)</f>
        <v>0</v>
      </c>
      <c r="K1174" s="216" t="s">
        <v>5</v>
      </c>
      <c r="L1174" s="48"/>
      <c r="M1174" s="221" t="s">
        <v>5</v>
      </c>
      <c r="N1174" s="222" t="s">
        <v>43</v>
      </c>
      <c r="O1174" s="49"/>
      <c r="P1174" s="223">
        <f>O1174*H1174</f>
        <v>0</v>
      </c>
      <c r="Q1174" s="223">
        <v>0</v>
      </c>
      <c r="R1174" s="223">
        <f>Q1174*H1174</f>
        <v>0</v>
      </c>
      <c r="S1174" s="223">
        <v>0</v>
      </c>
      <c r="T1174" s="224">
        <f>S1174*H1174</f>
        <v>0</v>
      </c>
      <c r="AR1174" s="26" t="s">
        <v>263</v>
      </c>
      <c r="AT1174" s="26" t="s">
        <v>176</v>
      </c>
      <c r="AU1174" s="26" t="s">
        <v>85</v>
      </c>
      <c r="AY1174" s="26" t="s">
        <v>173</v>
      </c>
      <c r="BE1174" s="225">
        <f>IF(N1174="základní",J1174,0)</f>
        <v>0</v>
      </c>
      <c r="BF1174" s="225">
        <f>IF(N1174="snížená",J1174,0)</f>
        <v>0</v>
      </c>
      <c r="BG1174" s="225">
        <f>IF(N1174="zákl. přenesená",J1174,0)</f>
        <v>0</v>
      </c>
      <c r="BH1174" s="225">
        <f>IF(N1174="sníž. přenesená",J1174,0)</f>
        <v>0</v>
      </c>
      <c r="BI1174" s="225">
        <f>IF(N1174="nulová",J1174,0)</f>
        <v>0</v>
      </c>
      <c r="BJ1174" s="26" t="s">
        <v>79</v>
      </c>
      <c r="BK1174" s="225">
        <f>ROUND(I1174*H1174,2)</f>
        <v>0</v>
      </c>
      <c r="BL1174" s="26" t="s">
        <v>263</v>
      </c>
      <c r="BM1174" s="26" t="s">
        <v>2401</v>
      </c>
    </row>
    <row r="1175" spans="2:65" s="1" customFormat="1" ht="22.5" customHeight="1">
      <c r="B1175" s="213"/>
      <c r="C1175" s="214" t="s">
        <v>2402</v>
      </c>
      <c r="D1175" s="214" t="s">
        <v>176</v>
      </c>
      <c r="E1175" s="215" t="s">
        <v>2403</v>
      </c>
      <c r="F1175" s="216" t="s">
        <v>2404</v>
      </c>
      <c r="G1175" s="217" t="s">
        <v>260</v>
      </c>
      <c r="H1175" s="218">
        <v>6</v>
      </c>
      <c r="I1175" s="219"/>
      <c r="J1175" s="220">
        <f>ROUND(I1175*H1175,2)</f>
        <v>0</v>
      </c>
      <c r="K1175" s="216" t="s">
        <v>5</v>
      </c>
      <c r="L1175" s="48"/>
      <c r="M1175" s="221" t="s">
        <v>5</v>
      </c>
      <c r="N1175" s="222" t="s">
        <v>43</v>
      </c>
      <c r="O1175" s="49"/>
      <c r="P1175" s="223">
        <f>O1175*H1175</f>
        <v>0</v>
      </c>
      <c r="Q1175" s="223">
        <v>0</v>
      </c>
      <c r="R1175" s="223">
        <f>Q1175*H1175</f>
        <v>0</v>
      </c>
      <c r="S1175" s="223">
        <v>0</v>
      </c>
      <c r="T1175" s="224">
        <f>S1175*H1175</f>
        <v>0</v>
      </c>
      <c r="AR1175" s="26" t="s">
        <v>263</v>
      </c>
      <c r="AT1175" s="26" t="s">
        <v>176</v>
      </c>
      <c r="AU1175" s="26" t="s">
        <v>85</v>
      </c>
      <c r="AY1175" s="26" t="s">
        <v>173</v>
      </c>
      <c r="BE1175" s="225">
        <f>IF(N1175="základní",J1175,0)</f>
        <v>0</v>
      </c>
      <c r="BF1175" s="225">
        <f>IF(N1175="snížená",J1175,0)</f>
        <v>0</v>
      </c>
      <c r="BG1175" s="225">
        <f>IF(N1175="zákl. přenesená",J1175,0)</f>
        <v>0</v>
      </c>
      <c r="BH1175" s="225">
        <f>IF(N1175="sníž. přenesená",J1175,0)</f>
        <v>0</v>
      </c>
      <c r="BI1175" s="225">
        <f>IF(N1175="nulová",J1175,0)</f>
        <v>0</v>
      </c>
      <c r="BJ1175" s="26" t="s">
        <v>79</v>
      </c>
      <c r="BK1175" s="225">
        <f>ROUND(I1175*H1175,2)</f>
        <v>0</v>
      </c>
      <c r="BL1175" s="26" t="s">
        <v>263</v>
      </c>
      <c r="BM1175" s="26" t="s">
        <v>2405</v>
      </c>
    </row>
    <row r="1176" spans="2:65" s="1" customFormat="1" ht="22.5" customHeight="1">
      <c r="B1176" s="213"/>
      <c r="C1176" s="214" t="s">
        <v>2406</v>
      </c>
      <c r="D1176" s="214" t="s">
        <v>176</v>
      </c>
      <c r="E1176" s="215" t="s">
        <v>2407</v>
      </c>
      <c r="F1176" s="216" t="s">
        <v>2408</v>
      </c>
      <c r="G1176" s="217" t="s">
        <v>260</v>
      </c>
      <c r="H1176" s="218">
        <v>5.5</v>
      </c>
      <c r="I1176" s="219"/>
      <c r="J1176" s="220">
        <f>ROUND(I1176*H1176,2)</f>
        <v>0</v>
      </c>
      <c r="K1176" s="216" t="s">
        <v>5</v>
      </c>
      <c r="L1176" s="48"/>
      <c r="M1176" s="221" t="s">
        <v>5</v>
      </c>
      <c r="N1176" s="222" t="s">
        <v>43</v>
      </c>
      <c r="O1176" s="49"/>
      <c r="P1176" s="223">
        <f>O1176*H1176</f>
        <v>0</v>
      </c>
      <c r="Q1176" s="223">
        <v>0</v>
      </c>
      <c r="R1176" s="223">
        <f>Q1176*H1176</f>
        <v>0</v>
      </c>
      <c r="S1176" s="223">
        <v>0</v>
      </c>
      <c r="T1176" s="224">
        <f>S1176*H1176</f>
        <v>0</v>
      </c>
      <c r="AR1176" s="26" t="s">
        <v>263</v>
      </c>
      <c r="AT1176" s="26" t="s">
        <v>176</v>
      </c>
      <c r="AU1176" s="26" t="s">
        <v>85</v>
      </c>
      <c r="AY1176" s="26" t="s">
        <v>173</v>
      </c>
      <c r="BE1176" s="225">
        <f>IF(N1176="základní",J1176,0)</f>
        <v>0</v>
      </c>
      <c r="BF1176" s="225">
        <f>IF(N1176="snížená",J1176,0)</f>
        <v>0</v>
      </c>
      <c r="BG1176" s="225">
        <f>IF(N1176="zákl. přenesená",J1176,0)</f>
        <v>0</v>
      </c>
      <c r="BH1176" s="225">
        <f>IF(N1176="sníž. přenesená",J1176,0)</f>
        <v>0</v>
      </c>
      <c r="BI1176" s="225">
        <f>IF(N1176="nulová",J1176,0)</f>
        <v>0</v>
      </c>
      <c r="BJ1176" s="26" t="s">
        <v>79</v>
      </c>
      <c r="BK1176" s="225">
        <f>ROUND(I1176*H1176,2)</f>
        <v>0</v>
      </c>
      <c r="BL1176" s="26" t="s">
        <v>263</v>
      </c>
      <c r="BM1176" s="26" t="s">
        <v>2409</v>
      </c>
    </row>
    <row r="1177" spans="2:65" s="1" customFormat="1" ht="22.5" customHeight="1">
      <c r="B1177" s="213"/>
      <c r="C1177" s="214" t="s">
        <v>2410</v>
      </c>
      <c r="D1177" s="214" t="s">
        <v>176</v>
      </c>
      <c r="E1177" s="215" t="s">
        <v>2411</v>
      </c>
      <c r="F1177" s="216" t="s">
        <v>2412</v>
      </c>
      <c r="G1177" s="217" t="s">
        <v>260</v>
      </c>
      <c r="H1177" s="218">
        <v>6</v>
      </c>
      <c r="I1177" s="219"/>
      <c r="J1177" s="220">
        <f>ROUND(I1177*H1177,2)</f>
        <v>0</v>
      </c>
      <c r="K1177" s="216" t="s">
        <v>5</v>
      </c>
      <c r="L1177" s="48"/>
      <c r="M1177" s="221" t="s">
        <v>5</v>
      </c>
      <c r="N1177" s="222" t="s">
        <v>43</v>
      </c>
      <c r="O1177" s="49"/>
      <c r="P1177" s="223">
        <f>O1177*H1177</f>
        <v>0</v>
      </c>
      <c r="Q1177" s="223">
        <v>0</v>
      </c>
      <c r="R1177" s="223">
        <f>Q1177*H1177</f>
        <v>0</v>
      </c>
      <c r="S1177" s="223">
        <v>0</v>
      </c>
      <c r="T1177" s="224">
        <f>S1177*H1177</f>
        <v>0</v>
      </c>
      <c r="AR1177" s="26" t="s">
        <v>263</v>
      </c>
      <c r="AT1177" s="26" t="s">
        <v>176</v>
      </c>
      <c r="AU1177" s="26" t="s">
        <v>85</v>
      </c>
      <c r="AY1177" s="26" t="s">
        <v>173</v>
      </c>
      <c r="BE1177" s="225">
        <f>IF(N1177="základní",J1177,0)</f>
        <v>0</v>
      </c>
      <c r="BF1177" s="225">
        <f>IF(N1177="snížená",J1177,0)</f>
        <v>0</v>
      </c>
      <c r="BG1177" s="225">
        <f>IF(N1177="zákl. přenesená",J1177,0)</f>
        <v>0</v>
      </c>
      <c r="BH1177" s="225">
        <f>IF(N1177="sníž. přenesená",J1177,0)</f>
        <v>0</v>
      </c>
      <c r="BI1177" s="225">
        <f>IF(N1177="nulová",J1177,0)</f>
        <v>0</v>
      </c>
      <c r="BJ1177" s="26" t="s">
        <v>79</v>
      </c>
      <c r="BK1177" s="225">
        <f>ROUND(I1177*H1177,2)</f>
        <v>0</v>
      </c>
      <c r="BL1177" s="26" t="s">
        <v>263</v>
      </c>
      <c r="BM1177" s="26" t="s">
        <v>2413</v>
      </c>
    </row>
    <row r="1178" spans="2:65" s="1" customFormat="1" ht="22.5" customHeight="1">
      <c r="B1178" s="213"/>
      <c r="C1178" s="214" t="s">
        <v>2414</v>
      </c>
      <c r="D1178" s="214" t="s">
        <v>176</v>
      </c>
      <c r="E1178" s="215" t="s">
        <v>2415</v>
      </c>
      <c r="F1178" s="216" t="s">
        <v>2416</v>
      </c>
      <c r="G1178" s="217" t="s">
        <v>260</v>
      </c>
      <c r="H1178" s="218">
        <v>5.5</v>
      </c>
      <c r="I1178" s="219"/>
      <c r="J1178" s="220">
        <f>ROUND(I1178*H1178,2)</f>
        <v>0</v>
      </c>
      <c r="K1178" s="216" t="s">
        <v>5</v>
      </c>
      <c r="L1178" s="48"/>
      <c r="M1178" s="221" t="s">
        <v>5</v>
      </c>
      <c r="N1178" s="222" t="s">
        <v>43</v>
      </c>
      <c r="O1178" s="49"/>
      <c r="P1178" s="223">
        <f>O1178*H1178</f>
        <v>0</v>
      </c>
      <c r="Q1178" s="223">
        <v>0</v>
      </c>
      <c r="R1178" s="223">
        <f>Q1178*H1178</f>
        <v>0</v>
      </c>
      <c r="S1178" s="223">
        <v>0</v>
      </c>
      <c r="T1178" s="224">
        <f>S1178*H1178</f>
        <v>0</v>
      </c>
      <c r="AR1178" s="26" t="s">
        <v>263</v>
      </c>
      <c r="AT1178" s="26" t="s">
        <v>176</v>
      </c>
      <c r="AU1178" s="26" t="s">
        <v>85</v>
      </c>
      <c r="AY1178" s="26" t="s">
        <v>173</v>
      </c>
      <c r="BE1178" s="225">
        <f>IF(N1178="základní",J1178,0)</f>
        <v>0</v>
      </c>
      <c r="BF1178" s="225">
        <f>IF(N1178="snížená",J1178,0)</f>
        <v>0</v>
      </c>
      <c r="BG1178" s="225">
        <f>IF(N1178="zákl. přenesená",J1178,0)</f>
        <v>0</v>
      </c>
      <c r="BH1178" s="225">
        <f>IF(N1178="sníž. přenesená",J1178,0)</f>
        <v>0</v>
      </c>
      <c r="BI1178" s="225">
        <f>IF(N1178="nulová",J1178,0)</f>
        <v>0</v>
      </c>
      <c r="BJ1178" s="26" t="s">
        <v>79</v>
      </c>
      <c r="BK1178" s="225">
        <f>ROUND(I1178*H1178,2)</f>
        <v>0</v>
      </c>
      <c r="BL1178" s="26" t="s">
        <v>263</v>
      </c>
      <c r="BM1178" s="26" t="s">
        <v>2417</v>
      </c>
    </row>
    <row r="1179" spans="2:65" s="1" customFormat="1" ht="31.5" customHeight="1">
      <c r="B1179" s="213"/>
      <c r="C1179" s="214" t="s">
        <v>2418</v>
      </c>
      <c r="D1179" s="214" t="s">
        <v>176</v>
      </c>
      <c r="E1179" s="215" t="s">
        <v>2419</v>
      </c>
      <c r="F1179" s="216" t="s">
        <v>2420</v>
      </c>
      <c r="G1179" s="217" t="s">
        <v>1887</v>
      </c>
      <c r="H1179" s="294"/>
      <c r="I1179" s="219"/>
      <c r="J1179" s="220">
        <f>ROUND(I1179*H1179,2)</f>
        <v>0</v>
      </c>
      <c r="K1179" s="216" t="s">
        <v>180</v>
      </c>
      <c r="L1179" s="48"/>
      <c r="M1179" s="221" t="s">
        <v>5</v>
      </c>
      <c r="N1179" s="222" t="s">
        <v>43</v>
      </c>
      <c r="O1179" s="49"/>
      <c r="P1179" s="223">
        <f>O1179*H1179</f>
        <v>0</v>
      </c>
      <c r="Q1179" s="223">
        <v>0</v>
      </c>
      <c r="R1179" s="223">
        <f>Q1179*H1179</f>
        <v>0</v>
      </c>
      <c r="S1179" s="223">
        <v>0</v>
      </c>
      <c r="T1179" s="224">
        <f>S1179*H1179</f>
        <v>0</v>
      </c>
      <c r="AR1179" s="26" t="s">
        <v>263</v>
      </c>
      <c r="AT1179" s="26" t="s">
        <v>176</v>
      </c>
      <c r="AU1179" s="26" t="s">
        <v>85</v>
      </c>
      <c r="AY1179" s="26" t="s">
        <v>173</v>
      </c>
      <c r="BE1179" s="225">
        <f>IF(N1179="základní",J1179,0)</f>
        <v>0</v>
      </c>
      <c r="BF1179" s="225">
        <f>IF(N1179="snížená",J1179,0)</f>
        <v>0</v>
      </c>
      <c r="BG1179" s="225">
        <f>IF(N1179="zákl. přenesená",J1179,0)</f>
        <v>0</v>
      </c>
      <c r="BH1179" s="225">
        <f>IF(N1179="sníž. přenesená",J1179,0)</f>
        <v>0</v>
      </c>
      <c r="BI1179" s="225">
        <f>IF(N1179="nulová",J1179,0)</f>
        <v>0</v>
      </c>
      <c r="BJ1179" s="26" t="s">
        <v>79</v>
      </c>
      <c r="BK1179" s="225">
        <f>ROUND(I1179*H1179,2)</f>
        <v>0</v>
      </c>
      <c r="BL1179" s="26" t="s">
        <v>263</v>
      </c>
      <c r="BM1179" s="26" t="s">
        <v>2421</v>
      </c>
    </row>
    <row r="1180" spans="2:47" s="1" customFormat="1" ht="13.5">
      <c r="B1180" s="48"/>
      <c r="D1180" s="227" t="s">
        <v>1236</v>
      </c>
      <c r="F1180" s="285" t="s">
        <v>2422</v>
      </c>
      <c r="I1180" s="281"/>
      <c r="L1180" s="48"/>
      <c r="M1180" s="282"/>
      <c r="N1180" s="49"/>
      <c r="O1180" s="49"/>
      <c r="P1180" s="49"/>
      <c r="Q1180" s="49"/>
      <c r="R1180" s="49"/>
      <c r="S1180" s="49"/>
      <c r="T1180" s="87"/>
      <c r="AT1180" s="26" t="s">
        <v>1236</v>
      </c>
      <c r="AU1180" s="26" t="s">
        <v>85</v>
      </c>
    </row>
    <row r="1181" spans="2:63" s="11" customFormat="1" ht="22.3" customHeight="1">
      <c r="B1181" s="199"/>
      <c r="D1181" s="210" t="s">
        <v>71</v>
      </c>
      <c r="E1181" s="211" t="s">
        <v>2423</v>
      </c>
      <c r="F1181" s="211" t="s">
        <v>2424</v>
      </c>
      <c r="I1181" s="202"/>
      <c r="J1181" s="212">
        <f>BK1181</f>
        <v>0</v>
      </c>
      <c r="L1181" s="199"/>
      <c r="M1181" s="204"/>
      <c r="N1181" s="205"/>
      <c r="O1181" s="205"/>
      <c r="P1181" s="206">
        <f>SUM(P1182:P1193)</f>
        <v>0</v>
      </c>
      <c r="Q1181" s="205"/>
      <c r="R1181" s="206">
        <f>SUM(R1182:R1193)</f>
        <v>0</v>
      </c>
      <c r="S1181" s="205"/>
      <c r="T1181" s="207">
        <f>SUM(T1182:T1193)</f>
        <v>0</v>
      </c>
      <c r="AR1181" s="200" t="s">
        <v>81</v>
      </c>
      <c r="AT1181" s="208" t="s">
        <v>71</v>
      </c>
      <c r="AU1181" s="208" t="s">
        <v>81</v>
      </c>
      <c r="AY1181" s="200" t="s">
        <v>173</v>
      </c>
      <c r="BK1181" s="209">
        <f>SUM(BK1182:BK1193)</f>
        <v>0</v>
      </c>
    </row>
    <row r="1182" spans="2:65" s="1" customFormat="1" ht="22.5" customHeight="1">
      <c r="B1182" s="213"/>
      <c r="C1182" s="214" t="s">
        <v>2425</v>
      </c>
      <c r="D1182" s="214" t="s">
        <v>176</v>
      </c>
      <c r="E1182" s="215" t="s">
        <v>2426</v>
      </c>
      <c r="F1182" s="216" t="s">
        <v>2427</v>
      </c>
      <c r="G1182" s="217" t="s">
        <v>245</v>
      </c>
      <c r="H1182" s="218">
        <v>36</v>
      </c>
      <c r="I1182" s="219"/>
      <c r="J1182" s="220">
        <f>ROUND(I1182*H1182,2)</f>
        <v>0</v>
      </c>
      <c r="K1182" s="216" t="s">
        <v>5</v>
      </c>
      <c r="L1182" s="48"/>
      <c r="M1182" s="221" t="s">
        <v>5</v>
      </c>
      <c r="N1182" s="222" t="s">
        <v>43</v>
      </c>
      <c r="O1182" s="49"/>
      <c r="P1182" s="223">
        <f>O1182*H1182</f>
        <v>0</v>
      </c>
      <c r="Q1182" s="223">
        <v>0</v>
      </c>
      <c r="R1182" s="223">
        <f>Q1182*H1182</f>
        <v>0</v>
      </c>
      <c r="S1182" s="223">
        <v>0</v>
      </c>
      <c r="T1182" s="224">
        <f>S1182*H1182</f>
        <v>0</v>
      </c>
      <c r="AR1182" s="26" t="s">
        <v>263</v>
      </c>
      <c r="AT1182" s="26" t="s">
        <v>176</v>
      </c>
      <c r="AU1182" s="26" t="s">
        <v>85</v>
      </c>
      <c r="AY1182" s="26" t="s">
        <v>173</v>
      </c>
      <c r="BE1182" s="225">
        <f>IF(N1182="základní",J1182,0)</f>
        <v>0</v>
      </c>
      <c r="BF1182" s="225">
        <f>IF(N1182="snížená",J1182,0)</f>
        <v>0</v>
      </c>
      <c r="BG1182" s="225">
        <f>IF(N1182="zákl. přenesená",J1182,0)</f>
        <v>0</v>
      </c>
      <c r="BH1182" s="225">
        <f>IF(N1182="sníž. přenesená",J1182,0)</f>
        <v>0</v>
      </c>
      <c r="BI1182" s="225">
        <f>IF(N1182="nulová",J1182,0)</f>
        <v>0</v>
      </c>
      <c r="BJ1182" s="26" t="s">
        <v>79</v>
      </c>
      <c r="BK1182" s="225">
        <f>ROUND(I1182*H1182,2)</f>
        <v>0</v>
      </c>
      <c r="BL1182" s="26" t="s">
        <v>263</v>
      </c>
      <c r="BM1182" s="26" t="s">
        <v>2428</v>
      </c>
    </row>
    <row r="1183" spans="2:51" s="15" customFormat="1" ht="13.5">
      <c r="B1183" s="286"/>
      <c r="D1183" s="227" t="s">
        <v>183</v>
      </c>
      <c r="E1183" s="287" t="s">
        <v>5</v>
      </c>
      <c r="F1183" s="288" t="s">
        <v>2429</v>
      </c>
      <c r="H1183" s="289" t="s">
        <v>5</v>
      </c>
      <c r="I1183" s="290"/>
      <c r="L1183" s="286"/>
      <c r="M1183" s="291"/>
      <c r="N1183" s="292"/>
      <c r="O1183" s="292"/>
      <c r="P1183" s="292"/>
      <c r="Q1183" s="292"/>
      <c r="R1183" s="292"/>
      <c r="S1183" s="292"/>
      <c r="T1183" s="293"/>
      <c r="AT1183" s="289" t="s">
        <v>183</v>
      </c>
      <c r="AU1183" s="289" t="s">
        <v>85</v>
      </c>
      <c r="AV1183" s="15" t="s">
        <v>79</v>
      </c>
      <c r="AW1183" s="15" t="s">
        <v>35</v>
      </c>
      <c r="AX1183" s="15" t="s">
        <v>72</v>
      </c>
      <c r="AY1183" s="289" t="s">
        <v>173</v>
      </c>
    </row>
    <row r="1184" spans="2:51" s="12" customFormat="1" ht="13.5">
      <c r="B1184" s="226"/>
      <c r="D1184" s="227" t="s">
        <v>183</v>
      </c>
      <c r="E1184" s="228" t="s">
        <v>5</v>
      </c>
      <c r="F1184" s="229" t="s">
        <v>373</v>
      </c>
      <c r="H1184" s="230">
        <v>36</v>
      </c>
      <c r="I1184" s="231"/>
      <c r="L1184" s="226"/>
      <c r="M1184" s="232"/>
      <c r="N1184" s="233"/>
      <c r="O1184" s="233"/>
      <c r="P1184" s="233"/>
      <c r="Q1184" s="233"/>
      <c r="R1184" s="233"/>
      <c r="S1184" s="233"/>
      <c r="T1184" s="234"/>
      <c r="AT1184" s="228" t="s">
        <v>183</v>
      </c>
      <c r="AU1184" s="228" t="s">
        <v>85</v>
      </c>
      <c r="AV1184" s="12" t="s">
        <v>81</v>
      </c>
      <c r="AW1184" s="12" t="s">
        <v>35</v>
      </c>
      <c r="AX1184" s="12" t="s">
        <v>72</v>
      </c>
      <c r="AY1184" s="228" t="s">
        <v>173</v>
      </c>
    </row>
    <row r="1185" spans="2:51" s="13" customFormat="1" ht="13.5">
      <c r="B1185" s="235"/>
      <c r="D1185" s="236" t="s">
        <v>183</v>
      </c>
      <c r="E1185" s="237" t="s">
        <v>5</v>
      </c>
      <c r="F1185" s="238" t="s">
        <v>186</v>
      </c>
      <c r="H1185" s="239">
        <v>36</v>
      </c>
      <c r="I1185" s="240"/>
      <c r="L1185" s="235"/>
      <c r="M1185" s="241"/>
      <c r="N1185" s="242"/>
      <c r="O1185" s="242"/>
      <c r="P1185" s="242"/>
      <c r="Q1185" s="242"/>
      <c r="R1185" s="242"/>
      <c r="S1185" s="242"/>
      <c r="T1185" s="243"/>
      <c r="AT1185" s="244" t="s">
        <v>183</v>
      </c>
      <c r="AU1185" s="244" t="s">
        <v>85</v>
      </c>
      <c r="AV1185" s="13" t="s">
        <v>181</v>
      </c>
      <c r="AW1185" s="13" t="s">
        <v>35</v>
      </c>
      <c r="AX1185" s="13" t="s">
        <v>79</v>
      </c>
      <c r="AY1185" s="244" t="s">
        <v>173</v>
      </c>
    </row>
    <row r="1186" spans="2:65" s="1" customFormat="1" ht="22.5" customHeight="1">
      <c r="B1186" s="213"/>
      <c r="C1186" s="259" t="s">
        <v>2430</v>
      </c>
      <c r="D1186" s="259" t="s">
        <v>336</v>
      </c>
      <c r="E1186" s="260" t="s">
        <v>2431</v>
      </c>
      <c r="F1186" s="261" t="s">
        <v>2432</v>
      </c>
      <c r="G1186" s="262" t="s">
        <v>245</v>
      </c>
      <c r="H1186" s="263">
        <v>1</v>
      </c>
      <c r="I1186" s="264"/>
      <c r="J1186" s="265">
        <f>ROUND(I1186*H1186,2)</f>
        <v>0</v>
      </c>
      <c r="K1186" s="261" t="s">
        <v>5</v>
      </c>
      <c r="L1186" s="266"/>
      <c r="M1186" s="267" t="s">
        <v>5</v>
      </c>
      <c r="N1186" s="268" t="s">
        <v>43</v>
      </c>
      <c r="O1186" s="49"/>
      <c r="P1186" s="223">
        <f>O1186*H1186</f>
        <v>0</v>
      </c>
      <c r="Q1186" s="223">
        <v>0.016</v>
      </c>
      <c r="R1186" s="223">
        <f>Q1186*H1186</f>
        <v>0</v>
      </c>
      <c r="S1186" s="223">
        <v>0</v>
      </c>
      <c r="T1186" s="224">
        <f>S1186*H1186</f>
        <v>0</v>
      </c>
      <c r="AR1186" s="26" t="s">
        <v>340</v>
      </c>
      <c r="AT1186" s="26" t="s">
        <v>336</v>
      </c>
      <c r="AU1186" s="26" t="s">
        <v>85</v>
      </c>
      <c r="AY1186" s="26" t="s">
        <v>173</v>
      </c>
      <c r="BE1186" s="225">
        <f>IF(N1186="základní",J1186,0)</f>
        <v>0</v>
      </c>
      <c r="BF1186" s="225">
        <f>IF(N1186="snížená",J1186,0)</f>
        <v>0</v>
      </c>
      <c r="BG1186" s="225">
        <f>IF(N1186="zákl. přenesená",J1186,0)</f>
        <v>0</v>
      </c>
      <c r="BH1186" s="225">
        <f>IF(N1186="sníž. přenesená",J1186,0)</f>
        <v>0</v>
      </c>
      <c r="BI1186" s="225">
        <f>IF(N1186="nulová",J1186,0)</f>
        <v>0</v>
      </c>
      <c r="BJ1186" s="26" t="s">
        <v>79</v>
      </c>
      <c r="BK1186" s="225">
        <f>ROUND(I1186*H1186,2)</f>
        <v>0</v>
      </c>
      <c r="BL1186" s="26" t="s">
        <v>263</v>
      </c>
      <c r="BM1186" s="26" t="s">
        <v>2433</v>
      </c>
    </row>
    <row r="1187" spans="2:65" s="1" customFormat="1" ht="31.5" customHeight="1">
      <c r="B1187" s="213"/>
      <c r="C1187" s="259" t="s">
        <v>2434</v>
      </c>
      <c r="D1187" s="259" t="s">
        <v>336</v>
      </c>
      <c r="E1187" s="260" t="s">
        <v>2435</v>
      </c>
      <c r="F1187" s="261" t="s">
        <v>2436</v>
      </c>
      <c r="G1187" s="262" t="s">
        <v>245</v>
      </c>
      <c r="H1187" s="263">
        <v>1</v>
      </c>
      <c r="I1187" s="264"/>
      <c r="J1187" s="265">
        <f>ROUND(I1187*H1187,2)</f>
        <v>0</v>
      </c>
      <c r="K1187" s="261" t="s">
        <v>5</v>
      </c>
      <c r="L1187" s="266"/>
      <c r="M1187" s="267" t="s">
        <v>5</v>
      </c>
      <c r="N1187" s="268" t="s">
        <v>43</v>
      </c>
      <c r="O1187" s="49"/>
      <c r="P1187" s="223">
        <f>O1187*H1187</f>
        <v>0</v>
      </c>
      <c r="Q1187" s="223">
        <v>0.016</v>
      </c>
      <c r="R1187" s="223">
        <f>Q1187*H1187</f>
        <v>0</v>
      </c>
      <c r="S1187" s="223">
        <v>0</v>
      </c>
      <c r="T1187" s="224">
        <f>S1187*H1187</f>
        <v>0</v>
      </c>
      <c r="AR1187" s="26" t="s">
        <v>340</v>
      </c>
      <c r="AT1187" s="26" t="s">
        <v>336</v>
      </c>
      <c r="AU1187" s="26" t="s">
        <v>85</v>
      </c>
      <c r="AY1187" s="26" t="s">
        <v>173</v>
      </c>
      <c r="BE1187" s="225">
        <f>IF(N1187="základní",J1187,0)</f>
        <v>0</v>
      </c>
      <c r="BF1187" s="225">
        <f>IF(N1187="snížená",J1187,0)</f>
        <v>0</v>
      </c>
      <c r="BG1187" s="225">
        <f>IF(N1187="zákl. přenesená",J1187,0)</f>
        <v>0</v>
      </c>
      <c r="BH1187" s="225">
        <f>IF(N1187="sníž. přenesená",J1187,0)</f>
        <v>0</v>
      </c>
      <c r="BI1187" s="225">
        <f>IF(N1187="nulová",J1187,0)</f>
        <v>0</v>
      </c>
      <c r="BJ1187" s="26" t="s">
        <v>79</v>
      </c>
      <c r="BK1187" s="225">
        <f>ROUND(I1187*H1187,2)</f>
        <v>0</v>
      </c>
      <c r="BL1187" s="26" t="s">
        <v>263</v>
      </c>
      <c r="BM1187" s="26" t="s">
        <v>2437</v>
      </c>
    </row>
    <row r="1188" spans="2:65" s="1" customFormat="1" ht="31.5" customHeight="1">
      <c r="B1188" s="213"/>
      <c r="C1188" s="259" t="s">
        <v>2438</v>
      </c>
      <c r="D1188" s="259" t="s">
        <v>336</v>
      </c>
      <c r="E1188" s="260" t="s">
        <v>2439</v>
      </c>
      <c r="F1188" s="261" t="s">
        <v>2440</v>
      </c>
      <c r="G1188" s="262" t="s">
        <v>245</v>
      </c>
      <c r="H1188" s="263">
        <v>20</v>
      </c>
      <c r="I1188" s="264"/>
      <c r="J1188" s="265">
        <f>ROUND(I1188*H1188,2)</f>
        <v>0</v>
      </c>
      <c r="K1188" s="261" t="s">
        <v>5</v>
      </c>
      <c r="L1188" s="266"/>
      <c r="M1188" s="267" t="s">
        <v>5</v>
      </c>
      <c r="N1188" s="268" t="s">
        <v>43</v>
      </c>
      <c r="O1188" s="49"/>
      <c r="P1188" s="223">
        <f>O1188*H1188</f>
        <v>0</v>
      </c>
      <c r="Q1188" s="223">
        <v>0.016</v>
      </c>
      <c r="R1188" s="223">
        <f>Q1188*H1188</f>
        <v>0</v>
      </c>
      <c r="S1188" s="223">
        <v>0</v>
      </c>
      <c r="T1188" s="224">
        <f>S1188*H1188</f>
        <v>0</v>
      </c>
      <c r="AR1188" s="26" t="s">
        <v>340</v>
      </c>
      <c r="AT1188" s="26" t="s">
        <v>336</v>
      </c>
      <c r="AU1188" s="26" t="s">
        <v>85</v>
      </c>
      <c r="AY1188" s="26" t="s">
        <v>173</v>
      </c>
      <c r="BE1188" s="225">
        <f>IF(N1188="základní",J1188,0)</f>
        <v>0</v>
      </c>
      <c r="BF1188" s="225">
        <f>IF(N1188="snížená",J1188,0)</f>
        <v>0</v>
      </c>
      <c r="BG1188" s="225">
        <f>IF(N1188="zákl. přenesená",J1188,0)</f>
        <v>0</v>
      </c>
      <c r="BH1188" s="225">
        <f>IF(N1188="sníž. přenesená",J1188,0)</f>
        <v>0</v>
      </c>
      <c r="BI1188" s="225">
        <f>IF(N1188="nulová",J1188,0)</f>
        <v>0</v>
      </c>
      <c r="BJ1188" s="26" t="s">
        <v>79</v>
      </c>
      <c r="BK1188" s="225">
        <f>ROUND(I1188*H1188,2)</f>
        <v>0</v>
      </c>
      <c r="BL1188" s="26" t="s">
        <v>263</v>
      </c>
      <c r="BM1188" s="26" t="s">
        <v>2441</v>
      </c>
    </row>
    <row r="1189" spans="2:65" s="1" customFormat="1" ht="31.5" customHeight="1">
      <c r="B1189" s="213"/>
      <c r="C1189" s="259" t="s">
        <v>2442</v>
      </c>
      <c r="D1189" s="259" t="s">
        <v>336</v>
      </c>
      <c r="E1189" s="260" t="s">
        <v>2443</v>
      </c>
      <c r="F1189" s="261" t="s">
        <v>2444</v>
      </c>
      <c r="G1189" s="262" t="s">
        <v>245</v>
      </c>
      <c r="H1189" s="263">
        <v>4</v>
      </c>
      <c r="I1189" s="264"/>
      <c r="J1189" s="265">
        <f>ROUND(I1189*H1189,2)</f>
        <v>0</v>
      </c>
      <c r="K1189" s="261" t="s">
        <v>5</v>
      </c>
      <c r="L1189" s="266"/>
      <c r="M1189" s="267" t="s">
        <v>5</v>
      </c>
      <c r="N1189" s="268" t="s">
        <v>43</v>
      </c>
      <c r="O1189" s="49"/>
      <c r="P1189" s="223">
        <f>O1189*H1189</f>
        <v>0</v>
      </c>
      <c r="Q1189" s="223">
        <v>0.016</v>
      </c>
      <c r="R1189" s="223">
        <f>Q1189*H1189</f>
        <v>0</v>
      </c>
      <c r="S1189" s="223">
        <v>0</v>
      </c>
      <c r="T1189" s="224">
        <f>S1189*H1189</f>
        <v>0</v>
      </c>
      <c r="AR1189" s="26" t="s">
        <v>340</v>
      </c>
      <c r="AT1189" s="26" t="s">
        <v>336</v>
      </c>
      <c r="AU1189" s="26" t="s">
        <v>85</v>
      </c>
      <c r="AY1189" s="26" t="s">
        <v>173</v>
      </c>
      <c r="BE1189" s="225">
        <f>IF(N1189="základní",J1189,0)</f>
        <v>0</v>
      </c>
      <c r="BF1189" s="225">
        <f>IF(N1189="snížená",J1189,0)</f>
        <v>0</v>
      </c>
      <c r="BG1189" s="225">
        <f>IF(N1189="zákl. přenesená",J1189,0)</f>
        <v>0</v>
      </c>
      <c r="BH1189" s="225">
        <f>IF(N1189="sníž. přenesená",J1189,0)</f>
        <v>0</v>
      </c>
      <c r="BI1189" s="225">
        <f>IF(N1189="nulová",J1189,0)</f>
        <v>0</v>
      </c>
      <c r="BJ1189" s="26" t="s">
        <v>79</v>
      </c>
      <c r="BK1189" s="225">
        <f>ROUND(I1189*H1189,2)</f>
        <v>0</v>
      </c>
      <c r="BL1189" s="26" t="s">
        <v>263</v>
      </c>
      <c r="BM1189" s="26" t="s">
        <v>2445</v>
      </c>
    </row>
    <row r="1190" spans="2:65" s="1" customFormat="1" ht="31.5" customHeight="1">
      <c r="B1190" s="213"/>
      <c r="C1190" s="259" t="s">
        <v>2446</v>
      </c>
      <c r="D1190" s="259" t="s">
        <v>336</v>
      </c>
      <c r="E1190" s="260" t="s">
        <v>2447</v>
      </c>
      <c r="F1190" s="261" t="s">
        <v>2448</v>
      </c>
      <c r="G1190" s="262" t="s">
        <v>245</v>
      </c>
      <c r="H1190" s="263">
        <v>1</v>
      </c>
      <c r="I1190" s="264"/>
      <c r="J1190" s="265">
        <f>ROUND(I1190*H1190,2)</f>
        <v>0</v>
      </c>
      <c r="K1190" s="261" t="s">
        <v>5</v>
      </c>
      <c r="L1190" s="266"/>
      <c r="M1190" s="267" t="s">
        <v>5</v>
      </c>
      <c r="N1190" s="268" t="s">
        <v>43</v>
      </c>
      <c r="O1190" s="49"/>
      <c r="P1190" s="223">
        <f>O1190*H1190</f>
        <v>0</v>
      </c>
      <c r="Q1190" s="223">
        <v>0.016</v>
      </c>
      <c r="R1190" s="223">
        <f>Q1190*H1190</f>
        <v>0</v>
      </c>
      <c r="S1190" s="223">
        <v>0</v>
      </c>
      <c r="T1190" s="224">
        <f>S1190*H1190</f>
        <v>0</v>
      </c>
      <c r="AR1190" s="26" t="s">
        <v>340</v>
      </c>
      <c r="AT1190" s="26" t="s">
        <v>336</v>
      </c>
      <c r="AU1190" s="26" t="s">
        <v>85</v>
      </c>
      <c r="AY1190" s="26" t="s">
        <v>173</v>
      </c>
      <c r="BE1190" s="225">
        <f>IF(N1190="základní",J1190,0)</f>
        <v>0</v>
      </c>
      <c r="BF1190" s="225">
        <f>IF(N1190="snížená",J1190,0)</f>
        <v>0</v>
      </c>
      <c r="BG1190" s="225">
        <f>IF(N1190="zákl. přenesená",J1190,0)</f>
        <v>0</v>
      </c>
      <c r="BH1190" s="225">
        <f>IF(N1190="sníž. přenesená",J1190,0)</f>
        <v>0</v>
      </c>
      <c r="BI1190" s="225">
        <f>IF(N1190="nulová",J1190,0)</f>
        <v>0</v>
      </c>
      <c r="BJ1190" s="26" t="s">
        <v>79</v>
      </c>
      <c r="BK1190" s="225">
        <f>ROUND(I1190*H1190,2)</f>
        <v>0</v>
      </c>
      <c r="BL1190" s="26" t="s">
        <v>263</v>
      </c>
      <c r="BM1190" s="26" t="s">
        <v>2449</v>
      </c>
    </row>
    <row r="1191" spans="2:65" s="1" customFormat="1" ht="31.5" customHeight="1">
      <c r="B1191" s="213"/>
      <c r="C1191" s="259" t="s">
        <v>2450</v>
      </c>
      <c r="D1191" s="259" t="s">
        <v>336</v>
      </c>
      <c r="E1191" s="260" t="s">
        <v>2451</v>
      </c>
      <c r="F1191" s="261" t="s">
        <v>2452</v>
      </c>
      <c r="G1191" s="262" t="s">
        <v>245</v>
      </c>
      <c r="H1191" s="263">
        <v>9</v>
      </c>
      <c r="I1191" s="264"/>
      <c r="J1191" s="265">
        <f>ROUND(I1191*H1191,2)</f>
        <v>0</v>
      </c>
      <c r="K1191" s="261" t="s">
        <v>5</v>
      </c>
      <c r="L1191" s="266"/>
      <c r="M1191" s="267" t="s">
        <v>5</v>
      </c>
      <c r="N1191" s="268" t="s">
        <v>43</v>
      </c>
      <c r="O1191" s="49"/>
      <c r="P1191" s="223">
        <f>O1191*H1191</f>
        <v>0</v>
      </c>
      <c r="Q1191" s="223">
        <v>0.016</v>
      </c>
      <c r="R1191" s="223">
        <f>Q1191*H1191</f>
        <v>0</v>
      </c>
      <c r="S1191" s="223">
        <v>0</v>
      </c>
      <c r="T1191" s="224">
        <f>S1191*H1191</f>
        <v>0</v>
      </c>
      <c r="AR1191" s="26" t="s">
        <v>340</v>
      </c>
      <c r="AT1191" s="26" t="s">
        <v>336</v>
      </c>
      <c r="AU1191" s="26" t="s">
        <v>85</v>
      </c>
      <c r="AY1191" s="26" t="s">
        <v>173</v>
      </c>
      <c r="BE1191" s="225">
        <f>IF(N1191="základní",J1191,0)</f>
        <v>0</v>
      </c>
      <c r="BF1191" s="225">
        <f>IF(N1191="snížená",J1191,0)</f>
        <v>0</v>
      </c>
      <c r="BG1191" s="225">
        <f>IF(N1191="zákl. přenesená",J1191,0)</f>
        <v>0</v>
      </c>
      <c r="BH1191" s="225">
        <f>IF(N1191="sníž. přenesená",J1191,0)</f>
        <v>0</v>
      </c>
      <c r="BI1191" s="225">
        <f>IF(N1191="nulová",J1191,0)</f>
        <v>0</v>
      </c>
      <c r="BJ1191" s="26" t="s">
        <v>79</v>
      </c>
      <c r="BK1191" s="225">
        <f>ROUND(I1191*H1191,2)</f>
        <v>0</v>
      </c>
      <c r="BL1191" s="26" t="s">
        <v>263</v>
      </c>
      <c r="BM1191" s="26" t="s">
        <v>2453</v>
      </c>
    </row>
    <row r="1192" spans="2:65" s="1" customFormat="1" ht="31.5" customHeight="1">
      <c r="B1192" s="213"/>
      <c r="C1192" s="214" t="s">
        <v>2454</v>
      </c>
      <c r="D1192" s="214" t="s">
        <v>176</v>
      </c>
      <c r="E1192" s="215" t="s">
        <v>2455</v>
      </c>
      <c r="F1192" s="216" t="s">
        <v>2456</v>
      </c>
      <c r="G1192" s="217" t="s">
        <v>1887</v>
      </c>
      <c r="H1192" s="294"/>
      <c r="I1192" s="219"/>
      <c r="J1192" s="220">
        <f>ROUND(I1192*H1192,2)</f>
        <v>0</v>
      </c>
      <c r="K1192" s="216" t="s">
        <v>180</v>
      </c>
      <c r="L1192" s="48"/>
      <c r="M1192" s="221" t="s">
        <v>5</v>
      </c>
      <c r="N1192" s="222" t="s">
        <v>43</v>
      </c>
      <c r="O1192" s="49"/>
      <c r="P1192" s="223">
        <f>O1192*H1192</f>
        <v>0</v>
      </c>
      <c r="Q1192" s="223">
        <v>0</v>
      </c>
      <c r="R1192" s="223">
        <f>Q1192*H1192</f>
        <v>0</v>
      </c>
      <c r="S1192" s="223">
        <v>0</v>
      </c>
      <c r="T1192" s="224">
        <f>S1192*H1192</f>
        <v>0</v>
      </c>
      <c r="AR1192" s="26" t="s">
        <v>263</v>
      </c>
      <c r="AT1192" s="26" t="s">
        <v>176</v>
      </c>
      <c r="AU1192" s="26" t="s">
        <v>85</v>
      </c>
      <c r="AY1192" s="26" t="s">
        <v>173</v>
      </c>
      <c r="BE1192" s="225">
        <f>IF(N1192="základní",J1192,0)</f>
        <v>0</v>
      </c>
      <c r="BF1192" s="225">
        <f>IF(N1192="snížená",J1192,0)</f>
        <v>0</v>
      </c>
      <c r="BG1192" s="225">
        <f>IF(N1192="zákl. přenesená",J1192,0)</f>
        <v>0</v>
      </c>
      <c r="BH1192" s="225">
        <f>IF(N1192="sníž. přenesená",J1192,0)</f>
        <v>0</v>
      </c>
      <c r="BI1192" s="225">
        <f>IF(N1192="nulová",J1192,0)</f>
        <v>0</v>
      </c>
      <c r="BJ1192" s="26" t="s">
        <v>79</v>
      </c>
      <c r="BK1192" s="225">
        <f>ROUND(I1192*H1192,2)</f>
        <v>0</v>
      </c>
      <c r="BL1192" s="26" t="s">
        <v>263</v>
      </c>
      <c r="BM1192" s="26" t="s">
        <v>2457</v>
      </c>
    </row>
    <row r="1193" spans="2:47" s="1" customFormat="1" ht="13.5">
      <c r="B1193" s="48"/>
      <c r="D1193" s="227" t="s">
        <v>1236</v>
      </c>
      <c r="F1193" s="285" t="s">
        <v>2458</v>
      </c>
      <c r="I1193" s="281"/>
      <c r="L1193" s="48"/>
      <c r="M1193" s="282"/>
      <c r="N1193" s="49"/>
      <c r="O1193" s="49"/>
      <c r="P1193" s="49"/>
      <c r="Q1193" s="49"/>
      <c r="R1193" s="49"/>
      <c r="S1193" s="49"/>
      <c r="T1193" s="87"/>
      <c r="AT1193" s="26" t="s">
        <v>1236</v>
      </c>
      <c r="AU1193" s="26" t="s">
        <v>85</v>
      </c>
    </row>
    <row r="1194" spans="2:63" s="11" customFormat="1" ht="22.3" customHeight="1">
      <c r="B1194" s="199"/>
      <c r="D1194" s="210" t="s">
        <v>71</v>
      </c>
      <c r="E1194" s="211" t="s">
        <v>2459</v>
      </c>
      <c r="F1194" s="211" t="s">
        <v>2460</v>
      </c>
      <c r="I1194" s="202"/>
      <c r="J1194" s="212">
        <f>BK1194</f>
        <v>0</v>
      </c>
      <c r="L1194" s="199"/>
      <c r="M1194" s="204"/>
      <c r="N1194" s="205"/>
      <c r="O1194" s="205"/>
      <c r="P1194" s="206">
        <f>SUM(P1195:P1211)</f>
        <v>0</v>
      </c>
      <c r="Q1194" s="205"/>
      <c r="R1194" s="206">
        <f>SUM(R1195:R1211)</f>
        <v>0</v>
      </c>
      <c r="S1194" s="205"/>
      <c r="T1194" s="207">
        <f>SUM(T1195:T1211)</f>
        <v>0</v>
      </c>
      <c r="AR1194" s="200" t="s">
        <v>81</v>
      </c>
      <c r="AT1194" s="208" t="s">
        <v>71</v>
      </c>
      <c r="AU1194" s="208" t="s">
        <v>81</v>
      </c>
      <c r="AY1194" s="200" t="s">
        <v>173</v>
      </c>
      <c r="BK1194" s="209">
        <f>SUM(BK1195:BK1211)</f>
        <v>0</v>
      </c>
    </row>
    <row r="1195" spans="2:65" s="1" customFormat="1" ht="22.5" customHeight="1">
      <c r="B1195" s="213"/>
      <c r="C1195" s="214" t="s">
        <v>2461</v>
      </c>
      <c r="D1195" s="214" t="s">
        <v>176</v>
      </c>
      <c r="E1195" s="215" t="s">
        <v>2462</v>
      </c>
      <c r="F1195" s="216" t="s">
        <v>2463</v>
      </c>
      <c r="G1195" s="217" t="s">
        <v>245</v>
      </c>
      <c r="H1195" s="218">
        <v>1</v>
      </c>
      <c r="I1195" s="219"/>
      <c r="J1195" s="220">
        <f>ROUND(I1195*H1195,2)</f>
        <v>0</v>
      </c>
      <c r="K1195" s="216" t="s">
        <v>5</v>
      </c>
      <c r="L1195" s="48"/>
      <c r="M1195" s="221" t="s">
        <v>5</v>
      </c>
      <c r="N1195" s="222" t="s">
        <v>43</v>
      </c>
      <c r="O1195" s="49"/>
      <c r="P1195" s="223">
        <f>O1195*H1195</f>
        <v>0</v>
      </c>
      <c r="Q1195" s="223">
        <v>0</v>
      </c>
      <c r="R1195" s="223">
        <f>Q1195*H1195</f>
        <v>0</v>
      </c>
      <c r="S1195" s="223">
        <v>0</v>
      </c>
      <c r="T1195" s="224">
        <f>S1195*H1195</f>
        <v>0</v>
      </c>
      <c r="AR1195" s="26" t="s">
        <v>263</v>
      </c>
      <c r="AT1195" s="26" t="s">
        <v>176</v>
      </c>
      <c r="AU1195" s="26" t="s">
        <v>85</v>
      </c>
      <c r="AY1195" s="26" t="s">
        <v>173</v>
      </c>
      <c r="BE1195" s="225">
        <f>IF(N1195="základní",J1195,0)</f>
        <v>0</v>
      </c>
      <c r="BF1195" s="225">
        <f>IF(N1195="snížená",J1195,0)</f>
        <v>0</v>
      </c>
      <c r="BG1195" s="225">
        <f>IF(N1195="zákl. přenesená",J1195,0)</f>
        <v>0</v>
      </c>
      <c r="BH1195" s="225">
        <f>IF(N1195="sníž. přenesená",J1195,0)</f>
        <v>0</v>
      </c>
      <c r="BI1195" s="225">
        <f>IF(N1195="nulová",J1195,0)</f>
        <v>0</v>
      </c>
      <c r="BJ1195" s="26" t="s">
        <v>79</v>
      </c>
      <c r="BK1195" s="225">
        <f>ROUND(I1195*H1195,2)</f>
        <v>0</v>
      </c>
      <c r="BL1195" s="26" t="s">
        <v>263</v>
      </c>
      <c r="BM1195" s="26" t="s">
        <v>2464</v>
      </c>
    </row>
    <row r="1196" spans="2:65" s="1" customFormat="1" ht="22.5" customHeight="1">
      <c r="B1196" s="213"/>
      <c r="C1196" s="214" t="s">
        <v>2465</v>
      </c>
      <c r="D1196" s="214" t="s">
        <v>176</v>
      </c>
      <c r="E1196" s="215" t="s">
        <v>2466</v>
      </c>
      <c r="F1196" s="216" t="s">
        <v>2467</v>
      </c>
      <c r="G1196" s="217" t="s">
        <v>245</v>
      </c>
      <c r="H1196" s="218">
        <v>1</v>
      </c>
      <c r="I1196" s="219"/>
      <c r="J1196" s="220">
        <f>ROUND(I1196*H1196,2)</f>
        <v>0</v>
      </c>
      <c r="K1196" s="216" t="s">
        <v>5</v>
      </c>
      <c r="L1196" s="48"/>
      <c r="M1196" s="221" t="s">
        <v>5</v>
      </c>
      <c r="N1196" s="222" t="s">
        <v>43</v>
      </c>
      <c r="O1196" s="49"/>
      <c r="P1196" s="223">
        <f>O1196*H1196</f>
        <v>0</v>
      </c>
      <c r="Q1196" s="223">
        <v>0</v>
      </c>
      <c r="R1196" s="223">
        <f>Q1196*H1196</f>
        <v>0</v>
      </c>
      <c r="S1196" s="223">
        <v>0</v>
      </c>
      <c r="T1196" s="224">
        <f>S1196*H1196</f>
        <v>0</v>
      </c>
      <c r="AR1196" s="26" t="s">
        <v>263</v>
      </c>
      <c r="AT1196" s="26" t="s">
        <v>176</v>
      </c>
      <c r="AU1196" s="26" t="s">
        <v>85</v>
      </c>
      <c r="AY1196" s="26" t="s">
        <v>173</v>
      </c>
      <c r="BE1196" s="225">
        <f>IF(N1196="základní",J1196,0)</f>
        <v>0</v>
      </c>
      <c r="BF1196" s="225">
        <f>IF(N1196="snížená",J1196,0)</f>
        <v>0</v>
      </c>
      <c r="BG1196" s="225">
        <f>IF(N1196="zákl. přenesená",J1196,0)</f>
        <v>0</v>
      </c>
      <c r="BH1196" s="225">
        <f>IF(N1196="sníž. přenesená",J1196,0)</f>
        <v>0</v>
      </c>
      <c r="BI1196" s="225">
        <f>IF(N1196="nulová",J1196,0)</f>
        <v>0</v>
      </c>
      <c r="BJ1196" s="26" t="s">
        <v>79</v>
      </c>
      <c r="BK1196" s="225">
        <f>ROUND(I1196*H1196,2)</f>
        <v>0</v>
      </c>
      <c r="BL1196" s="26" t="s">
        <v>263</v>
      </c>
      <c r="BM1196" s="26" t="s">
        <v>2468</v>
      </c>
    </row>
    <row r="1197" spans="2:65" s="1" customFormat="1" ht="22.5" customHeight="1">
      <c r="B1197" s="213"/>
      <c r="C1197" s="214" t="s">
        <v>2469</v>
      </c>
      <c r="D1197" s="214" t="s">
        <v>176</v>
      </c>
      <c r="E1197" s="215" t="s">
        <v>2470</v>
      </c>
      <c r="F1197" s="216" t="s">
        <v>2471</v>
      </c>
      <c r="G1197" s="217" t="s">
        <v>245</v>
      </c>
      <c r="H1197" s="218">
        <v>1</v>
      </c>
      <c r="I1197" s="219"/>
      <c r="J1197" s="220">
        <f>ROUND(I1197*H1197,2)</f>
        <v>0</v>
      </c>
      <c r="K1197" s="216" t="s">
        <v>5</v>
      </c>
      <c r="L1197" s="48"/>
      <c r="M1197" s="221" t="s">
        <v>5</v>
      </c>
      <c r="N1197" s="222" t="s">
        <v>43</v>
      </c>
      <c r="O1197" s="49"/>
      <c r="P1197" s="223">
        <f>O1197*H1197</f>
        <v>0</v>
      </c>
      <c r="Q1197" s="223">
        <v>0</v>
      </c>
      <c r="R1197" s="223">
        <f>Q1197*H1197</f>
        <v>0</v>
      </c>
      <c r="S1197" s="223">
        <v>0</v>
      </c>
      <c r="T1197" s="224">
        <f>S1197*H1197</f>
        <v>0</v>
      </c>
      <c r="AR1197" s="26" t="s">
        <v>263</v>
      </c>
      <c r="AT1197" s="26" t="s">
        <v>176</v>
      </c>
      <c r="AU1197" s="26" t="s">
        <v>85</v>
      </c>
      <c r="AY1197" s="26" t="s">
        <v>173</v>
      </c>
      <c r="BE1197" s="225">
        <f>IF(N1197="základní",J1197,0)</f>
        <v>0</v>
      </c>
      <c r="BF1197" s="225">
        <f>IF(N1197="snížená",J1197,0)</f>
        <v>0</v>
      </c>
      <c r="BG1197" s="225">
        <f>IF(N1197="zákl. přenesená",J1197,0)</f>
        <v>0</v>
      </c>
      <c r="BH1197" s="225">
        <f>IF(N1197="sníž. přenesená",J1197,0)</f>
        <v>0</v>
      </c>
      <c r="BI1197" s="225">
        <f>IF(N1197="nulová",J1197,0)</f>
        <v>0</v>
      </c>
      <c r="BJ1197" s="26" t="s">
        <v>79</v>
      </c>
      <c r="BK1197" s="225">
        <f>ROUND(I1197*H1197,2)</f>
        <v>0</v>
      </c>
      <c r="BL1197" s="26" t="s">
        <v>263</v>
      </c>
      <c r="BM1197" s="26" t="s">
        <v>2472</v>
      </c>
    </row>
    <row r="1198" spans="2:65" s="1" customFormat="1" ht="22.5" customHeight="1">
      <c r="B1198" s="213"/>
      <c r="C1198" s="214" t="s">
        <v>2473</v>
      </c>
      <c r="D1198" s="214" t="s">
        <v>176</v>
      </c>
      <c r="E1198" s="215" t="s">
        <v>2474</v>
      </c>
      <c r="F1198" s="216" t="s">
        <v>2475</v>
      </c>
      <c r="G1198" s="217" t="s">
        <v>260</v>
      </c>
      <c r="H1198" s="218">
        <v>174</v>
      </c>
      <c r="I1198" s="219"/>
      <c r="J1198" s="220">
        <f>ROUND(I1198*H1198,2)</f>
        <v>0</v>
      </c>
      <c r="K1198" s="216" t="s">
        <v>5</v>
      </c>
      <c r="L1198" s="48"/>
      <c r="M1198" s="221" t="s">
        <v>5</v>
      </c>
      <c r="N1198" s="222" t="s">
        <v>43</v>
      </c>
      <c r="O1198" s="49"/>
      <c r="P1198" s="223">
        <f>O1198*H1198</f>
        <v>0</v>
      </c>
      <c r="Q1198" s="223">
        <v>0</v>
      </c>
      <c r="R1198" s="223">
        <f>Q1198*H1198</f>
        <v>0</v>
      </c>
      <c r="S1198" s="223">
        <v>0</v>
      </c>
      <c r="T1198" s="224">
        <f>S1198*H1198</f>
        <v>0</v>
      </c>
      <c r="AR1198" s="26" t="s">
        <v>263</v>
      </c>
      <c r="AT1198" s="26" t="s">
        <v>176</v>
      </c>
      <c r="AU1198" s="26" t="s">
        <v>85</v>
      </c>
      <c r="AY1198" s="26" t="s">
        <v>173</v>
      </c>
      <c r="BE1198" s="225">
        <f>IF(N1198="základní",J1198,0)</f>
        <v>0</v>
      </c>
      <c r="BF1198" s="225">
        <f>IF(N1198="snížená",J1198,0)</f>
        <v>0</v>
      </c>
      <c r="BG1198" s="225">
        <f>IF(N1198="zákl. přenesená",J1198,0)</f>
        <v>0</v>
      </c>
      <c r="BH1198" s="225">
        <f>IF(N1198="sníž. přenesená",J1198,0)</f>
        <v>0</v>
      </c>
      <c r="BI1198" s="225">
        <f>IF(N1198="nulová",J1198,0)</f>
        <v>0</v>
      </c>
      <c r="BJ1198" s="26" t="s">
        <v>79</v>
      </c>
      <c r="BK1198" s="225">
        <f>ROUND(I1198*H1198,2)</f>
        <v>0</v>
      </c>
      <c r="BL1198" s="26" t="s">
        <v>263</v>
      </c>
      <c r="BM1198" s="26" t="s">
        <v>2476</v>
      </c>
    </row>
    <row r="1199" spans="2:65" s="1" customFormat="1" ht="22.5" customHeight="1">
      <c r="B1199" s="213"/>
      <c r="C1199" s="214" t="s">
        <v>2477</v>
      </c>
      <c r="D1199" s="214" t="s">
        <v>176</v>
      </c>
      <c r="E1199" s="215" t="s">
        <v>2478</v>
      </c>
      <c r="F1199" s="216" t="s">
        <v>2479</v>
      </c>
      <c r="G1199" s="217" t="s">
        <v>245</v>
      </c>
      <c r="H1199" s="218">
        <v>2</v>
      </c>
      <c r="I1199" s="219"/>
      <c r="J1199" s="220">
        <f>ROUND(I1199*H1199,2)</f>
        <v>0</v>
      </c>
      <c r="K1199" s="216" t="s">
        <v>5</v>
      </c>
      <c r="L1199" s="48"/>
      <c r="M1199" s="221" t="s">
        <v>5</v>
      </c>
      <c r="N1199" s="222" t="s">
        <v>43</v>
      </c>
      <c r="O1199" s="49"/>
      <c r="P1199" s="223">
        <f>O1199*H1199</f>
        <v>0</v>
      </c>
      <c r="Q1199" s="223">
        <v>0</v>
      </c>
      <c r="R1199" s="223">
        <f>Q1199*H1199</f>
        <v>0</v>
      </c>
      <c r="S1199" s="223">
        <v>0</v>
      </c>
      <c r="T1199" s="224">
        <f>S1199*H1199</f>
        <v>0</v>
      </c>
      <c r="AR1199" s="26" t="s">
        <v>263</v>
      </c>
      <c r="AT1199" s="26" t="s">
        <v>176</v>
      </c>
      <c r="AU1199" s="26" t="s">
        <v>85</v>
      </c>
      <c r="AY1199" s="26" t="s">
        <v>173</v>
      </c>
      <c r="BE1199" s="225">
        <f>IF(N1199="základní",J1199,0)</f>
        <v>0</v>
      </c>
      <c r="BF1199" s="225">
        <f>IF(N1199="snížená",J1199,0)</f>
        <v>0</v>
      </c>
      <c r="BG1199" s="225">
        <f>IF(N1199="zákl. přenesená",J1199,0)</f>
        <v>0</v>
      </c>
      <c r="BH1199" s="225">
        <f>IF(N1199="sníž. přenesená",J1199,0)</f>
        <v>0</v>
      </c>
      <c r="BI1199" s="225">
        <f>IF(N1199="nulová",J1199,0)</f>
        <v>0</v>
      </c>
      <c r="BJ1199" s="26" t="s">
        <v>79</v>
      </c>
      <c r="BK1199" s="225">
        <f>ROUND(I1199*H1199,2)</f>
        <v>0</v>
      </c>
      <c r="BL1199" s="26" t="s">
        <v>263</v>
      </c>
      <c r="BM1199" s="26" t="s">
        <v>2480</v>
      </c>
    </row>
    <row r="1200" spans="2:65" s="1" customFormat="1" ht="31.5" customHeight="1">
      <c r="B1200" s="213"/>
      <c r="C1200" s="214" t="s">
        <v>2481</v>
      </c>
      <c r="D1200" s="214" t="s">
        <v>176</v>
      </c>
      <c r="E1200" s="215" t="s">
        <v>2482</v>
      </c>
      <c r="F1200" s="216" t="s">
        <v>2483</v>
      </c>
      <c r="G1200" s="217" t="s">
        <v>179</v>
      </c>
      <c r="H1200" s="218">
        <v>238</v>
      </c>
      <c r="I1200" s="219"/>
      <c r="J1200" s="220">
        <f>ROUND(I1200*H1200,2)</f>
        <v>0</v>
      </c>
      <c r="K1200" s="216" t="s">
        <v>5</v>
      </c>
      <c r="L1200" s="48"/>
      <c r="M1200" s="221" t="s">
        <v>5</v>
      </c>
      <c r="N1200" s="222" t="s">
        <v>43</v>
      </c>
      <c r="O1200" s="49"/>
      <c r="P1200" s="223">
        <f>O1200*H1200</f>
        <v>0</v>
      </c>
      <c r="Q1200" s="223">
        <v>0</v>
      </c>
      <c r="R1200" s="223">
        <f>Q1200*H1200</f>
        <v>0</v>
      </c>
      <c r="S1200" s="223">
        <v>0</v>
      </c>
      <c r="T1200" s="224">
        <f>S1200*H1200</f>
        <v>0</v>
      </c>
      <c r="AR1200" s="26" t="s">
        <v>263</v>
      </c>
      <c r="AT1200" s="26" t="s">
        <v>176</v>
      </c>
      <c r="AU1200" s="26" t="s">
        <v>85</v>
      </c>
      <c r="AY1200" s="26" t="s">
        <v>173</v>
      </c>
      <c r="BE1200" s="225">
        <f>IF(N1200="základní",J1200,0)</f>
        <v>0</v>
      </c>
      <c r="BF1200" s="225">
        <f>IF(N1200="snížená",J1200,0)</f>
        <v>0</v>
      </c>
      <c r="BG1200" s="225">
        <f>IF(N1200="zákl. přenesená",J1200,0)</f>
        <v>0</v>
      </c>
      <c r="BH1200" s="225">
        <f>IF(N1200="sníž. přenesená",J1200,0)</f>
        <v>0</v>
      </c>
      <c r="BI1200" s="225">
        <f>IF(N1200="nulová",J1200,0)</f>
        <v>0</v>
      </c>
      <c r="BJ1200" s="26" t="s">
        <v>79</v>
      </c>
      <c r="BK1200" s="225">
        <f>ROUND(I1200*H1200,2)</f>
        <v>0</v>
      </c>
      <c r="BL1200" s="26" t="s">
        <v>263</v>
      </c>
      <c r="BM1200" s="26" t="s">
        <v>2484</v>
      </c>
    </row>
    <row r="1201" spans="2:65" s="1" customFormat="1" ht="22.5" customHeight="1">
      <c r="B1201" s="213"/>
      <c r="C1201" s="214" t="s">
        <v>2485</v>
      </c>
      <c r="D1201" s="214" t="s">
        <v>176</v>
      </c>
      <c r="E1201" s="215" t="s">
        <v>2486</v>
      </c>
      <c r="F1201" s="216" t="s">
        <v>2487</v>
      </c>
      <c r="G1201" s="217" t="s">
        <v>819</v>
      </c>
      <c r="H1201" s="218">
        <v>786</v>
      </c>
      <c r="I1201" s="219"/>
      <c r="J1201" s="220">
        <f>ROUND(I1201*H1201,2)</f>
        <v>0</v>
      </c>
      <c r="K1201" s="216" t="s">
        <v>5</v>
      </c>
      <c r="L1201" s="48"/>
      <c r="M1201" s="221" t="s">
        <v>5</v>
      </c>
      <c r="N1201" s="222" t="s">
        <v>43</v>
      </c>
      <c r="O1201" s="49"/>
      <c r="P1201" s="223">
        <f>O1201*H1201</f>
        <v>0</v>
      </c>
      <c r="Q1201" s="223">
        <v>0</v>
      </c>
      <c r="R1201" s="223">
        <f>Q1201*H1201</f>
        <v>0</v>
      </c>
      <c r="S1201" s="223">
        <v>0</v>
      </c>
      <c r="T1201" s="224">
        <f>S1201*H1201</f>
        <v>0</v>
      </c>
      <c r="AR1201" s="26" t="s">
        <v>263</v>
      </c>
      <c r="AT1201" s="26" t="s">
        <v>176</v>
      </c>
      <c r="AU1201" s="26" t="s">
        <v>85</v>
      </c>
      <c r="AY1201" s="26" t="s">
        <v>173</v>
      </c>
      <c r="BE1201" s="225">
        <f>IF(N1201="základní",J1201,0)</f>
        <v>0</v>
      </c>
      <c r="BF1201" s="225">
        <f>IF(N1201="snížená",J1201,0)</f>
        <v>0</v>
      </c>
      <c r="BG1201" s="225">
        <f>IF(N1201="zákl. přenesená",J1201,0)</f>
        <v>0</v>
      </c>
      <c r="BH1201" s="225">
        <f>IF(N1201="sníž. přenesená",J1201,0)</f>
        <v>0</v>
      </c>
      <c r="BI1201" s="225">
        <f>IF(N1201="nulová",J1201,0)</f>
        <v>0</v>
      </c>
      <c r="BJ1201" s="26" t="s">
        <v>79</v>
      </c>
      <c r="BK1201" s="225">
        <f>ROUND(I1201*H1201,2)</f>
        <v>0</v>
      </c>
      <c r="BL1201" s="26" t="s">
        <v>263</v>
      </c>
      <c r="BM1201" s="26" t="s">
        <v>2488</v>
      </c>
    </row>
    <row r="1202" spans="2:65" s="1" customFormat="1" ht="22.5" customHeight="1">
      <c r="B1202" s="213"/>
      <c r="C1202" s="214" t="s">
        <v>2489</v>
      </c>
      <c r="D1202" s="214" t="s">
        <v>176</v>
      </c>
      <c r="E1202" s="215" t="s">
        <v>2490</v>
      </c>
      <c r="F1202" s="216" t="s">
        <v>2491</v>
      </c>
      <c r="G1202" s="217" t="s">
        <v>179</v>
      </c>
      <c r="H1202" s="218">
        <v>208</v>
      </c>
      <c r="I1202" s="219"/>
      <c r="J1202" s="220">
        <f>ROUND(I1202*H1202,2)</f>
        <v>0</v>
      </c>
      <c r="K1202" s="216" t="s">
        <v>5</v>
      </c>
      <c r="L1202" s="48"/>
      <c r="M1202" s="221" t="s">
        <v>5</v>
      </c>
      <c r="N1202" s="222" t="s">
        <v>43</v>
      </c>
      <c r="O1202" s="49"/>
      <c r="P1202" s="223">
        <f>O1202*H1202</f>
        <v>0</v>
      </c>
      <c r="Q1202" s="223">
        <v>0</v>
      </c>
      <c r="R1202" s="223">
        <f>Q1202*H1202</f>
        <v>0</v>
      </c>
      <c r="S1202" s="223">
        <v>0</v>
      </c>
      <c r="T1202" s="224">
        <f>S1202*H1202</f>
        <v>0</v>
      </c>
      <c r="AR1202" s="26" t="s">
        <v>263</v>
      </c>
      <c r="AT1202" s="26" t="s">
        <v>176</v>
      </c>
      <c r="AU1202" s="26" t="s">
        <v>85</v>
      </c>
      <c r="AY1202" s="26" t="s">
        <v>173</v>
      </c>
      <c r="BE1202" s="225">
        <f>IF(N1202="základní",J1202,0)</f>
        <v>0</v>
      </c>
      <c r="BF1202" s="225">
        <f>IF(N1202="snížená",J1202,0)</f>
        <v>0</v>
      </c>
      <c r="BG1202" s="225">
        <f>IF(N1202="zákl. přenesená",J1202,0)</f>
        <v>0</v>
      </c>
      <c r="BH1202" s="225">
        <f>IF(N1202="sníž. přenesená",J1202,0)</f>
        <v>0</v>
      </c>
      <c r="BI1202" s="225">
        <f>IF(N1202="nulová",J1202,0)</f>
        <v>0</v>
      </c>
      <c r="BJ1202" s="26" t="s">
        <v>79</v>
      </c>
      <c r="BK1202" s="225">
        <f>ROUND(I1202*H1202,2)</f>
        <v>0</v>
      </c>
      <c r="BL1202" s="26" t="s">
        <v>263</v>
      </c>
      <c r="BM1202" s="26" t="s">
        <v>2492</v>
      </c>
    </row>
    <row r="1203" spans="2:65" s="1" customFormat="1" ht="22.5" customHeight="1">
      <c r="B1203" s="213"/>
      <c r="C1203" s="214" t="s">
        <v>2493</v>
      </c>
      <c r="D1203" s="214" t="s">
        <v>176</v>
      </c>
      <c r="E1203" s="215" t="s">
        <v>2494</v>
      </c>
      <c r="F1203" s="216" t="s">
        <v>2495</v>
      </c>
      <c r="G1203" s="217" t="s">
        <v>179</v>
      </c>
      <c r="H1203" s="218">
        <v>60</v>
      </c>
      <c r="I1203" s="219"/>
      <c r="J1203" s="220">
        <f>ROUND(I1203*H1203,2)</f>
        <v>0</v>
      </c>
      <c r="K1203" s="216" t="s">
        <v>5</v>
      </c>
      <c r="L1203" s="48"/>
      <c r="M1203" s="221" t="s">
        <v>5</v>
      </c>
      <c r="N1203" s="222" t="s">
        <v>43</v>
      </c>
      <c r="O1203" s="49"/>
      <c r="P1203" s="223">
        <f>O1203*H1203</f>
        <v>0</v>
      </c>
      <c r="Q1203" s="223">
        <v>0</v>
      </c>
      <c r="R1203" s="223">
        <f>Q1203*H1203</f>
        <v>0</v>
      </c>
      <c r="S1203" s="223">
        <v>0</v>
      </c>
      <c r="T1203" s="224">
        <f>S1203*H1203</f>
        <v>0</v>
      </c>
      <c r="AR1203" s="26" t="s">
        <v>263</v>
      </c>
      <c r="AT1203" s="26" t="s">
        <v>176</v>
      </c>
      <c r="AU1203" s="26" t="s">
        <v>85</v>
      </c>
      <c r="AY1203" s="26" t="s">
        <v>173</v>
      </c>
      <c r="BE1203" s="225">
        <f>IF(N1203="základní",J1203,0)</f>
        <v>0</v>
      </c>
      <c r="BF1203" s="225">
        <f>IF(N1203="snížená",J1203,0)</f>
        <v>0</v>
      </c>
      <c r="BG1203" s="225">
        <f>IF(N1203="zákl. přenesená",J1203,0)</f>
        <v>0</v>
      </c>
      <c r="BH1203" s="225">
        <f>IF(N1203="sníž. přenesená",J1203,0)</f>
        <v>0</v>
      </c>
      <c r="BI1203" s="225">
        <f>IF(N1203="nulová",J1203,0)</f>
        <v>0</v>
      </c>
      <c r="BJ1203" s="26" t="s">
        <v>79</v>
      </c>
      <c r="BK1203" s="225">
        <f>ROUND(I1203*H1203,2)</f>
        <v>0</v>
      </c>
      <c r="BL1203" s="26" t="s">
        <v>263</v>
      </c>
      <c r="BM1203" s="26" t="s">
        <v>2496</v>
      </c>
    </row>
    <row r="1204" spans="2:65" s="1" customFormat="1" ht="22.5" customHeight="1">
      <c r="B1204" s="213"/>
      <c r="C1204" s="214" t="s">
        <v>2497</v>
      </c>
      <c r="D1204" s="214" t="s">
        <v>176</v>
      </c>
      <c r="E1204" s="215" t="s">
        <v>2498</v>
      </c>
      <c r="F1204" s="216" t="s">
        <v>2499</v>
      </c>
      <c r="G1204" s="217" t="s">
        <v>245</v>
      </c>
      <c r="H1204" s="218">
        <v>1</v>
      </c>
      <c r="I1204" s="219"/>
      <c r="J1204" s="220">
        <f>ROUND(I1204*H1204,2)</f>
        <v>0</v>
      </c>
      <c r="K1204" s="216" t="s">
        <v>5</v>
      </c>
      <c r="L1204" s="48"/>
      <c r="M1204" s="221" t="s">
        <v>5</v>
      </c>
      <c r="N1204" s="222" t="s">
        <v>43</v>
      </c>
      <c r="O1204" s="49"/>
      <c r="P1204" s="223">
        <f>O1204*H1204</f>
        <v>0</v>
      </c>
      <c r="Q1204" s="223">
        <v>0</v>
      </c>
      <c r="R1204" s="223">
        <f>Q1204*H1204</f>
        <v>0</v>
      </c>
      <c r="S1204" s="223">
        <v>0</v>
      </c>
      <c r="T1204" s="224">
        <f>S1204*H1204</f>
        <v>0</v>
      </c>
      <c r="AR1204" s="26" t="s">
        <v>263</v>
      </c>
      <c r="AT1204" s="26" t="s">
        <v>176</v>
      </c>
      <c r="AU1204" s="26" t="s">
        <v>85</v>
      </c>
      <c r="AY1204" s="26" t="s">
        <v>173</v>
      </c>
      <c r="BE1204" s="225">
        <f>IF(N1204="základní",J1204,0)</f>
        <v>0</v>
      </c>
      <c r="BF1204" s="225">
        <f>IF(N1204="snížená",J1204,0)</f>
        <v>0</v>
      </c>
      <c r="BG1204" s="225">
        <f>IF(N1204="zákl. přenesená",J1204,0)</f>
        <v>0</v>
      </c>
      <c r="BH1204" s="225">
        <f>IF(N1204="sníž. přenesená",J1204,0)</f>
        <v>0</v>
      </c>
      <c r="BI1204" s="225">
        <f>IF(N1204="nulová",J1204,0)</f>
        <v>0</v>
      </c>
      <c r="BJ1204" s="26" t="s">
        <v>79</v>
      </c>
      <c r="BK1204" s="225">
        <f>ROUND(I1204*H1204,2)</f>
        <v>0</v>
      </c>
      <c r="BL1204" s="26" t="s">
        <v>263</v>
      </c>
      <c r="BM1204" s="26" t="s">
        <v>2500</v>
      </c>
    </row>
    <row r="1205" spans="2:65" s="1" customFormat="1" ht="22.5" customHeight="1">
      <c r="B1205" s="213"/>
      <c r="C1205" s="214" t="s">
        <v>2501</v>
      </c>
      <c r="D1205" s="214" t="s">
        <v>176</v>
      </c>
      <c r="E1205" s="215" t="s">
        <v>2502</v>
      </c>
      <c r="F1205" s="216" t="s">
        <v>2503</v>
      </c>
      <c r="G1205" s="217" t="s">
        <v>260</v>
      </c>
      <c r="H1205" s="218">
        <v>12</v>
      </c>
      <c r="I1205" s="219"/>
      <c r="J1205" s="220">
        <f>ROUND(I1205*H1205,2)</f>
        <v>0</v>
      </c>
      <c r="K1205" s="216" t="s">
        <v>5</v>
      </c>
      <c r="L1205" s="48"/>
      <c r="M1205" s="221" t="s">
        <v>5</v>
      </c>
      <c r="N1205" s="222" t="s">
        <v>43</v>
      </c>
      <c r="O1205" s="49"/>
      <c r="P1205" s="223">
        <f>O1205*H1205</f>
        <v>0</v>
      </c>
      <c r="Q1205" s="223">
        <v>0</v>
      </c>
      <c r="R1205" s="223">
        <f>Q1205*H1205</f>
        <v>0</v>
      </c>
      <c r="S1205" s="223">
        <v>0</v>
      </c>
      <c r="T1205" s="224">
        <f>S1205*H1205</f>
        <v>0</v>
      </c>
      <c r="AR1205" s="26" t="s">
        <v>263</v>
      </c>
      <c r="AT1205" s="26" t="s">
        <v>176</v>
      </c>
      <c r="AU1205" s="26" t="s">
        <v>85</v>
      </c>
      <c r="AY1205" s="26" t="s">
        <v>173</v>
      </c>
      <c r="BE1205" s="225">
        <f>IF(N1205="základní",J1205,0)</f>
        <v>0</v>
      </c>
      <c r="BF1205" s="225">
        <f>IF(N1205="snížená",J1205,0)</f>
        <v>0</v>
      </c>
      <c r="BG1205" s="225">
        <f>IF(N1205="zákl. přenesená",J1205,0)</f>
        <v>0</v>
      </c>
      <c r="BH1205" s="225">
        <f>IF(N1205="sníž. přenesená",J1205,0)</f>
        <v>0</v>
      </c>
      <c r="BI1205" s="225">
        <f>IF(N1205="nulová",J1205,0)</f>
        <v>0</v>
      </c>
      <c r="BJ1205" s="26" t="s">
        <v>79</v>
      </c>
      <c r="BK1205" s="225">
        <f>ROUND(I1205*H1205,2)</f>
        <v>0</v>
      </c>
      <c r="BL1205" s="26" t="s">
        <v>263</v>
      </c>
      <c r="BM1205" s="26" t="s">
        <v>2504</v>
      </c>
    </row>
    <row r="1206" spans="2:65" s="1" customFormat="1" ht="22.5" customHeight="1">
      <c r="B1206" s="213"/>
      <c r="C1206" s="214" t="s">
        <v>2505</v>
      </c>
      <c r="D1206" s="214" t="s">
        <v>176</v>
      </c>
      <c r="E1206" s="215" t="s">
        <v>2506</v>
      </c>
      <c r="F1206" s="216" t="s">
        <v>2507</v>
      </c>
      <c r="G1206" s="217" t="s">
        <v>260</v>
      </c>
      <c r="H1206" s="218">
        <v>3</v>
      </c>
      <c r="I1206" s="219"/>
      <c r="J1206" s="220">
        <f>ROUND(I1206*H1206,2)</f>
        <v>0</v>
      </c>
      <c r="K1206" s="216" t="s">
        <v>5</v>
      </c>
      <c r="L1206" s="48"/>
      <c r="M1206" s="221" t="s">
        <v>5</v>
      </c>
      <c r="N1206" s="222" t="s">
        <v>43</v>
      </c>
      <c r="O1206" s="49"/>
      <c r="P1206" s="223">
        <f>O1206*H1206</f>
        <v>0</v>
      </c>
      <c r="Q1206" s="223">
        <v>0</v>
      </c>
      <c r="R1206" s="223">
        <f>Q1206*H1206</f>
        <v>0</v>
      </c>
      <c r="S1206" s="223">
        <v>0</v>
      </c>
      <c r="T1206" s="224">
        <f>S1206*H1206</f>
        <v>0</v>
      </c>
      <c r="AR1206" s="26" t="s">
        <v>263</v>
      </c>
      <c r="AT1206" s="26" t="s">
        <v>176</v>
      </c>
      <c r="AU1206" s="26" t="s">
        <v>85</v>
      </c>
      <c r="AY1206" s="26" t="s">
        <v>173</v>
      </c>
      <c r="BE1206" s="225">
        <f>IF(N1206="základní",J1206,0)</f>
        <v>0</v>
      </c>
      <c r="BF1206" s="225">
        <f>IF(N1206="snížená",J1206,0)</f>
        <v>0</v>
      </c>
      <c r="BG1206" s="225">
        <f>IF(N1206="zákl. přenesená",J1206,0)</f>
        <v>0</v>
      </c>
      <c r="BH1206" s="225">
        <f>IF(N1206="sníž. přenesená",J1206,0)</f>
        <v>0</v>
      </c>
      <c r="BI1206" s="225">
        <f>IF(N1206="nulová",J1206,0)</f>
        <v>0</v>
      </c>
      <c r="BJ1206" s="26" t="s">
        <v>79</v>
      </c>
      <c r="BK1206" s="225">
        <f>ROUND(I1206*H1206,2)</f>
        <v>0</v>
      </c>
      <c r="BL1206" s="26" t="s">
        <v>263</v>
      </c>
      <c r="BM1206" s="26" t="s">
        <v>2508</v>
      </c>
    </row>
    <row r="1207" spans="2:65" s="1" customFormat="1" ht="22.5" customHeight="1">
      <c r="B1207" s="213"/>
      <c r="C1207" s="214" t="s">
        <v>2509</v>
      </c>
      <c r="D1207" s="214" t="s">
        <v>176</v>
      </c>
      <c r="E1207" s="215" t="s">
        <v>2510</v>
      </c>
      <c r="F1207" s="216" t="s">
        <v>2511</v>
      </c>
      <c r="G1207" s="217" t="s">
        <v>245</v>
      </c>
      <c r="H1207" s="218">
        <v>3</v>
      </c>
      <c r="I1207" s="219"/>
      <c r="J1207" s="220">
        <f>ROUND(I1207*H1207,2)</f>
        <v>0</v>
      </c>
      <c r="K1207" s="216" t="s">
        <v>5</v>
      </c>
      <c r="L1207" s="48"/>
      <c r="M1207" s="221" t="s">
        <v>5</v>
      </c>
      <c r="N1207" s="222" t="s">
        <v>43</v>
      </c>
      <c r="O1207" s="49"/>
      <c r="P1207" s="223">
        <f>O1207*H1207</f>
        <v>0</v>
      </c>
      <c r="Q1207" s="223">
        <v>0</v>
      </c>
      <c r="R1207" s="223">
        <f>Q1207*H1207</f>
        <v>0</v>
      </c>
      <c r="S1207" s="223">
        <v>0</v>
      </c>
      <c r="T1207" s="224">
        <f>S1207*H1207</f>
        <v>0</v>
      </c>
      <c r="AR1207" s="26" t="s">
        <v>263</v>
      </c>
      <c r="AT1207" s="26" t="s">
        <v>176</v>
      </c>
      <c r="AU1207" s="26" t="s">
        <v>85</v>
      </c>
      <c r="AY1207" s="26" t="s">
        <v>173</v>
      </c>
      <c r="BE1207" s="225">
        <f>IF(N1207="základní",J1207,0)</f>
        <v>0</v>
      </c>
      <c r="BF1207" s="225">
        <f>IF(N1207="snížená",J1207,0)</f>
        <v>0</v>
      </c>
      <c r="BG1207" s="225">
        <f>IF(N1207="zákl. přenesená",J1207,0)</f>
        <v>0</v>
      </c>
      <c r="BH1207" s="225">
        <f>IF(N1207="sníž. přenesená",J1207,0)</f>
        <v>0</v>
      </c>
      <c r="BI1207" s="225">
        <f>IF(N1207="nulová",J1207,0)</f>
        <v>0</v>
      </c>
      <c r="BJ1207" s="26" t="s">
        <v>79</v>
      </c>
      <c r="BK1207" s="225">
        <f>ROUND(I1207*H1207,2)</f>
        <v>0</v>
      </c>
      <c r="BL1207" s="26" t="s">
        <v>263</v>
      </c>
      <c r="BM1207" s="26" t="s">
        <v>2512</v>
      </c>
    </row>
    <row r="1208" spans="2:65" s="1" customFormat="1" ht="22.5" customHeight="1">
      <c r="B1208" s="213"/>
      <c r="C1208" s="214" t="s">
        <v>2513</v>
      </c>
      <c r="D1208" s="214" t="s">
        <v>176</v>
      </c>
      <c r="E1208" s="215" t="s">
        <v>2514</v>
      </c>
      <c r="F1208" s="216" t="s">
        <v>2515</v>
      </c>
      <c r="G1208" s="217" t="s">
        <v>245</v>
      </c>
      <c r="H1208" s="218">
        <v>1</v>
      </c>
      <c r="I1208" s="219"/>
      <c r="J1208" s="220">
        <f>ROUND(I1208*H1208,2)</f>
        <v>0</v>
      </c>
      <c r="K1208" s="216" t="s">
        <v>5</v>
      </c>
      <c r="L1208" s="48"/>
      <c r="M1208" s="221" t="s">
        <v>5</v>
      </c>
      <c r="N1208" s="222" t="s">
        <v>43</v>
      </c>
      <c r="O1208" s="49"/>
      <c r="P1208" s="223">
        <f>O1208*H1208</f>
        <v>0</v>
      </c>
      <c r="Q1208" s="223">
        <v>0</v>
      </c>
      <c r="R1208" s="223">
        <f>Q1208*H1208</f>
        <v>0</v>
      </c>
      <c r="S1208" s="223">
        <v>0</v>
      </c>
      <c r="T1208" s="224">
        <f>S1208*H1208</f>
        <v>0</v>
      </c>
      <c r="AR1208" s="26" t="s">
        <v>263</v>
      </c>
      <c r="AT1208" s="26" t="s">
        <v>176</v>
      </c>
      <c r="AU1208" s="26" t="s">
        <v>85</v>
      </c>
      <c r="AY1208" s="26" t="s">
        <v>173</v>
      </c>
      <c r="BE1208" s="225">
        <f>IF(N1208="základní",J1208,0)</f>
        <v>0</v>
      </c>
      <c r="BF1208" s="225">
        <f>IF(N1208="snížená",J1208,0)</f>
        <v>0</v>
      </c>
      <c r="BG1208" s="225">
        <f>IF(N1208="zákl. přenesená",J1208,0)</f>
        <v>0</v>
      </c>
      <c r="BH1208" s="225">
        <f>IF(N1208="sníž. přenesená",J1208,0)</f>
        <v>0</v>
      </c>
      <c r="BI1208" s="225">
        <f>IF(N1208="nulová",J1208,0)</f>
        <v>0</v>
      </c>
      <c r="BJ1208" s="26" t="s">
        <v>79</v>
      </c>
      <c r="BK1208" s="225">
        <f>ROUND(I1208*H1208,2)</f>
        <v>0</v>
      </c>
      <c r="BL1208" s="26" t="s">
        <v>263</v>
      </c>
      <c r="BM1208" s="26" t="s">
        <v>2516</v>
      </c>
    </row>
    <row r="1209" spans="2:65" s="1" customFormat="1" ht="22.5" customHeight="1">
      <c r="B1209" s="213"/>
      <c r="C1209" s="214" t="s">
        <v>2517</v>
      </c>
      <c r="D1209" s="214" t="s">
        <v>176</v>
      </c>
      <c r="E1209" s="215" t="s">
        <v>2518</v>
      </c>
      <c r="F1209" s="216" t="s">
        <v>2519</v>
      </c>
      <c r="G1209" s="217" t="s">
        <v>245</v>
      </c>
      <c r="H1209" s="218">
        <v>1</v>
      </c>
      <c r="I1209" s="219"/>
      <c r="J1209" s="220">
        <f>ROUND(I1209*H1209,2)</f>
        <v>0</v>
      </c>
      <c r="K1209" s="216" t="s">
        <v>5</v>
      </c>
      <c r="L1209" s="48"/>
      <c r="M1209" s="221" t="s">
        <v>5</v>
      </c>
      <c r="N1209" s="222" t="s">
        <v>43</v>
      </c>
      <c r="O1209" s="49"/>
      <c r="P1209" s="223">
        <f>O1209*H1209</f>
        <v>0</v>
      </c>
      <c r="Q1209" s="223">
        <v>0</v>
      </c>
      <c r="R1209" s="223">
        <f>Q1209*H1209</f>
        <v>0</v>
      </c>
      <c r="S1209" s="223">
        <v>0</v>
      </c>
      <c r="T1209" s="224">
        <f>S1209*H1209</f>
        <v>0</v>
      </c>
      <c r="AR1209" s="26" t="s">
        <v>263</v>
      </c>
      <c r="AT1209" s="26" t="s">
        <v>176</v>
      </c>
      <c r="AU1209" s="26" t="s">
        <v>85</v>
      </c>
      <c r="AY1209" s="26" t="s">
        <v>173</v>
      </c>
      <c r="BE1209" s="225">
        <f>IF(N1209="základní",J1209,0)</f>
        <v>0</v>
      </c>
      <c r="BF1209" s="225">
        <f>IF(N1209="snížená",J1209,0)</f>
        <v>0</v>
      </c>
      <c r="BG1209" s="225">
        <f>IF(N1209="zákl. přenesená",J1209,0)</f>
        <v>0</v>
      </c>
      <c r="BH1209" s="225">
        <f>IF(N1209="sníž. přenesená",J1209,0)</f>
        <v>0</v>
      </c>
      <c r="BI1209" s="225">
        <f>IF(N1209="nulová",J1209,0)</f>
        <v>0</v>
      </c>
      <c r="BJ1209" s="26" t="s">
        <v>79</v>
      </c>
      <c r="BK1209" s="225">
        <f>ROUND(I1209*H1209,2)</f>
        <v>0</v>
      </c>
      <c r="BL1209" s="26" t="s">
        <v>263</v>
      </c>
      <c r="BM1209" s="26" t="s">
        <v>2520</v>
      </c>
    </row>
    <row r="1210" spans="2:65" s="1" customFormat="1" ht="22.5" customHeight="1">
      <c r="B1210" s="213"/>
      <c r="C1210" s="214" t="s">
        <v>2521</v>
      </c>
      <c r="D1210" s="214" t="s">
        <v>176</v>
      </c>
      <c r="E1210" s="215" t="s">
        <v>2522</v>
      </c>
      <c r="F1210" s="216" t="s">
        <v>2523</v>
      </c>
      <c r="G1210" s="217" t="s">
        <v>1887</v>
      </c>
      <c r="H1210" s="294"/>
      <c r="I1210" s="219"/>
      <c r="J1210" s="220">
        <f>ROUND(I1210*H1210,2)</f>
        <v>0</v>
      </c>
      <c r="K1210" s="216" t="s">
        <v>1288</v>
      </c>
      <c r="L1210" s="48"/>
      <c r="M1210" s="221" t="s">
        <v>5</v>
      </c>
      <c r="N1210" s="222" t="s">
        <v>43</v>
      </c>
      <c r="O1210" s="49"/>
      <c r="P1210" s="223">
        <f>O1210*H1210</f>
        <v>0</v>
      </c>
      <c r="Q1210" s="223">
        <v>0</v>
      </c>
      <c r="R1210" s="223">
        <f>Q1210*H1210</f>
        <v>0</v>
      </c>
      <c r="S1210" s="223">
        <v>0</v>
      </c>
      <c r="T1210" s="224">
        <f>S1210*H1210</f>
        <v>0</v>
      </c>
      <c r="AR1210" s="26" t="s">
        <v>263</v>
      </c>
      <c r="AT1210" s="26" t="s">
        <v>176</v>
      </c>
      <c r="AU1210" s="26" t="s">
        <v>85</v>
      </c>
      <c r="AY1210" s="26" t="s">
        <v>173</v>
      </c>
      <c r="BE1210" s="225">
        <f>IF(N1210="základní",J1210,0)</f>
        <v>0</v>
      </c>
      <c r="BF1210" s="225">
        <f>IF(N1210="snížená",J1210,0)</f>
        <v>0</v>
      </c>
      <c r="BG1210" s="225">
        <f>IF(N1210="zákl. přenesená",J1210,0)</f>
        <v>0</v>
      </c>
      <c r="BH1210" s="225">
        <f>IF(N1210="sníž. přenesená",J1210,0)</f>
        <v>0</v>
      </c>
      <c r="BI1210" s="225">
        <f>IF(N1210="nulová",J1210,0)</f>
        <v>0</v>
      </c>
      <c r="BJ1210" s="26" t="s">
        <v>79</v>
      </c>
      <c r="BK1210" s="225">
        <f>ROUND(I1210*H1210,2)</f>
        <v>0</v>
      </c>
      <c r="BL1210" s="26" t="s">
        <v>263</v>
      </c>
      <c r="BM1210" s="26" t="s">
        <v>2524</v>
      </c>
    </row>
    <row r="1211" spans="2:47" s="1" customFormat="1" ht="13.5">
      <c r="B1211" s="48"/>
      <c r="D1211" s="227" t="s">
        <v>1236</v>
      </c>
      <c r="F1211" s="285" t="s">
        <v>2525</v>
      </c>
      <c r="I1211" s="281"/>
      <c r="L1211" s="48"/>
      <c r="M1211" s="282"/>
      <c r="N1211" s="49"/>
      <c r="O1211" s="49"/>
      <c r="P1211" s="49"/>
      <c r="Q1211" s="49"/>
      <c r="R1211" s="49"/>
      <c r="S1211" s="49"/>
      <c r="T1211" s="87"/>
      <c r="AT1211" s="26" t="s">
        <v>1236</v>
      </c>
      <c r="AU1211" s="26" t="s">
        <v>85</v>
      </c>
    </row>
    <row r="1212" spans="2:63" s="11" customFormat="1" ht="22.3" customHeight="1">
      <c r="B1212" s="199"/>
      <c r="D1212" s="210" t="s">
        <v>71</v>
      </c>
      <c r="E1212" s="211" t="s">
        <v>2526</v>
      </c>
      <c r="F1212" s="211" t="s">
        <v>2527</v>
      </c>
      <c r="I1212" s="202"/>
      <c r="J1212" s="212">
        <f>BK1212</f>
        <v>0</v>
      </c>
      <c r="L1212" s="199"/>
      <c r="M1212" s="204"/>
      <c r="N1212" s="205"/>
      <c r="O1212" s="205"/>
      <c r="P1212" s="206">
        <f>SUM(P1213:P1222)</f>
        <v>0</v>
      </c>
      <c r="Q1212" s="205"/>
      <c r="R1212" s="206">
        <f>SUM(R1213:R1222)</f>
        <v>0</v>
      </c>
      <c r="S1212" s="205"/>
      <c r="T1212" s="207">
        <f>SUM(T1213:T1222)</f>
        <v>0</v>
      </c>
      <c r="AR1212" s="200" t="s">
        <v>81</v>
      </c>
      <c r="AT1212" s="208" t="s">
        <v>71</v>
      </c>
      <c r="AU1212" s="208" t="s">
        <v>81</v>
      </c>
      <c r="AY1212" s="200" t="s">
        <v>173</v>
      </c>
      <c r="BK1212" s="209">
        <f>SUM(BK1213:BK1222)</f>
        <v>0</v>
      </c>
    </row>
    <row r="1213" spans="2:65" s="1" customFormat="1" ht="22.5" customHeight="1">
      <c r="B1213" s="213"/>
      <c r="C1213" s="214" t="s">
        <v>2528</v>
      </c>
      <c r="D1213" s="214" t="s">
        <v>176</v>
      </c>
      <c r="E1213" s="215" t="s">
        <v>2529</v>
      </c>
      <c r="F1213" s="216" t="s">
        <v>2530</v>
      </c>
      <c r="G1213" s="217" t="s">
        <v>260</v>
      </c>
      <c r="H1213" s="218">
        <v>133.54</v>
      </c>
      <c r="I1213" s="219"/>
      <c r="J1213" s="220">
        <f>ROUND(I1213*H1213,2)</f>
        <v>0</v>
      </c>
      <c r="K1213" s="216" t="s">
        <v>5</v>
      </c>
      <c r="L1213" s="48"/>
      <c r="M1213" s="221" t="s">
        <v>5</v>
      </c>
      <c r="N1213" s="222" t="s">
        <v>43</v>
      </c>
      <c r="O1213" s="49"/>
      <c r="P1213" s="223">
        <f>O1213*H1213</f>
        <v>0</v>
      </c>
      <c r="Q1213" s="223">
        <v>0</v>
      </c>
      <c r="R1213" s="223">
        <f>Q1213*H1213</f>
        <v>0</v>
      </c>
      <c r="S1213" s="223">
        <v>0</v>
      </c>
      <c r="T1213" s="224">
        <f>S1213*H1213</f>
        <v>0</v>
      </c>
      <c r="AR1213" s="26" t="s">
        <v>263</v>
      </c>
      <c r="AT1213" s="26" t="s">
        <v>176</v>
      </c>
      <c r="AU1213" s="26" t="s">
        <v>85</v>
      </c>
      <c r="AY1213" s="26" t="s">
        <v>173</v>
      </c>
      <c r="BE1213" s="225">
        <f>IF(N1213="základní",J1213,0)</f>
        <v>0</v>
      </c>
      <c r="BF1213" s="225">
        <f>IF(N1213="snížená",J1213,0)</f>
        <v>0</v>
      </c>
      <c r="BG1213" s="225">
        <f>IF(N1213="zákl. přenesená",J1213,0)</f>
        <v>0</v>
      </c>
      <c r="BH1213" s="225">
        <f>IF(N1213="sníž. přenesená",J1213,0)</f>
        <v>0</v>
      </c>
      <c r="BI1213" s="225">
        <f>IF(N1213="nulová",J1213,0)</f>
        <v>0</v>
      </c>
      <c r="BJ1213" s="26" t="s">
        <v>79</v>
      </c>
      <c r="BK1213" s="225">
        <f>ROUND(I1213*H1213,2)</f>
        <v>0</v>
      </c>
      <c r="BL1213" s="26" t="s">
        <v>263</v>
      </c>
      <c r="BM1213" s="26" t="s">
        <v>2531</v>
      </c>
    </row>
    <row r="1214" spans="2:51" s="15" customFormat="1" ht="13.5">
      <c r="B1214" s="286"/>
      <c r="D1214" s="227" t="s">
        <v>183</v>
      </c>
      <c r="E1214" s="287" t="s">
        <v>5</v>
      </c>
      <c r="F1214" s="288" t="s">
        <v>2532</v>
      </c>
      <c r="H1214" s="289" t="s">
        <v>5</v>
      </c>
      <c r="I1214" s="290"/>
      <c r="L1214" s="286"/>
      <c r="M1214" s="291"/>
      <c r="N1214" s="292"/>
      <c r="O1214" s="292"/>
      <c r="P1214" s="292"/>
      <c r="Q1214" s="292"/>
      <c r="R1214" s="292"/>
      <c r="S1214" s="292"/>
      <c r="T1214" s="293"/>
      <c r="AT1214" s="289" t="s">
        <v>183</v>
      </c>
      <c r="AU1214" s="289" t="s">
        <v>85</v>
      </c>
      <c r="AV1214" s="15" t="s">
        <v>79</v>
      </c>
      <c r="AW1214" s="15" t="s">
        <v>35</v>
      </c>
      <c r="AX1214" s="15" t="s">
        <v>72</v>
      </c>
      <c r="AY1214" s="289" t="s">
        <v>173</v>
      </c>
    </row>
    <row r="1215" spans="2:51" s="12" customFormat="1" ht="13.5">
      <c r="B1215" s="226"/>
      <c r="D1215" s="227" t="s">
        <v>183</v>
      </c>
      <c r="E1215" s="228" t="s">
        <v>5</v>
      </c>
      <c r="F1215" s="229" t="s">
        <v>2533</v>
      </c>
      <c r="H1215" s="230">
        <v>133.54</v>
      </c>
      <c r="I1215" s="231"/>
      <c r="L1215" s="226"/>
      <c r="M1215" s="232"/>
      <c r="N1215" s="233"/>
      <c r="O1215" s="233"/>
      <c r="P1215" s="233"/>
      <c r="Q1215" s="233"/>
      <c r="R1215" s="233"/>
      <c r="S1215" s="233"/>
      <c r="T1215" s="234"/>
      <c r="AT1215" s="228" t="s">
        <v>183</v>
      </c>
      <c r="AU1215" s="228" t="s">
        <v>85</v>
      </c>
      <c r="AV1215" s="12" t="s">
        <v>81</v>
      </c>
      <c r="AW1215" s="12" t="s">
        <v>35</v>
      </c>
      <c r="AX1215" s="12" t="s">
        <v>72</v>
      </c>
      <c r="AY1215" s="228" t="s">
        <v>173</v>
      </c>
    </row>
    <row r="1216" spans="2:51" s="13" customFormat="1" ht="13.5">
      <c r="B1216" s="235"/>
      <c r="D1216" s="236" t="s">
        <v>183</v>
      </c>
      <c r="E1216" s="237" t="s">
        <v>5</v>
      </c>
      <c r="F1216" s="238" t="s">
        <v>186</v>
      </c>
      <c r="H1216" s="239">
        <v>133.54</v>
      </c>
      <c r="I1216" s="240"/>
      <c r="L1216" s="235"/>
      <c r="M1216" s="241"/>
      <c r="N1216" s="242"/>
      <c r="O1216" s="242"/>
      <c r="P1216" s="242"/>
      <c r="Q1216" s="242"/>
      <c r="R1216" s="242"/>
      <c r="S1216" s="242"/>
      <c r="T1216" s="243"/>
      <c r="AT1216" s="244" t="s">
        <v>183</v>
      </c>
      <c r="AU1216" s="244" t="s">
        <v>85</v>
      </c>
      <c r="AV1216" s="13" t="s">
        <v>181</v>
      </c>
      <c r="AW1216" s="13" t="s">
        <v>35</v>
      </c>
      <c r="AX1216" s="13" t="s">
        <v>79</v>
      </c>
      <c r="AY1216" s="244" t="s">
        <v>173</v>
      </c>
    </row>
    <row r="1217" spans="2:65" s="1" customFormat="1" ht="31.5" customHeight="1">
      <c r="B1217" s="213"/>
      <c r="C1217" s="259" t="s">
        <v>2534</v>
      </c>
      <c r="D1217" s="259" t="s">
        <v>336</v>
      </c>
      <c r="E1217" s="260" t="s">
        <v>2535</v>
      </c>
      <c r="F1217" s="261" t="s">
        <v>2536</v>
      </c>
      <c r="G1217" s="262" t="s">
        <v>245</v>
      </c>
      <c r="H1217" s="263">
        <v>1</v>
      </c>
      <c r="I1217" s="264"/>
      <c r="J1217" s="265">
        <f>ROUND(I1217*H1217,2)</f>
        <v>0</v>
      </c>
      <c r="K1217" s="261" t="s">
        <v>5</v>
      </c>
      <c r="L1217" s="266"/>
      <c r="M1217" s="267" t="s">
        <v>5</v>
      </c>
      <c r="N1217" s="268" t="s">
        <v>43</v>
      </c>
      <c r="O1217" s="49"/>
      <c r="P1217" s="223">
        <f>O1217*H1217</f>
        <v>0</v>
      </c>
      <c r="Q1217" s="223">
        <v>0</v>
      </c>
      <c r="R1217" s="223">
        <f>Q1217*H1217</f>
        <v>0</v>
      </c>
      <c r="S1217" s="223">
        <v>0</v>
      </c>
      <c r="T1217" s="224">
        <f>S1217*H1217</f>
        <v>0</v>
      </c>
      <c r="AR1217" s="26" t="s">
        <v>340</v>
      </c>
      <c r="AT1217" s="26" t="s">
        <v>336</v>
      </c>
      <c r="AU1217" s="26" t="s">
        <v>85</v>
      </c>
      <c r="AY1217" s="26" t="s">
        <v>173</v>
      </c>
      <c r="BE1217" s="225">
        <f>IF(N1217="základní",J1217,0)</f>
        <v>0</v>
      </c>
      <c r="BF1217" s="225">
        <f>IF(N1217="snížená",J1217,0)</f>
        <v>0</v>
      </c>
      <c r="BG1217" s="225">
        <f>IF(N1217="zákl. přenesená",J1217,0)</f>
        <v>0</v>
      </c>
      <c r="BH1217" s="225">
        <f>IF(N1217="sníž. přenesená",J1217,0)</f>
        <v>0</v>
      </c>
      <c r="BI1217" s="225">
        <f>IF(N1217="nulová",J1217,0)</f>
        <v>0</v>
      </c>
      <c r="BJ1217" s="26" t="s">
        <v>79</v>
      </c>
      <c r="BK1217" s="225">
        <f>ROUND(I1217*H1217,2)</f>
        <v>0</v>
      </c>
      <c r="BL1217" s="26" t="s">
        <v>263</v>
      </c>
      <c r="BM1217" s="26" t="s">
        <v>2537</v>
      </c>
    </row>
    <row r="1218" spans="2:65" s="1" customFormat="1" ht="31.5" customHeight="1">
      <c r="B1218" s="213"/>
      <c r="C1218" s="259" t="s">
        <v>2538</v>
      </c>
      <c r="D1218" s="259" t="s">
        <v>336</v>
      </c>
      <c r="E1218" s="260" t="s">
        <v>2539</v>
      </c>
      <c r="F1218" s="261" t="s">
        <v>2540</v>
      </c>
      <c r="G1218" s="262" t="s">
        <v>245</v>
      </c>
      <c r="H1218" s="263">
        <v>1</v>
      </c>
      <c r="I1218" s="264"/>
      <c r="J1218" s="265">
        <f>ROUND(I1218*H1218,2)</f>
        <v>0</v>
      </c>
      <c r="K1218" s="261" t="s">
        <v>5</v>
      </c>
      <c r="L1218" s="266"/>
      <c r="M1218" s="267" t="s">
        <v>5</v>
      </c>
      <c r="N1218" s="268" t="s">
        <v>43</v>
      </c>
      <c r="O1218" s="49"/>
      <c r="P1218" s="223">
        <f>O1218*H1218</f>
        <v>0</v>
      </c>
      <c r="Q1218" s="223">
        <v>0</v>
      </c>
      <c r="R1218" s="223">
        <f>Q1218*H1218</f>
        <v>0</v>
      </c>
      <c r="S1218" s="223">
        <v>0</v>
      </c>
      <c r="T1218" s="224">
        <f>S1218*H1218</f>
        <v>0</v>
      </c>
      <c r="AR1218" s="26" t="s">
        <v>340</v>
      </c>
      <c r="AT1218" s="26" t="s">
        <v>336</v>
      </c>
      <c r="AU1218" s="26" t="s">
        <v>85</v>
      </c>
      <c r="AY1218" s="26" t="s">
        <v>173</v>
      </c>
      <c r="BE1218" s="225">
        <f>IF(N1218="základní",J1218,0)</f>
        <v>0</v>
      </c>
      <c r="BF1218" s="225">
        <f>IF(N1218="snížená",J1218,0)</f>
        <v>0</v>
      </c>
      <c r="BG1218" s="225">
        <f>IF(N1218="zákl. přenesená",J1218,0)</f>
        <v>0</v>
      </c>
      <c r="BH1218" s="225">
        <f>IF(N1218="sníž. přenesená",J1218,0)</f>
        <v>0</v>
      </c>
      <c r="BI1218" s="225">
        <f>IF(N1218="nulová",J1218,0)</f>
        <v>0</v>
      </c>
      <c r="BJ1218" s="26" t="s">
        <v>79</v>
      </c>
      <c r="BK1218" s="225">
        <f>ROUND(I1218*H1218,2)</f>
        <v>0</v>
      </c>
      <c r="BL1218" s="26" t="s">
        <v>263</v>
      </c>
      <c r="BM1218" s="26" t="s">
        <v>2541</v>
      </c>
    </row>
    <row r="1219" spans="2:65" s="1" customFormat="1" ht="31.5" customHeight="1">
      <c r="B1219" s="213"/>
      <c r="C1219" s="259" t="s">
        <v>2542</v>
      </c>
      <c r="D1219" s="259" t="s">
        <v>336</v>
      </c>
      <c r="E1219" s="260" t="s">
        <v>2543</v>
      </c>
      <c r="F1219" s="261" t="s">
        <v>2544</v>
      </c>
      <c r="G1219" s="262" t="s">
        <v>245</v>
      </c>
      <c r="H1219" s="263">
        <v>1</v>
      </c>
      <c r="I1219" s="264"/>
      <c r="J1219" s="265">
        <f>ROUND(I1219*H1219,2)</f>
        <v>0</v>
      </c>
      <c r="K1219" s="261" t="s">
        <v>5</v>
      </c>
      <c r="L1219" s="266"/>
      <c r="M1219" s="267" t="s">
        <v>5</v>
      </c>
      <c r="N1219" s="268" t="s">
        <v>43</v>
      </c>
      <c r="O1219" s="49"/>
      <c r="P1219" s="223">
        <f>O1219*H1219</f>
        <v>0</v>
      </c>
      <c r="Q1219" s="223">
        <v>0</v>
      </c>
      <c r="R1219" s="223">
        <f>Q1219*H1219</f>
        <v>0</v>
      </c>
      <c r="S1219" s="223">
        <v>0</v>
      </c>
      <c r="T1219" s="224">
        <f>S1219*H1219</f>
        <v>0</v>
      </c>
      <c r="AR1219" s="26" t="s">
        <v>340</v>
      </c>
      <c r="AT1219" s="26" t="s">
        <v>336</v>
      </c>
      <c r="AU1219" s="26" t="s">
        <v>85</v>
      </c>
      <c r="AY1219" s="26" t="s">
        <v>173</v>
      </c>
      <c r="BE1219" s="225">
        <f>IF(N1219="základní",J1219,0)</f>
        <v>0</v>
      </c>
      <c r="BF1219" s="225">
        <f>IF(N1219="snížená",J1219,0)</f>
        <v>0</v>
      </c>
      <c r="BG1219" s="225">
        <f>IF(N1219="zákl. přenesená",J1219,0)</f>
        <v>0</v>
      </c>
      <c r="BH1219" s="225">
        <f>IF(N1219="sníž. přenesená",J1219,0)</f>
        <v>0</v>
      </c>
      <c r="BI1219" s="225">
        <f>IF(N1219="nulová",J1219,0)</f>
        <v>0</v>
      </c>
      <c r="BJ1219" s="26" t="s">
        <v>79</v>
      </c>
      <c r="BK1219" s="225">
        <f>ROUND(I1219*H1219,2)</f>
        <v>0</v>
      </c>
      <c r="BL1219" s="26" t="s">
        <v>263</v>
      </c>
      <c r="BM1219" s="26" t="s">
        <v>2545</v>
      </c>
    </row>
    <row r="1220" spans="2:65" s="1" customFormat="1" ht="22.5" customHeight="1">
      <c r="B1220" s="213"/>
      <c r="C1220" s="259" t="s">
        <v>2546</v>
      </c>
      <c r="D1220" s="259" t="s">
        <v>336</v>
      </c>
      <c r="E1220" s="260" t="s">
        <v>2547</v>
      </c>
      <c r="F1220" s="261" t="s">
        <v>2548</v>
      </c>
      <c r="G1220" s="262" t="s">
        <v>245</v>
      </c>
      <c r="H1220" s="263">
        <v>24</v>
      </c>
      <c r="I1220" s="264"/>
      <c r="J1220" s="265">
        <f>ROUND(I1220*H1220,2)</f>
        <v>0</v>
      </c>
      <c r="K1220" s="261" t="s">
        <v>5</v>
      </c>
      <c r="L1220" s="266"/>
      <c r="M1220" s="267" t="s">
        <v>5</v>
      </c>
      <c r="N1220" s="268" t="s">
        <v>43</v>
      </c>
      <c r="O1220" s="49"/>
      <c r="P1220" s="223">
        <f>O1220*H1220</f>
        <v>0</v>
      </c>
      <c r="Q1220" s="223">
        <v>0</v>
      </c>
      <c r="R1220" s="223">
        <f>Q1220*H1220</f>
        <v>0</v>
      </c>
      <c r="S1220" s="223">
        <v>0</v>
      </c>
      <c r="T1220" s="224">
        <f>S1220*H1220</f>
        <v>0</v>
      </c>
      <c r="AR1220" s="26" t="s">
        <v>340</v>
      </c>
      <c r="AT1220" s="26" t="s">
        <v>336</v>
      </c>
      <c r="AU1220" s="26" t="s">
        <v>85</v>
      </c>
      <c r="AY1220" s="26" t="s">
        <v>173</v>
      </c>
      <c r="BE1220" s="225">
        <f>IF(N1220="základní",J1220,0)</f>
        <v>0</v>
      </c>
      <c r="BF1220" s="225">
        <f>IF(N1220="snížená",J1220,0)</f>
        <v>0</v>
      </c>
      <c r="BG1220" s="225">
        <f>IF(N1220="zákl. přenesená",J1220,0)</f>
        <v>0</v>
      </c>
      <c r="BH1220" s="225">
        <f>IF(N1220="sníž. přenesená",J1220,0)</f>
        <v>0</v>
      </c>
      <c r="BI1220" s="225">
        <f>IF(N1220="nulová",J1220,0)</f>
        <v>0</v>
      </c>
      <c r="BJ1220" s="26" t="s">
        <v>79</v>
      </c>
      <c r="BK1220" s="225">
        <f>ROUND(I1220*H1220,2)</f>
        <v>0</v>
      </c>
      <c r="BL1220" s="26" t="s">
        <v>263</v>
      </c>
      <c r="BM1220" s="26" t="s">
        <v>2549</v>
      </c>
    </row>
    <row r="1221" spans="2:65" s="1" customFormat="1" ht="22.5" customHeight="1">
      <c r="B1221" s="213"/>
      <c r="C1221" s="214" t="s">
        <v>2550</v>
      </c>
      <c r="D1221" s="214" t="s">
        <v>176</v>
      </c>
      <c r="E1221" s="215" t="s">
        <v>2522</v>
      </c>
      <c r="F1221" s="216" t="s">
        <v>2523</v>
      </c>
      <c r="G1221" s="217" t="s">
        <v>1887</v>
      </c>
      <c r="H1221" s="294"/>
      <c r="I1221" s="219"/>
      <c r="J1221" s="220">
        <f>ROUND(I1221*H1221,2)</f>
        <v>0</v>
      </c>
      <c r="K1221" s="216" t="s">
        <v>1288</v>
      </c>
      <c r="L1221" s="48"/>
      <c r="M1221" s="221" t="s">
        <v>5</v>
      </c>
      <c r="N1221" s="222" t="s">
        <v>43</v>
      </c>
      <c r="O1221" s="49"/>
      <c r="P1221" s="223">
        <f>O1221*H1221</f>
        <v>0</v>
      </c>
      <c r="Q1221" s="223">
        <v>0</v>
      </c>
      <c r="R1221" s="223">
        <f>Q1221*H1221</f>
        <v>0</v>
      </c>
      <c r="S1221" s="223">
        <v>0</v>
      </c>
      <c r="T1221" s="224">
        <f>S1221*H1221</f>
        <v>0</v>
      </c>
      <c r="AR1221" s="26" t="s">
        <v>263</v>
      </c>
      <c r="AT1221" s="26" t="s">
        <v>176</v>
      </c>
      <c r="AU1221" s="26" t="s">
        <v>85</v>
      </c>
      <c r="AY1221" s="26" t="s">
        <v>173</v>
      </c>
      <c r="BE1221" s="225">
        <f>IF(N1221="základní",J1221,0)</f>
        <v>0</v>
      </c>
      <c r="BF1221" s="225">
        <f>IF(N1221="snížená",J1221,0)</f>
        <v>0</v>
      </c>
      <c r="BG1221" s="225">
        <f>IF(N1221="zákl. přenesená",J1221,0)</f>
        <v>0</v>
      </c>
      <c r="BH1221" s="225">
        <f>IF(N1221="sníž. přenesená",J1221,0)</f>
        <v>0</v>
      </c>
      <c r="BI1221" s="225">
        <f>IF(N1221="nulová",J1221,0)</f>
        <v>0</v>
      </c>
      <c r="BJ1221" s="26" t="s">
        <v>79</v>
      </c>
      <c r="BK1221" s="225">
        <f>ROUND(I1221*H1221,2)</f>
        <v>0</v>
      </c>
      <c r="BL1221" s="26" t="s">
        <v>263</v>
      </c>
      <c r="BM1221" s="26" t="s">
        <v>2551</v>
      </c>
    </row>
    <row r="1222" spans="2:47" s="1" customFormat="1" ht="13.5">
      <c r="B1222" s="48"/>
      <c r="D1222" s="227" t="s">
        <v>1236</v>
      </c>
      <c r="F1222" s="285" t="s">
        <v>2525</v>
      </c>
      <c r="I1222" s="281"/>
      <c r="L1222" s="48"/>
      <c r="M1222" s="282"/>
      <c r="N1222" s="49"/>
      <c r="O1222" s="49"/>
      <c r="P1222" s="49"/>
      <c r="Q1222" s="49"/>
      <c r="R1222" s="49"/>
      <c r="S1222" s="49"/>
      <c r="T1222" s="87"/>
      <c r="AT1222" s="26" t="s">
        <v>1236</v>
      </c>
      <c r="AU1222" s="26" t="s">
        <v>85</v>
      </c>
    </row>
    <row r="1223" spans="2:63" s="11" customFormat="1" ht="22.3" customHeight="1">
      <c r="B1223" s="199"/>
      <c r="D1223" s="210" t="s">
        <v>71</v>
      </c>
      <c r="E1223" s="211" t="s">
        <v>403</v>
      </c>
      <c r="F1223" s="211" t="s">
        <v>2552</v>
      </c>
      <c r="I1223" s="202"/>
      <c r="J1223" s="212">
        <f>BK1223</f>
        <v>0</v>
      </c>
      <c r="L1223" s="199"/>
      <c r="M1223" s="204"/>
      <c r="N1223" s="205"/>
      <c r="O1223" s="205"/>
      <c r="P1223" s="206">
        <f>SUM(P1224:P1251)</f>
        <v>0</v>
      </c>
      <c r="Q1223" s="205"/>
      <c r="R1223" s="206">
        <f>SUM(R1224:R1251)</f>
        <v>0</v>
      </c>
      <c r="S1223" s="205"/>
      <c r="T1223" s="207">
        <f>SUM(T1224:T1251)</f>
        <v>0</v>
      </c>
      <c r="AR1223" s="200" t="s">
        <v>81</v>
      </c>
      <c r="AT1223" s="208" t="s">
        <v>71</v>
      </c>
      <c r="AU1223" s="208" t="s">
        <v>81</v>
      </c>
      <c r="AY1223" s="200" t="s">
        <v>173</v>
      </c>
      <c r="BK1223" s="209">
        <f>SUM(BK1224:BK1251)</f>
        <v>0</v>
      </c>
    </row>
    <row r="1224" spans="2:65" s="1" customFormat="1" ht="22.5" customHeight="1">
      <c r="B1224" s="213"/>
      <c r="C1224" s="214" t="s">
        <v>2553</v>
      </c>
      <c r="D1224" s="214" t="s">
        <v>176</v>
      </c>
      <c r="E1224" s="215" t="s">
        <v>2554</v>
      </c>
      <c r="F1224" s="216" t="s">
        <v>2555</v>
      </c>
      <c r="G1224" s="217" t="s">
        <v>260</v>
      </c>
      <c r="H1224" s="218">
        <v>98.78</v>
      </c>
      <c r="I1224" s="219"/>
      <c r="J1224" s="220">
        <f>ROUND(I1224*H1224,2)</f>
        <v>0</v>
      </c>
      <c r="K1224" s="216" t="s">
        <v>5</v>
      </c>
      <c r="L1224" s="48"/>
      <c r="M1224" s="221" t="s">
        <v>5</v>
      </c>
      <c r="N1224" s="222" t="s">
        <v>43</v>
      </c>
      <c r="O1224" s="49"/>
      <c r="P1224" s="223">
        <f>O1224*H1224</f>
        <v>0</v>
      </c>
      <c r="Q1224" s="223">
        <v>0.00079</v>
      </c>
      <c r="R1224" s="223">
        <f>Q1224*H1224</f>
        <v>0</v>
      </c>
      <c r="S1224" s="223">
        <v>0</v>
      </c>
      <c r="T1224" s="224">
        <f>S1224*H1224</f>
        <v>0</v>
      </c>
      <c r="AR1224" s="26" t="s">
        <v>263</v>
      </c>
      <c r="AT1224" s="26" t="s">
        <v>176</v>
      </c>
      <c r="AU1224" s="26" t="s">
        <v>85</v>
      </c>
      <c r="AY1224" s="26" t="s">
        <v>173</v>
      </c>
      <c r="BE1224" s="225">
        <f>IF(N1224="základní",J1224,0)</f>
        <v>0</v>
      </c>
      <c r="BF1224" s="225">
        <f>IF(N1224="snížená",J1224,0)</f>
        <v>0</v>
      </c>
      <c r="BG1224" s="225">
        <f>IF(N1224="zákl. přenesená",J1224,0)</f>
        <v>0</v>
      </c>
      <c r="BH1224" s="225">
        <f>IF(N1224="sníž. přenesená",J1224,0)</f>
        <v>0</v>
      </c>
      <c r="BI1224" s="225">
        <f>IF(N1224="nulová",J1224,0)</f>
        <v>0</v>
      </c>
      <c r="BJ1224" s="26" t="s">
        <v>79</v>
      </c>
      <c r="BK1224" s="225">
        <f>ROUND(I1224*H1224,2)</f>
        <v>0</v>
      </c>
      <c r="BL1224" s="26" t="s">
        <v>263</v>
      </c>
      <c r="BM1224" s="26" t="s">
        <v>2556</v>
      </c>
    </row>
    <row r="1225" spans="2:51" s="15" customFormat="1" ht="13.5">
      <c r="B1225" s="286"/>
      <c r="D1225" s="227" t="s">
        <v>183</v>
      </c>
      <c r="E1225" s="287" t="s">
        <v>5</v>
      </c>
      <c r="F1225" s="288" t="s">
        <v>1430</v>
      </c>
      <c r="H1225" s="289" t="s">
        <v>5</v>
      </c>
      <c r="I1225" s="290"/>
      <c r="L1225" s="286"/>
      <c r="M1225" s="291"/>
      <c r="N1225" s="292"/>
      <c r="O1225" s="292"/>
      <c r="P1225" s="292"/>
      <c r="Q1225" s="292"/>
      <c r="R1225" s="292"/>
      <c r="S1225" s="292"/>
      <c r="T1225" s="293"/>
      <c r="AT1225" s="289" t="s">
        <v>183</v>
      </c>
      <c r="AU1225" s="289" t="s">
        <v>85</v>
      </c>
      <c r="AV1225" s="15" t="s">
        <v>79</v>
      </c>
      <c r="AW1225" s="15" t="s">
        <v>35</v>
      </c>
      <c r="AX1225" s="15" t="s">
        <v>72</v>
      </c>
      <c r="AY1225" s="289" t="s">
        <v>173</v>
      </c>
    </row>
    <row r="1226" spans="2:51" s="12" customFormat="1" ht="13.5">
      <c r="B1226" s="226"/>
      <c r="D1226" s="227" t="s">
        <v>183</v>
      </c>
      <c r="E1226" s="228" t="s">
        <v>5</v>
      </c>
      <c r="F1226" s="229" t="s">
        <v>2557</v>
      </c>
      <c r="H1226" s="230">
        <v>3.6</v>
      </c>
      <c r="I1226" s="231"/>
      <c r="L1226" s="226"/>
      <c r="M1226" s="232"/>
      <c r="N1226" s="233"/>
      <c r="O1226" s="233"/>
      <c r="P1226" s="233"/>
      <c r="Q1226" s="233"/>
      <c r="R1226" s="233"/>
      <c r="S1226" s="233"/>
      <c r="T1226" s="234"/>
      <c r="AT1226" s="228" t="s">
        <v>183</v>
      </c>
      <c r="AU1226" s="228" t="s">
        <v>85</v>
      </c>
      <c r="AV1226" s="12" t="s">
        <v>81</v>
      </c>
      <c r="AW1226" s="12" t="s">
        <v>35</v>
      </c>
      <c r="AX1226" s="12" t="s">
        <v>72</v>
      </c>
      <c r="AY1226" s="228" t="s">
        <v>173</v>
      </c>
    </row>
    <row r="1227" spans="2:51" s="15" customFormat="1" ht="13.5">
      <c r="B1227" s="286"/>
      <c r="D1227" s="227" t="s">
        <v>183</v>
      </c>
      <c r="E1227" s="287" t="s">
        <v>5</v>
      </c>
      <c r="F1227" s="288" t="s">
        <v>1750</v>
      </c>
      <c r="H1227" s="289" t="s">
        <v>5</v>
      </c>
      <c r="I1227" s="290"/>
      <c r="L1227" s="286"/>
      <c r="M1227" s="291"/>
      <c r="N1227" s="292"/>
      <c r="O1227" s="292"/>
      <c r="P1227" s="292"/>
      <c r="Q1227" s="292"/>
      <c r="R1227" s="292"/>
      <c r="S1227" s="292"/>
      <c r="T1227" s="293"/>
      <c r="AT1227" s="289" t="s">
        <v>183</v>
      </c>
      <c r="AU1227" s="289" t="s">
        <v>85</v>
      </c>
      <c r="AV1227" s="15" t="s">
        <v>79</v>
      </c>
      <c r="AW1227" s="15" t="s">
        <v>35</v>
      </c>
      <c r="AX1227" s="15" t="s">
        <v>72</v>
      </c>
      <c r="AY1227" s="289" t="s">
        <v>173</v>
      </c>
    </row>
    <row r="1228" spans="2:51" s="12" customFormat="1" ht="13.5">
      <c r="B1228" s="226"/>
      <c r="D1228" s="227" t="s">
        <v>183</v>
      </c>
      <c r="E1228" s="228" t="s">
        <v>5</v>
      </c>
      <c r="F1228" s="229" t="s">
        <v>2558</v>
      </c>
      <c r="H1228" s="230">
        <v>91.98</v>
      </c>
      <c r="I1228" s="231"/>
      <c r="L1228" s="226"/>
      <c r="M1228" s="232"/>
      <c r="N1228" s="233"/>
      <c r="O1228" s="233"/>
      <c r="P1228" s="233"/>
      <c r="Q1228" s="233"/>
      <c r="R1228" s="233"/>
      <c r="S1228" s="233"/>
      <c r="T1228" s="234"/>
      <c r="AT1228" s="228" t="s">
        <v>183</v>
      </c>
      <c r="AU1228" s="228" t="s">
        <v>85</v>
      </c>
      <c r="AV1228" s="12" t="s">
        <v>81</v>
      </c>
      <c r="AW1228" s="12" t="s">
        <v>35</v>
      </c>
      <c r="AX1228" s="12" t="s">
        <v>72</v>
      </c>
      <c r="AY1228" s="228" t="s">
        <v>173</v>
      </c>
    </row>
    <row r="1229" spans="2:51" s="15" customFormat="1" ht="13.5">
      <c r="B1229" s="286"/>
      <c r="D1229" s="227" t="s">
        <v>183</v>
      </c>
      <c r="E1229" s="287" t="s">
        <v>5</v>
      </c>
      <c r="F1229" s="288" t="s">
        <v>1506</v>
      </c>
      <c r="H1229" s="289" t="s">
        <v>5</v>
      </c>
      <c r="I1229" s="290"/>
      <c r="L1229" s="286"/>
      <c r="M1229" s="291"/>
      <c r="N1229" s="292"/>
      <c r="O1229" s="292"/>
      <c r="P1229" s="292"/>
      <c r="Q1229" s="292"/>
      <c r="R1229" s="292"/>
      <c r="S1229" s="292"/>
      <c r="T1229" s="293"/>
      <c r="AT1229" s="289" t="s">
        <v>183</v>
      </c>
      <c r="AU1229" s="289" t="s">
        <v>85</v>
      </c>
      <c r="AV1229" s="15" t="s">
        <v>79</v>
      </c>
      <c r="AW1229" s="15" t="s">
        <v>35</v>
      </c>
      <c r="AX1229" s="15" t="s">
        <v>72</v>
      </c>
      <c r="AY1229" s="289" t="s">
        <v>173</v>
      </c>
    </row>
    <row r="1230" spans="2:51" s="12" customFormat="1" ht="13.5">
      <c r="B1230" s="226"/>
      <c r="D1230" s="227" t="s">
        <v>183</v>
      </c>
      <c r="E1230" s="228" t="s">
        <v>5</v>
      </c>
      <c r="F1230" s="229" t="s">
        <v>2559</v>
      </c>
      <c r="H1230" s="230">
        <v>3.2</v>
      </c>
      <c r="I1230" s="231"/>
      <c r="L1230" s="226"/>
      <c r="M1230" s="232"/>
      <c r="N1230" s="233"/>
      <c r="O1230" s="233"/>
      <c r="P1230" s="233"/>
      <c r="Q1230" s="233"/>
      <c r="R1230" s="233"/>
      <c r="S1230" s="233"/>
      <c r="T1230" s="234"/>
      <c r="AT1230" s="228" t="s">
        <v>183</v>
      </c>
      <c r="AU1230" s="228" t="s">
        <v>85</v>
      </c>
      <c r="AV1230" s="12" t="s">
        <v>81</v>
      </c>
      <c r="AW1230" s="12" t="s">
        <v>35</v>
      </c>
      <c r="AX1230" s="12" t="s">
        <v>72</v>
      </c>
      <c r="AY1230" s="228" t="s">
        <v>173</v>
      </c>
    </row>
    <row r="1231" spans="2:51" s="13" customFormat="1" ht="13.5">
      <c r="B1231" s="235"/>
      <c r="D1231" s="236" t="s">
        <v>183</v>
      </c>
      <c r="E1231" s="237" t="s">
        <v>5</v>
      </c>
      <c r="F1231" s="238" t="s">
        <v>186</v>
      </c>
      <c r="H1231" s="239">
        <v>98.78</v>
      </c>
      <c r="I1231" s="240"/>
      <c r="L1231" s="235"/>
      <c r="M1231" s="241"/>
      <c r="N1231" s="242"/>
      <c r="O1231" s="242"/>
      <c r="P1231" s="242"/>
      <c r="Q1231" s="242"/>
      <c r="R1231" s="242"/>
      <c r="S1231" s="242"/>
      <c r="T1231" s="243"/>
      <c r="AT1231" s="244" t="s">
        <v>183</v>
      </c>
      <c r="AU1231" s="244" t="s">
        <v>85</v>
      </c>
      <c r="AV1231" s="13" t="s">
        <v>181</v>
      </c>
      <c r="AW1231" s="13" t="s">
        <v>35</v>
      </c>
      <c r="AX1231" s="13" t="s">
        <v>79</v>
      </c>
      <c r="AY1231" s="244" t="s">
        <v>173</v>
      </c>
    </row>
    <row r="1232" spans="2:65" s="1" customFormat="1" ht="22.5" customHeight="1">
      <c r="B1232" s="213"/>
      <c r="C1232" s="259" t="s">
        <v>2560</v>
      </c>
      <c r="D1232" s="259" t="s">
        <v>336</v>
      </c>
      <c r="E1232" s="260" t="s">
        <v>2561</v>
      </c>
      <c r="F1232" s="261" t="s">
        <v>2562</v>
      </c>
      <c r="G1232" s="262" t="s">
        <v>260</v>
      </c>
      <c r="H1232" s="263">
        <v>108.66</v>
      </c>
      <c r="I1232" s="264"/>
      <c r="J1232" s="265">
        <f>ROUND(I1232*H1232,2)</f>
        <v>0</v>
      </c>
      <c r="K1232" s="261" t="s">
        <v>5</v>
      </c>
      <c r="L1232" s="266"/>
      <c r="M1232" s="267" t="s">
        <v>5</v>
      </c>
      <c r="N1232" s="268" t="s">
        <v>43</v>
      </c>
      <c r="O1232" s="49"/>
      <c r="P1232" s="223">
        <f>O1232*H1232</f>
        <v>0</v>
      </c>
      <c r="Q1232" s="223">
        <v>0.086</v>
      </c>
      <c r="R1232" s="223">
        <f>Q1232*H1232</f>
        <v>0</v>
      </c>
      <c r="S1232" s="223">
        <v>0</v>
      </c>
      <c r="T1232" s="224">
        <f>S1232*H1232</f>
        <v>0</v>
      </c>
      <c r="AR1232" s="26" t="s">
        <v>340</v>
      </c>
      <c r="AT1232" s="26" t="s">
        <v>336</v>
      </c>
      <c r="AU1232" s="26" t="s">
        <v>85</v>
      </c>
      <c r="AY1232" s="26" t="s">
        <v>173</v>
      </c>
      <c r="BE1232" s="225">
        <f>IF(N1232="základní",J1232,0)</f>
        <v>0</v>
      </c>
      <c r="BF1232" s="225">
        <f>IF(N1232="snížená",J1232,0)</f>
        <v>0</v>
      </c>
      <c r="BG1232" s="225">
        <f>IF(N1232="zákl. přenesená",J1232,0)</f>
        <v>0</v>
      </c>
      <c r="BH1232" s="225">
        <f>IF(N1232="sníž. přenesená",J1232,0)</f>
        <v>0</v>
      </c>
      <c r="BI1232" s="225">
        <f>IF(N1232="nulová",J1232,0)</f>
        <v>0</v>
      </c>
      <c r="BJ1232" s="26" t="s">
        <v>79</v>
      </c>
      <c r="BK1232" s="225">
        <f>ROUND(I1232*H1232,2)</f>
        <v>0</v>
      </c>
      <c r="BL1232" s="26" t="s">
        <v>263</v>
      </c>
      <c r="BM1232" s="26" t="s">
        <v>2563</v>
      </c>
    </row>
    <row r="1233" spans="2:65" s="1" customFormat="1" ht="22.5" customHeight="1">
      <c r="B1233" s="213"/>
      <c r="C1233" s="214" t="s">
        <v>2564</v>
      </c>
      <c r="D1233" s="214" t="s">
        <v>176</v>
      </c>
      <c r="E1233" s="215" t="s">
        <v>2565</v>
      </c>
      <c r="F1233" s="216" t="s">
        <v>2566</v>
      </c>
      <c r="G1233" s="217" t="s">
        <v>179</v>
      </c>
      <c r="H1233" s="218">
        <v>167.09</v>
      </c>
      <c r="I1233" s="219"/>
      <c r="J1233" s="220">
        <f>ROUND(I1233*H1233,2)</f>
        <v>0</v>
      </c>
      <c r="K1233" s="216" t="s">
        <v>5</v>
      </c>
      <c r="L1233" s="48"/>
      <c r="M1233" s="221" t="s">
        <v>5</v>
      </c>
      <c r="N1233" s="222" t="s">
        <v>43</v>
      </c>
      <c r="O1233" s="49"/>
      <c r="P1233" s="223">
        <f>O1233*H1233</f>
        <v>0</v>
      </c>
      <c r="Q1233" s="223">
        <v>0.00416</v>
      </c>
      <c r="R1233" s="223">
        <f>Q1233*H1233</f>
        <v>0</v>
      </c>
      <c r="S1233" s="223">
        <v>0</v>
      </c>
      <c r="T1233" s="224">
        <f>S1233*H1233</f>
        <v>0</v>
      </c>
      <c r="AR1233" s="26" t="s">
        <v>263</v>
      </c>
      <c r="AT1233" s="26" t="s">
        <v>176</v>
      </c>
      <c r="AU1233" s="26" t="s">
        <v>85</v>
      </c>
      <c r="AY1233" s="26" t="s">
        <v>173</v>
      </c>
      <c r="BE1233" s="225">
        <f>IF(N1233="základní",J1233,0)</f>
        <v>0</v>
      </c>
      <c r="BF1233" s="225">
        <f>IF(N1233="snížená",J1233,0)</f>
        <v>0</v>
      </c>
      <c r="BG1233" s="225">
        <f>IF(N1233="zákl. přenesená",J1233,0)</f>
        <v>0</v>
      </c>
      <c r="BH1233" s="225">
        <f>IF(N1233="sníž. přenesená",J1233,0)</f>
        <v>0</v>
      </c>
      <c r="BI1233" s="225">
        <f>IF(N1233="nulová",J1233,0)</f>
        <v>0</v>
      </c>
      <c r="BJ1233" s="26" t="s">
        <v>79</v>
      </c>
      <c r="BK1233" s="225">
        <f>ROUND(I1233*H1233,2)</f>
        <v>0</v>
      </c>
      <c r="BL1233" s="26" t="s">
        <v>263</v>
      </c>
      <c r="BM1233" s="26" t="s">
        <v>2567</v>
      </c>
    </row>
    <row r="1234" spans="2:51" s="15" customFormat="1" ht="13.5">
      <c r="B1234" s="286"/>
      <c r="D1234" s="227" t="s">
        <v>183</v>
      </c>
      <c r="E1234" s="287" t="s">
        <v>5</v>
      </c>
      <c r="F1234" s="288" t="s">
        <v>1430</v>
      </c>
      <c r="H1234" s="289" t="s">
        <v>5</v>
      </c>
      <c r="I1234" s="290"/>
      <c r="L1234" s="286"/>
      <c r="M1234" s="291"/>
      <c r="N1234" s="292"/>
      <c r="O1234" s="292"/>
      <c r="P1234" s="292"/>
      <c r="Q1234" s="292"/>
      <c r="R1234" s="292"/>
      <c r="S1234" s="292"/>
      <c r="T1234" s="293"/>
      <c r="AT1234" s="289" t="s">
        <v>183</v>
      </c>
      <c r="AU1234" s="289" t="s">
        <v>85</v>
      </c>
      <c r="AV1234" s="15" t="s">
        <v>79</v>
      </c>
      <c r="AW1234" s="15" t="s">
        <v>35</v>
      </c>
      <c r="AX1234" s="15" t="s">
        <v>72</v>
      </c>
      <c r="AY1234" s="289" t="s">
        <v>173</v>
      </c>
    </row>
    <row r="1235" spans="2:51" s="12" customFormat="1" ht="13.5">
      <c r="B1235" s="226"/>
      <c r="D1235" s="227" t="s">
        <v>183</v>
      </c>
      <c r="E1235" s="228" t="s">
        <v>5</v>
      </c>
      <c r="F1235" s="229" t="s">
        <v>2193</v>
      </c>
      <c r="H1235" s="230">
        <v>2.76</v>
      </c>
      <c r="I1235" s="231"/>
      <c r="L1235" s="226"/>
      <c r="M1235" s="232"/>
      <c r="N1235" s="233"/>
      <c r="O1235" s="233"/>
      <c r="P1235" s="233"/>
      <c r="Q1235" s="233"/>
      <c r="R1235" s="233"/>
      <c r="S1235" s="233"/>
      <c r="T1235" s="234"/>
      <c r="AT1235" s="228" t="s">
        <v>183</v>
      </c>
      <c r="AU1235" s="228" t="s">
        <v>85</v>
      </c>
      <c r="AV1235" s="12" t="s">
        <v>81</v>
      </c>
      <c r="AW1235" s="12" t="s">
        <v>35</v>
      </c>
      <c r="AX1235" s="12" t="s">
        <v>72</v>
      </c>
      <c r="AY1235" s="228" t="s">
        <v>173</v>
      </c>
    </row>
    <row r="1236" spans="2:51" s="15" customFormat="1" ht="13.5">
      <c r="B1236" s="286"/>
      <c r="D1236" s="227" t="s">
        <v>183</v>
      </c>
      <c r="E1236" s="287" t="s">
        <v>5</v>
      </c>
      <c r="F1236" s="288" t="s">
        <v>1750</v>
      </c>
      <c r="H1236" s="289" t="s">
        <v>5</v>
      </c>
      <c r="I1236" s="290"/>
      <c r="L1236" s="286"/>
      <c r="M1236" s="291"/>
      <c r="N1236" s="292"/>
      <c r="O1236" s="292"/>
      <c r="P1236" s="292"/>
      <c r="Q1236" s="292"/>
      <c r="R1236" s="292"/>
      <c r="S1236" s="292"/>
      <c r="T1236" s="293"/>
      <c r="AT1236" s="289" t="s">
        <v>183</v>
      </c>
      <c r="AU1236" s="289" t="s">
        <v>85</v>
      </c>
      <c r="AV1236" s="15" t="s">
        <v>79</v>
      </c>
      <c r="AW1236" s="15" t="s">
        <v>35</v>
      </c>
      <c r="AX1236" s="15" t="s">
        <v>72</v>
      </c>
      <c r="AY1236" s="289" t="s">
        <v>173</v>
      </c>
    </row>
    <row r="1237" spans="2:51" s="12" customFormat="1" ht="13.5">
      <c r="B1237" s="226"/>
      <c r="D1237" s="227" t="s">
        <v>183</v>
      </c>
      <c r="E1237" s="228" t="s">
        <v>5</v>
      </c>
      <c r="F1237" s="229" t="s">
        <v>2194</v>
      </c>
      <c r="H1237" s="230">
        <v>159.62</v>
      </c>
      <c r="I1237" s="231"/>
      <c r="L1237" s="226"/>
      <c r="M1237" s="232"/>
      <c r="N1237" s="233"/>
      <c r="O1237" s="233"/>
      <c r="P1237" s="233"/>
      <c r="Q1237" s="233"/>
      <c r="R1237" s="233"/>
      <c r="S1237" s="233"/>
      <c r="T1237" s="234"/>
      <c r="AT1237" s="228" t="s">
        <v>183</v>
      </c>
      <c r="AU1237" s="228" t="s">
        <v>85</v>
      </c>
      <c r="AV1237" s="12" t="s">
        <v>81</v>
      </c>
      <c r="AW1237" s="12" t="s">
        <v>35</v>
      </c>
      <c r="AX1237" s="12" t="s">
        <v>72</v>
      </c>
      <c r="AY1237" s="228" t="s">
        <v>173</v>
      </c>
    </row>
    <row r="1238" spans="2:51" s="15" customFormat="1" ht="13.5">
      <c r="B1238" s="286"/>
      <c r="D1238" s="227" t="s">
        <v>183</v>
      </c>
      <c r="E1238" s="287" t="s">
        <v>5</v>
      </c>
      <c r="F1238" s="288" t="s">
        <v>1505</v>
      </c>
      <c r="H1238" s="289" t="s">
        <v>5</v>
      </c>
      <c r="I1238" s="290"/>
      <c r="L1238" s="286"/>
      <c r="M1238" s="291"/>
      <c r="N1238" s="292"/>
      <c r="O1238" s="292"/>
      <c r="P1238" s="292"/>
      <c r="Q1238" s="292"/>
      <c r="R1238" s="292"/>
      <c r="S1238" s="292"/>
      <c r="T1238" s="293"/>
      <c r="AT1238" s="289" t="s">
        <v>183</v>
      </c>
      <c r="AU1238" s="289" t="s">
        <v>85</v>
      </c>
      <c r="AV1238" s="15" t="s">
        <v>79</v>
      </c>
      <c r="AW1238" s="15" t="s">
        <v>35</v>
      </c>
      <c r="AX1238" s="15" t="s">
        <v>72</v>
      </c>
      <c r="AY1238" s="289" t="s">
        <v>173</v>
      </c>
    </row>
    <row r="1239" spans="2:51" s="12" customFormat="1" ht="13.5">
      <c r="B1239" s="226"/>
      <c r="D1239" s="227" t="s">
        <v>183</v>
      </c>
      <c r="E1239" s="228" t="s">
        <v>5</v>
      </c>
      <c r="F1239" s="229" t="s">
        <v>2195</v>
      </c>
      <c r="H1239" s="230">
        <v>1.6</v>
      </c>
      <c r="I1239" s="231"/>
      <c r="L1239" s="226"/>
      <c r="M1239" s="232"/>
      <c r="N1239" s="233"/>
      <c r="O1239" s="233"/>
      <c r="P1239" s="233"/>
      <c r="Q1239" s="233"/>
      <c r="R1239" s="233"/>
      <c r="S1239" s="233"/>
      <c r="T1239" s="234"/>
      <c r="AT1239" s="228" t="s">
        <v>183</v>
      </c>
      <c r="AU1239" s="228" t="s">
        <v>85</v>
      </c>
      <c r="AV1239" s="12" t="s">
        <v>81</v>
      </c>
      <c r="AW1239" s="12" t="s">
        <v>35</v>
      </c>
      <c r="AX1239" s="12" t="s">
        <v>72</v>
      </c>
      <c r="AY1239" s="228" t="s">
        <v>173</v>
      </c>
    </row>
    <row r="1240" spans="2:51" s="15" customFormat="1" ht="13.5">
      <c r="B1240" s="286"/>
      <c r="D1240" s="227" t="s">
        <v>183</v>
      </c>
      <c r="E1240" s="287" t="s">
        <v>5</v>
      </c>
      <c r="F1240" s="288" t="s">
        <v>1506</v>
      </c>
      <c r="H1240" s="289" t="s">
        <v>5</v>
      </c>
      <c r="I1240" s="290"/>
      <c r="L1240" s="286"/>
      <c r="M1240" s="291"/>
      <c r="N1240" s="292"/>
      <c r="O1240" s="292"/>
      <c r="P1240" s="292"/>
      <c r="Q1240" s="292"/>
      <c r="R1240" s="292"/>
      <c r="S1240" s="292"/>
      <c r="T1240" s="293"/>
      <c r="AT1240" s="289" t="s">
        <v>183</v>
      </c>
      <c r="AU1240" s="289" t="s">
        <v>85</v>
      </c>
      <c r="AV1240" s="15" t="s">
        <v>79</v>
      </c>
      <c r="AW1240" s="15" t="s">
        <v>35</v>
      </c>
      <c r="AX1240" s="15" t="s">
        <v>72</v>
      </c>
      <c r="AY1240" s="289" t="s">
        <v>173</v>
      </c>
    </row>
    <row r="1241" spans="2:51" s="12" customFormat="1" ht="13.5">
      <c r="B1241" s="226"/>
      <c r="D1241" s="227" t="s">
        <v>183</v>
      </c>
      <c r="E1241" s="228" t="s">
        <v>5</v>
      </c>
      <c r="F1241" s="229" t="s">
        <v>2196</v>
      </c>
      <c r="H1241" s="230">
        <v>3.11</v>
      </c>
      <c r="I1241" s="231"/>
      <c r="L1241" s="226"/>
      <c r="M1241" s="232"/>
      <c r="N1241" s="233"/>
      <c r="O1241" s="233"/>
      <c r="P1241" s="233"/>
      <c r="Q1241" s="233"/>
      <c r="R1241" s="233"/>
      <c r="S1241" s="233"/>
      <c r="T1241" s="234"/>
      <c r="AT1241" s="228" t="s">
        <v>183</v>
      </c>
      <c r="AU1241" s="228" t="s">
        <v>85</v>
      </c>
      <c r="AV1241" s="12" t="s">
        <v>81</v>
      </c>
      <c r="AW1241" s="12" t="s">
        <v>35</v>
      </c>
      <c r="AX1241" s="12" t="s">
        <v>72</v>
      </c>
      <c r="AY1241" s="228" t="s">
        <v>173</v>
      </c>
    </row>
    <row r="1242" spans="2:51" s="13" customFormat="1" ht="13.5">
      <c r="B1242" s="235"/>
      <c r="D1242" s="236" t="s">
        <v>183</v>
      </c>
      <c r="E1242" s="237" t="s">
        <v>5</v>
      </c>
      <c r="F1242" s="238" t="s">
        <v>186</v>
      </c>
      <c r="H1242" s="239">
        <v>167.09</v>
      </c>
      <c r="I1242" s="240"/>
      <c r="L1242" s="235"/>
      <c r="M1242" s="241"/>
      <c r="N1242" s="242"/>
      <c r="O1242" s="242"/>
      <c r="P1242" s="242"/>
      <c r="Q1242" s="242"/>
      <c r="R1242" s="242"/>
      <c r="S1242" s="242"/>
      <c r="T1242" s="243"/>
      <c r="AT1242" s="244" t="s">
        <v>183</v>
      </c>
      <c r="AU1242" s="244" t="s">
        <v>85</v>
      </c>
      <c r="AV1242" s="13" t="s">
        <v>181</v>
      </c>
      <c r="AW1242" s="13" t="s">
        <v>35</v>
      </c>
      <c r="AX1242" s="13" t="s">
        <v>79</v>
      </c>
      <c r="AY1242" s="244" t="s">
        <v>173</v>
      </c>
    </row>
    <row r="1243" spans="2:65" s="1" customFormat="1" ht="22.5" customHeight="1">
      <c r="B1243" s="213"/>
      <c r="C1243" s="214" t="s">
        <v>2568</v>
      </c>
      <c r="D1243" s="214" t="s">
        <v>176</v>
      </c>
      <c r="E1243" s="215" t="s">
        <v>2569</v>
      </c>
      <c r="F1243" s="216" t="s">
        <v>2570</v>
      </c>
      <c r="G1243" s="217" t="s">
        <v>179</v>
      </c>
      <c r="H1243" s="218">
        <v>167.09</v>
      </c>
      <c r="I1243" s="219"/>
      <c r="J1243" s="220">
        <f>ROUND(I1243*H1243,2)</f>
        <v>0</v>
      </c>
      <c r="K1243" s="216" t="s">
        <v>5</v>
      </c>
      <c r="L1243" s="48"/>
      <c r="M1243" s="221" t="s">
        <v>5</v>
      </c>
      <c r="N1243" s="222" t="s">
        <v>43</v>
      </c>
      <c r="O1243" s="49"/>
      <c r="P1243" s="223">
        <f>O1243*H1243</f>
        <v>0</v>
      </c>
      <c r="Q1243" s="223">
        <v>0</v>
      </c>
      <c r="R1243" s="223">
        <f>Q1243*H1243</f>
        <v>0</v>
      </c>
      <c r="S1243" s="223">
        <v>0</v>
      </c>
      <c r="T1243" s="224">
        <f>S1243*H1243</f>
        <v>0</v>
      </c>
      <c r="AR1243" s="26" t="s">
        <v>263</v>
      </c>
      <c r="AT1243" s="26" t="s">
        <v>176</v>
      </c>
      <c r="AU1243" s="26" t="s">
        <v>85</v>
      </c>
      <c r="AY1243" s="26" t="s">
        <v>173</v>
      </c>
      <c r="BE1243" s="225">
        <f>IF(N1243="základní",J1243,0)</f>
        <v>0</v>
      </c>
      <c r="BF1243" s="225">
        <f>IF(N1243="snížená",J1243,0)</f>
        <v>0</v>
      </c>
      <c r="BG1243" s="225">
        <f>IF(N1243="zákl. přenesená",J1243,0)</f>
        <v>0</v>
      </c>
      <c r="BH1243" s="225">
        <f>IF(N1243="sníž. přenesená",J1243,0)</f>
        <v>0</v>
      </c>
      <c r="BI1243" s="225">
        <f>IF(N1243="nulová",J1243,0)</f>
        <v>0</v>
      </c>
      <c r="BJ1243" s="26" t="s">
        <v>79</v>
      </c>
      <c r="BK1243" s="225">
        <f>ROUND(I1243*H1243,2)</f>
        <v>0</v>
      </c>
      <c r="BL1243" s="26" t="s">
        <v>263</v>
      </c>
      <c r="BM1243" s="26" t="s">
        <v>2571</v>
      </c>
    </row>
    <row r="1244" spans="2:65" s="1" customFormat="1" ht="22.5" customHeight="1">
      <c r="B1244" s="213"/>
      <c r="C1244" s="259" t="s">
        <v>2572</v>
      </c>
      <c r="D1244" s="259" t="s">
        <v>336</v>
      </c>
      <c r="E1244" s="260" t="s">
        <v>2573</v>
      </c>
      <c r="F1244" s="261" t="s">
        <v>2574</v>
      </c>
      <c r="G1244" s="262" t="s">
        <v>179</v>
      </c>
      <c r="H1244" s="263">
        <v>183.8</v>
      </c>
      <c r="I1244" s="264"/>
      <c r="J1244" s="265">
        <f>ROUND(I1244*H1244,2)</f>
        <v>0</v>
      </c>
      <c r="K1244" s="261" t="s">
        <v>5</v>
      </c>
      <c r="L1244" s="266"/>
      <c r="M1244" s="267" t="s">
        <v>5</v>
      </c>
      <c r="N1244" s="268" t="s">
        <v>43</v>
      </c>
      <c r="O1244" s="49"/>
      <c r="P1244" s="223">
        <f>O1244*H1244</f>
        <v>0</v>
      </c>
      <c r="Q1244" s="223">
        <v>0.086</v>
      </c>
      <c r="R1244" s="223">
        <f>Q1244*H1244</f>
        <v>0</v>
      </c>
      <c r="S1244" s="223">
        <v>0</v>
      </c>
      <c r="T1244" s="224">
        <f>S1244*H1244</f>
        <v>0</v>
      </c>
      <c r="AR1244" s="26" t="s">
        <v>340</v>
      </c>
      <c r="AT1244" s="26" t="s">
        <v>336</v>
      </c>
      <c r="AU1244" s="26" t="s">
        <v>85</v>
      </c>
      <c r="AY1244" s="26" t="s">
        <v>173</v>
      </c>
      <c r="BE1244" s="225">
        <f>IF(N1244="základní",J1244,0)</f>
        <v>0</v>
      </c>
      <c r="BF1244" s="225">
        <f>IF(N1244="snížená",J1244,0)</f>
        <v>0</v>
      </c>
      <c r="BG1244" s="225">
        <f>IF(N1244="zákl. přenesená",J1244,0)</f>
        <v>0</v>
      </c>
      <c r="BH1244" s="225">
        <f>IF(N1244="sníž. přenesená",J1244,0)</f>
        <v>0</v>
      </c>
      <c r="BI1244" s="225">
        <f>IF(N1244="nulová",J1244,0)</f>
        <v>0</v>
      </c>
      <c r="BJ1244" s="26" t="s">
        <v>79</v>
      </c>
      <c r="BK1244" s="225">
        <f>ROUND(I1244*H1244,2)</f>
        <v>0</v>
      </c>
      <c r="BL1244" s="26" t="s">
        <v>263</v>
      </c>
      <c r="BM1244" s="26" t="s">
        <v>2575</v>
      </c>
    </row>
    <row r="1245" spans="2:65" s="1" customFormat="1" ht="22.5" customHeight="1">
      <c r="B1245" s="213"/>
      <c r="C1245" s="214" t="s">
        <v>2576</v>
      </c>
      <c r="D1245" s="214" t="s">
        <v>176</v>
      </c>
      <c r="E1245" s="215" t="s">
        <v>430</v>
      </c>
      <c r="F1245" s="216" t="s">
        <v>431</v>
      </c>
      <c r="G1245" s="217" t="s">
        <v>179</v>
      </c>
      <c r="H1245" s="218">
        <v>167.09</v>
      </c>
      <c r="I1245" s="219"/>
      <c r="J1245" s="220">
        <f>ROUND(I1245*H1245,2)</f>
        <v>0</v>
      </c>
      <c r="K1245" s="216" t="s">
        <v>180</v>
      </c>
      <c r="L1245" s="48"/>
      <c r="M1245" s="221" t="s">
        <v>5</v>
      </c>
      <c r="N1245" s="222" t="s">
        <v>43</v>
      </c>
      <c r="O1245" s="49"/>
      <c r="P1245" s="223">
        <f>O1245*H1245</f>
        <v>0</v>
      </c>
      <c r="Q1245" s="223">
        <v>0.0003</v>
      </c>
      <c r="R1245" s="223">
        <f>Q1245*H1245</f>
        <v>0</v>
      </c>
      <c r="S1245" s="223">
        <v>0</v>
      </c>
      <c r="T1245" s="224">
        <f>S1245*H1245</f>
        <v>0</v>
      </c>
      <c r="AR1245" s="26" t="s">
        <v>263</v>
      </c>
      <c r="AT1245" s="26" t="s">
        <v>176</v>
      </c>
      <c r="AU1245" s="26" t="s">
        <v>85</v>
      </c>
      <c r="AY1245" s="26" t="s">
        <v>173</v>
      </c>
      <c r="BE1245" s="225">
        <f>IF(N1245="základní",J1245,0)</f>
        <v>0</v>
      </c>
      <c r="BF1245" s="225">
        <f>IF(N1245="snížená",J1245,0)</f>
        <v>0</v>
      </c>
      <c r="BG1245" s="225">
        <f>IF(N1245="zákl. přenesená",J1245,0)</f>
        <v>0</v>
      </c>
      <c r="BH1245" s="225">
        <f>IF(N1245="sníž. přenesená",J1245,0)</f>
        <v>0</v>
      </c>
      <c r="BI1245" s="225">
        <f>IF(N1245="nulová",J1245,0)</f>
        <v>0</v>
      </c>
      <c r="BJ1245" s="26" t="s">
        <v>79</v>
      </c>
      <c r="BK1245" s="225">
        <f>ROUND(I1245*H1245,2)</f>
        <v>0</v>
      </c>
      <c r="BL1245" s="26" t="s">
        <v>263</v>
      </c>
      <c r="BM1245" s="26" t="s">
        <v>2577</v>
      </c>
    </row>
    <row r="1246" spans="2:47" s="1" customFormat="1" ht="13.5">
      <c r="B1246" s="48"/>
      <c r="D1246" s="236" t="s">
        <v>1236</v>
      </c>
      <c r="F1246" s="280" t="s">
        <v>2578</v>
      </c>
      <c r="I1246" s="281"/>
      <c r="L1246" s="48"/>
      <c r="M1246" s="282"/>
      <c r="N1246" s="49"/>
      <c r="O1246" s="49"/>
      <c r="P1246" s="49"/>
      <c r="Q1246" s="49"/>
      <c r="R1246" s="49"/>
      <c r="S1246" s="49"/>
      <c r="T1246" s="87"/>
      <c r="AT1246" s="26" t="s">
        <v>1236</v>
      </c>
      <c r="AU1246" s="26" t="s">
        <v>85</v>
      </c>
    </row>
    <row r="1247" spans="2:65" s="1" customFormat="1" ht="22.5" customHeight="1">
      <c r="B1247" s="213"/>
      <c r="C1247" s="214" t="s">
        <v>2579</v>
      </c>
      <c r="D1247" s="214" t="s">
        <v>176</v>
      </c>
      <c r="E1247" s="215" t="s">
        <v>2580</v>
      </c>
      <c r="F1247" s="216" t="s">
        <v>2581</v>
      </c>
      <c r="G1247" s="217" t="s">
        <v>260</v>
      </c>
      <c r="H1247" s="218">
        <v>98.78</v>
      </c>
      <c r="I1247" s="219"/>
      <c r="J1247" s="220">
        <f>ROUND(I1247*H1247,2)</f>
        <v>0</v>
      </c>
      <c r="K1247" s="216" t="s">
        <v>5</v>
      </c>
      <c r="L1247" s="48"/>
      <c r="M1247" s="221" t="s">
        <v>5</v>
      </c>
      <c r="N1247" s="222" t="s">
        <v>43</v>
      </c>
      <c r="O1247" s="49"/>
      <c r="P1247" s="223">
        <f>O1247*H1247</f>
        <v>0</v>
      </c>
      <c r="Q1247" s="223">
        <v>0</v>
      </c>
      <c r="R1247" s="223">
        <f>Q1247*H1247</f>
        <v>0</v>
      </c>
      <c r="S1247" s="223">
        <v>0</v>
      </c>
      <c r="T1247" s="224">
        <f>S1247*H1247</f>
        <v>0</v>
      </c>
      <c r="AR1247" s="26" t="s">
        <v>263</v>
      </c>
      <c r="AT1247" s="26" t="s">
        <v>176</v>
      </c>
      <c r="AU1247" s="26" t="s">
        <v>85</v>
      </c>
      <c r="AY1247" s="26" t="s">
        <v>173</v>
      </c>
      <c r="BE1247" s="225">
        <f>IF(N1247="základní",J1247,0)</f>
        <v>0</v>
      </c>
      <c r="BF1247" s="225">
        <f>IF(N1247="snížená",J1247,0)</f>
        <v>0</v>
      </c>
      <c r="BG1247" s="225">
        <f>IF(N1247="zákl. přenesená",J1247,0)</f>
        <v>0</v>
      </c>
      <c r="BH1247" s="225">
        <f>IF(N1247="sníž. přenesená",J1247,0)</f>
        <v>0</v>
      </c>
      <c r="BI1247" s="225">
        <f>IF(N1247="nulová",J1247,0)</f>
        <v>0</v>
      </c>
      <c r="BJ1247" s="26" t="s">
        <v>79</v>
      </c>
      <c r="BK1247" s="225">
        <f>ROUND(I1247*H1247,2)</f>
        <v>0</v>
      </c>
      <c r="BL1247" s="26" t="s">
        <v>263</v>
      </c>
      <c r="BM1247" s="26" t="s">
        <v>2582</v>
      </c>
    </row>
    <row r="1248" spans="2:65" s="1" customFormat="1" ht="22.5" customHeight="1">
      <c r="B1248" s="213"/>
      <c r="C1248" s="214" t="s">
        <v>2583</v>
      </c>
      <c r="D1248" s="214" t="s">
        <v>176</v>
      </c>
      <c r="E1248" s="215" t="s">
        <v>2584</v>
      </c>
      <c r="F1248" s="216" t="s">
        <v>2585</v>
      </c>
      <c r="G1248" s="217" t="s">
        <v>260</v>
      </c>
      <c r="H1248" s="218">
        <v>98.78</v>
      </c>
      <c r="I1248" s="219"/>
      <c r="J1248" s="220">
        <f>ROUND(I1248*H1248,2)</f>
        <v>0</v>
      </c>
      <c r="K1248" s="216" t="s">
        <v>180</v>
      </c>
      <c r="L1248" s="48"/>
      <c r="M1248" s="221" t="s">
        <v>5</v>
      </c>
      <c r="N1248" s="222" t="s">
        <v>43</v>
      </c>
      <c r="O1248" s="49"/>
      <c r="P1248" s="223">
        <f>O1248*H1248</f>
        <v>0</v>
      </c>
      <c r="Q1248" s="223">
        <v>3E-05</v>
      </c>
      <c r="R1248" s="223">
        <f>Q1248*H1248</f>
        <v>0</v>
      </c>
      <c r="S1248" s="223">
        <v>0</v>
      </c>
      <c r="T1248" s="224">
        <f>S1248*H1248</f>
        <v>0</v>
      </c>
      <c r="AR1248" s="26" t="s">
        <v>263</v>
      </c>
      <c r="AT1248" s="26" t="s">
        <v>176</v>
      </c>
      <c r="AU1248" s="26" t="s">
        <v>85</v>
      </c>
      <c r="AY1248" s="26" t="s">
        <v>173</v>
      </c>
      <c r="BE1248" s="225">
        <f>IF(N1248="základní",J1248,0)</f>
        <v>0</v>
      </c>
      <c r="BF1248" s="225">
        <f>IF(N1248="snížená",J1248,0)</f>
        <v>0</v>
      </c>
      <c r="BG1248" s="225">
        <f>IF(N1248="zákl. přenesená",J1248,0)</f>
        <v>0</v>
      </c>
      <c r="BH1248" s="225">
        <f>IF(N1248="sníž. přenesená",J1248,0)</f>
        <v>0</v>
      </c>
      <c r="BI1248" s="225">
        <f>IF(N1248="nulová",J1248,0)</f>
        <v>0</v>
      </c>
      <c r="BJ1248" s="26" t="s">
        <v>79</v>
      </c>
      <c r="BK1248" s="225">
        <f>ROUND(I1248*H1248,2)</f>
        <v>0</v>
      </c>
      <c r="BL1248" s="26" t="s">
        <v>263</v>
      </c>
      <c r="BM1248" s="26" t="s">
        <v>2586</v>
      </c>
    </row>
    <row r="1249" spans="2:47" s="1" customFormat="1" ht="13.5">
      <c r="B1249" s="48"/>
      <c r="D1249" s="236" t="s">
        <v>1236</v>
      </c>
      <c r="F1249" s="280" t="s">
        <v>2578</v>
      </c>
      <c r="I1249" s="281"/>
      <c r="L1249" s="48"/>
      <c r="M1249" s="282"/>
      <c r="N1249" s="49"/>
      <c r="O1249" s="49"/>
      <c r="P1249" s="49"/>
      <c r="Q1249" s="49"/>
      <c r="R1249" s="49"/>
      <c r="S1249" s="49"/>
      <c r="T1249" s="87"/>
      <c r="AT1249" s="26" t="s">
        <v>1236</v>
      </c>
      <c r="AU1249" s="26" t="s">
        <v>85</v>
      </c>
    </row>
    <row r="1250" spans="2:65" s="1" customFormat="1" ht="31.5" customHeight="1">
      <c r="B1250" s="213"/>
      <c r="C1250" s="214" t="s">
        <v>2587</v>
      </c>
      <c r="D1250" s="214" t="s">
        <v>176</v>
      </c>
      <c r="E1250" s="215" t="s">
        <v>2588</v>
      </c>
      <c r="F1250" s="216" t="s">
        <v>2589</v>
      </c>
      <c r="G1250" s="217" t="s">
        <v>1887</v>
      </c>
      <c r="H1250" s="294"/>
      <c r="I1250" s="219"/>
      <c r="J1250" s="220">
        <f>ROUND(I1250*H1250,2)</f>
        <v>0</v>
      </c>
      <c r="K1250" s="216" t="s">
        <v>180</v>
      </c>
      <c r="L1250" s="48"/>
      <c r="M1250" s="221" t="s">
        <v>5</v>
      </c>
      <c r="N1250" s="222" t="s">
        <v>43</v>
      </c>
      <c r="O1250" s="49"/>
      <c r="P1250" s="223">
        <f>O1250*H1250</f>
        <v>0</v>
      </c>
      <c r="Q1250" s="223">
        <v>0</v>
      </c>
      <c r="R1250" s="223">
        <f>Q1250*H1250</f>
        <v>0</v>
      </c>
      <c r="S1250" s="223">
        <v>0</v>
      </c>
      <c r="T1250" s="224">
        <f>S1250*H1250</f>
        <v>0</v>
      </c>
      <c r="AR1250" s="26" t="s">
        <v>263</v>
      </c>
      <c r="AT1250" s="26" t="s">
        <v>176</v>
      </c>
      <c r="AU1250" s="26" t="s">
        <v>85</v>
      </c>
      <c r="AY1250" s="26" t="s">
        <v>173</v>
      </c>
      <c r="BE1250" s="225">
        <f>IF(N1250="základní",J1250,0)</f>
        <v>0</v>
      </c>
      <c r="BF1250" s="225">
        <f>IF(N1250="snížená",J1250,0)</f>
        <v>0</v>
      </c>
      <c r="BG1250" s="225">
        <f>IF(N1250="zákl. přenesená",J1250,0)</f>
        <v>0</v>
      </c>
      <c r="BH1250" s="225">
        <f>IF(N1250="sníž. přenesená",J1250,0)</f>
        <v>0</v>
      </c>
      <c r="BI1250" s="225">
        <f>IF(N1250="nulová",J1250,0)</f>
        <v>0</v>
      </c>
      <c r="BJ1250" s="26" t="s">
        <v>79</v>
      </c>
      <c r="BK1250" s="225">
        <f>ROUND(I1250*H1250,2)</f>
        <v>0</v>
      </c>
      <c r="BL1250" s="26" t="s">
        <v>263</v>
      </c>
      <c r="BM1250" s="26" t="s">
        <v>2590</v>
      </c>
    </row>
    <row r="1251" spans="2:47" s="1" customFormat="1" ht="13.5">
      <c r="B1251" s="48"/>
      <c r="D1251" s="227" t="s">
        <v>1236</v>
      </c>
      <c r="F1251" s="285" t="s">
        <v>2591</v>
      </c>
      <c r="I1251" s="281"/>
      <c r="L1251" s="48"/>
      <c r="M1251" s="282"/>
      <c r="N1251" s="49"/>
      <c r="O1251" s="49"/>
      <c r="P1251" s="49"/>
      <c r="Q1251" s="49"/>
      <c r="R1251" s="49"/>
      <c r="S1251" s="49"/>
      <c r="T1251" s="87"/>
      <c r="AT1251" s="26" t="s">
        <v>1236</v>
      </c>
      <c r="AU1251" s="26" t="s">
        <v>85</v>
      </c>
    </row>
    <row r="1252" spans="2:63" s="11" customFormat="1" ht="22.3" customHeight="1">
      <c r="B1252" s="199"/>
      <c r="D1252" s="210" t="s">
        <v>71</v>
      </c>
      <c r="E1252" s="211" t="s">
        <v>2592</v>
      </c>
      <c r="F1252" s="211" t="s">
        <v>2593</v>
      </c>
      <c r="I1252" s="202"/>
      <c r="J1252" s="212">
        <f>BK1252</f>
        <v>0</v>
      </c>
      <c r="L1252" s="199"/>
      <c r="M1252" s="204"/>
      <c r="N1252" s="205"/>
      <c r="O1252" s="205"/>
      <c r="P1252" s="206">
        <f>SUM(P1253:P1269)</f>
        <v>0</v>
      </c>
      <c r="Q1252" s="205"/>
      <c r="R1252" s="206">
        <f>SUM(R1253:R1269)</f>
        <v>0</v>
      </c>
      <c r="S1252" s="205"/>
      <c r="T1252" s="207">
        <f>SUM(T1253:T1269)</f>
        <v>0</v>
      </c>
      <c r="AR1252" s="200" t="s">
        <v>81</v>
      </c>
      <c r="AT1252" s="208" t="s">
        <v>71</v>
      </c>
      <c r="AU1252" s="208" t="s">
        <v>81</v>
      </c>
      <c r="AY1252" s="200" t="s">
        <v>173</v>
      </c>
      <c r="BK1252" s="209">
        <f>SUM(BK1253:BK1269)</f>
        <v>0</v>
      </c>
    </row>
    <row r="1253" spans="2:65" s="1" customFormat="1" ht="22.5" customHeight="1">
      <c r="B1253" s="213"/>
      <c r="C1253" s="214" t="s">
        <v>2594</v>
      </c>
      <c r="D1253" s="214" t="s">
        <v>176</v>
      </c>
      <c r="E1253" s="215" t="s">
        <v>2595</v>
      </c>
      <c r="F1253" s="216" t="s">
        <v>2596</v>
      </c>
      <c r="G1253" s="217" t="s">
        <v>260</v>
      </c>
      <c r="H1253" s="218">
        <v>42.03</v>
      </c>
      <c r="I1253" s="219"/>
      <c r="J1253" s="220">
        <f>ROUND(I1253*H1253,2)</f>
        <v>0</v>
      </c>
      <c r="K1253" s="216" t="s">
        <v>5</v>
      </c>
      <c r="L1253" s="48"/>
      <c r="M1253" s="221" t="s">
        <v>5</v>
      </c>
      <c r="N1253" s="222" t="s">
        <v>43</v>
      </c>
      <c r="O1253" s="49"/>
      <c r="P1253" s="223">
        <f>O1253*H1253</f>
        <v>0</v>
      </c>
      <c r="Q1253" s="223">
        <v>0.00836</v>
      </c>
      <c r="R1253" s="223">
        <f>Q1253*H1253</f>
        <v>0</v>
      </c>
      <c r="S1253" s="223">
        <v>0</v>
      </c>
      <c r="T1253" s="224">
        <f>S1253*H1253</f>
        <v>0</v>
      </c>
      <c r="AR1253" s="26" t="s">
        <v>263</v>
      </c>
      <c r="AT1253" s="26" t="s">
        <v>176</v>
      </c>
      <c r="AU1253" s="26" t="s">
        <v>85</v>
      </c>
      <c r="AY1253" s="26" t="s">
        <v>173</v>
      </c>
      <c r="BE1253" s="225">
        <f>IF(N1253="základní",J1253,0)</f>
        <v>0</v>
      </c>
      <c r="BF1253" s="225">
        <f>IF(N1253="snížená",J1253,0)</f>
        <v>0</v>
      </c>
      <c r="BG1253" s="225">
        <f>IF(N1253="zákl. přenesená",J1253,0)</f>
        <v>0</v>
      </c>
      <c r="BH1253" s="225">
        <f>IF(N1253="sníž. přenesená",J1253,0)</f>
        <v>0</v>
      </c>
      <c r="BI1253" s="225">
        <f>IF(N1253="nulová",J1253,0)</f>
        <v>0</v>
      </c>
      <c r="BJ1253" s="26" t="s">
        <v>79</v>
      </c>
      <c r="BK1253" s="225">
        <f>ROUND(I1253*H1253,2)</f>
        <v>0</v>
      </c>
      <c r="BL1253" s="26" t="s">
        <v>263</v>
      </c>
      <c r="BM1253" s="26" t="s">
        <v>2597</v>
      </c>
    </row>
    <row r="1254" spans="2:51" s="15" customFormat="1" ht="13.5">
      <c r="B1254" s="286"/>
      <c r="D1254" s="227" t="s">
        <v>183</v>
      </c>
      <c r="E1254" s="287" t="s">
        <v>5</v>
      </c>
      <c r="F1254" s="288" t="s">
        <v>2598</v>
      </c>
      <c r="H1254" s="289" t="s">
        <v>5</v>
      </c>
      <c r="I1254" s="290"/>
      <c r="L1254" s="286"/>
      <c r="M1254" s="291"/>
      <c r="N1254" s="292"/>
      <c r="O1254" s="292"/>
      <c r="P1254" s="292"/>
      <c r="Q1254" s="292"/>
      <c r="R1254" s="292"/>
      <c r="S1254" s="292"/>
      <c r="T1254" s="293"/>
      <c r="AT1254" s="289" t="s">
        <v>183</v>
      </c>
      <c r="AU1254" s="289" t="s">
        <v>85</v>
      </c>
      <c r="AV1254" s="15" t="s">
        <v>79</v>
      </c>
      <c r="AW1254" s="15" t="s">
        <v>35</v>
      </c>
      <c r="AX1254" s="15" t="s">
        <v>72</v>
      </c>
      <c r="AY1254" s="289" t="s">
        <v>173</v>
      </c>
    </row>
    <row r="1255" spans="2:51" s="12" customFormat="1" ht="13.5">
      <c r="B1255" s="226"/>
      <c r="D1255" s="227" t="s">
        <v>183</v>
      </c>
      <c r="E1255" s="228" t="s">
        <v>5</v>
      </c>
      <c r="F1255" s="229" t="s">
        <v>2599</v>
      </c>
      <c r="H1255" s="230">
        <v>24.2</v>
      </c>
      <c r="I1255" s="231"/>
      <c r="L1255" s="226"/>
      <c r="M1255" s="232"/>
      <c r="N1255" s="233"/>
      <c r="O1255" s="233"/>
      <c r="P1255" s="233"/>
      <c r="Q1255" s="233"/>
      <c r="R1255" s="233"/>
      <c r="S1255" s="233"/>
      <c r="T1255" s="234"/>
      <c r="AT1255" s="228" t="s">
        <v>183</v>
      </c>
      <c r="AU1255" s="228" t="s">
        <v>85</v>
      </c>
      <c r="AV1255" s="12" t="s">
        <v>81</v>
      </c>
      <c r="AW1255" s="12" t="s">
        <v>35</v>
      </c>
      <c r="AX1255" s="12" t="s">
        <v>72</v>
      </c>
      <c r="AY1255" s="228" t="s">
        <v>173</v>
      </c>
    </row>
    <row r="1256" spans="2:51" s="12" customFormat="1" ht="13.5">
      <c r="B1256" s="226"/>
      <c r="D1256" s="227" t="s">
        <v>183</v>
      </c>
      <c r="E1256" s="228" t="s">
        <v>5</v>
      </c>
      <c r="F1256" s="229" t="s">
        <v>2600</v>
      </c>
      <c r="H1256" s="230">
        <v>-8.78</v>
      </c>
      <c r="I1256" s="231"/>
      <c r="L1256" s="226"/>
      <c r="M1256" s="232"/>
      <c r="N1256" s="233"/>
      <c r="O1256" s="233"/>
      <c r="P1256" s="233"/>
      <c r="Q1256" s="233"/>
      <c r="R1256" s="233"/>
      <c r="S1256" s="233"/>
      <c r="T1256" s="234"/>
      <c r="AT1256" s="228" t="s">
        <v>183</v>
      </c>
      <c r="AU1256" s="228" t="s">
        <v>85</v>
      </c>
      <c r="AV1256" s="12" t="s">
        <v>81</v>
      </c>
      <c r="AW1256" s="12" t="s">
        <v>35</v>
      </c>
      <c r="AX1256" s="12" t="s">
        <v>72</v>
      </c>
      <c r="AY1256" s="228" t="s">
        <v>173</v>
      </c>
    </row>
    <row r="1257" spans="2:51" s="15" customFormat="1" ht="13.5">
      <c r="B1257" s="286"/>
      <c r="D1257" s="227" t="s">
        <v>183</v>
      </c>
      <c r="E1257" s="287" t="s">
        <v>5</v>
      </c>
      <c r="F1257" s="288" t="s">
        <v>2601</v>
      </c>
      <c r="H1257" s="289" t="s">
        <v>5</v>
      </c>
      <c r="I1257" s="290"/>
      <c r="L1257" s="286"/>
      <c r="M1257" s="291"/>
      <c r="N1257" s="292"/>
      <c r="O1257" s="292"/>
      <c r="P1257" s="292"/>
      <c r="Q1257" s="292"/>
      <c r="R1257" s="292"/>
      <c r="S1257" s="292"/>
      <c r="T1257" s="293"/>
      <c r="AT1257" s="289" t="s">
        <v>183</v>
      </c>
      <c r="AU1257" s="289" t="s">
        <v>85</v>
      </c>
      <c r="AV1257" s="15" t="s">
        <v>79</v>
      </c>
      <c r="AW1257" s="15" t="s">
        <v>35</v>
      </c>
      <c r="AX1257" s="15" t="s">
        <v>72</v>
      </c>
      <c r="AY1257" s="289" t="s">
        <v>173</v>
      </c>
    </row>
    <row r="1258" spans="2:51" s="12" customFormat="1" ht="13.5">
      <c r="B1258" s="226"/>
      <c r="D1258" s="227" t="s">
        <v>183</v>
      </c>
      <c r="E1258" s="228" t="s">
        <v>5</v>
      </c>
      <c r="F1258" s="229" t="s">
        <v>2602</v>
      </c>
      <c r="H1258" s="230">
        <v>46.26</v>
      </c>
      <c r="I1258" s="231"/>
      <c r="L1258" s="226"/>
      <c r="M1258" s="232"/>
      <c r="N1258" s="233"/>
      <c r="O1258" s="233"/>
      <c r="P1258" s="233"/>
      <c r="Q1258" s="233"/>
      <c r="R1258" s="233"/>
      <c r="S1258" s="233"/>
      <c r="T1258" s="234"/>
      <c r="AT1258" s="228" t="s">
        <v>183</v>
      </c>
      <c r="AU1258" s="228" t="s">
        <v>85</v>
      </c>
      <c r="AV1258" s="12" t="s">
        <v>81</v>
      </c>
      <c r="AW1258" s="12" t="s">
        <v>35</v>
      </c>
      <c r="AX1258" s="12" t="s">
        <v>72</v>
      </c>
      <c r="AY1258" s="228" t="s">
        <v>173</v>
      </c>
    </row>
    <row r="1259" spans="2:51" s="12" customFormat="1" ht="13.5">
      <c r="B1259" s="226"/>
      <c r="D1259" s="227" t="s">
        <v>183</v>
      </c>
      <c r="E1259" s="228" t="s">
        <v>5</v>
      </c>
      <c r="F1259" s="229" t="s">
        <v>2603</v>
      </c>
      <c r="H1259" s="230">
        <v>-19.65</v>
      </c>
      <c r="I1259" s="231"/>
      <c r="L1259" s="226"/>
      <c r="M1259" s="232"/>
      <c r="N1259" s="233"/>
      <c r="O1259" s="233"/>
      <c r="P1259" s="233"/>
      <c r="Q1259" s="233"/>
      <c r="R1259" s="233"/>
      <c r="S1259" s="233"/>
      <c r="T1259" s="234"/>
      <c r="AT1259" s="228" t="s">
        <v>183</v>
      </c>
      <c r="AU1259" s="228" t="s">
        <v>85</v>
      </c>
      <c r="AV1259" s="12" t="s">
        <v>81</v>
      </c>
      <c r="AW1259" s="12" t="s">
        <v>35</v>
      </c>
      <c r="AX1259" s="12" t="s">
        <v>72</v>
      </c>
      <c r="AY1259" s="228" t="s">
        <v>173</v>
      </c>
    </row>
    <row r="1260" spans="2:51" s="13" customFormat="1" ht="13.5">
      <c r="B1260" s="235"/>
      <c r="D1260" s="236" t="s">
        <v>183</v>
      </c>
      <c r="E1260" s="237" t="s">
        <v>5</v>
      </c>
      <c r="F1260" s="238" t="s">
        <v>186</v>
      </c>
      <c r="H1260" s="239">
        <v>42.03</v>
      </c>
      <c r="I1260" s="240"/>
      <c r="L1260" s="235"/>
      <c r="M1260" s="241"/>
      <c r="N1260" s="242"/>
      <c r="O1260" s="242"/>
      <c r="P1260" s="242"/>
      <c r="Q1260" s="242"/>
      <c r="R1260" s="242"/>
      <c r="S1260" s="242"/>
      <c r="T1260" s="243"/>
      <c r="AT1260" s="244" t="s">
        <v>183</v>
      </c>
      <c r="AU1260" s="244" t="s">
        <v>85</v>
      </c>
      <c r="AV1260" s="13" t="s">
        <v>181</v>
      </c>
      <c r="AW1260" s="13" t="s">
        <v>35</v>
      </c>
      <c r="AX1260" s="13" t="s">
        <v>79</v>
      </c>
      <c r="AY1260" s="244" t="s">
        <v>173</v>
      </c>
    </row>
    <row r="1261" spans="2:65" s="1" customFormat="1" ht="22.5" customHeight="1">
      <c r="B1261" s="213"/>
      <c r="C1261" s="214" t="s">
        <v>2604</v>
      </c>
      <c r="D1261" s="214" t="s">
        <v>176</v>
      </c>
      <c r="E1261" s="215" t="s">
        <v>2605</v>
      </c>
      <c r="F1261" s="216" t="s">
        <v>2606</v>
      </c>
      <c r="G1261" s="217" t="s">
        <v>179</v>
      </c>
      <c r="H1261" s="218">
        <v>262.09</v>
      </c>
      <c r="I1261" s="219"/>
      <c r="J1261" s="220">
        <f>ROUND(I1261*H1261,2)</f>
        <v>0</v>
      </c>
      <c r="K1261" s="216" t="s">
        <v>5</v>
      </c>
      <c r="L1261" s="48"/>
      <c r="M1261" s="221" t="s">
        <v>5</v>
      </c>
      <c r="N1261" s="222" t="s">
        <v>43</v>
      </c>
      <c r="O1261" s="49"/>
      <c r="P1261" s="223">
        <f>O1261*H1261</f>
        <v>0</v>
      </c>
      <c r="Q1261" s="223">
        <v>0.0173</v>
      </c>
      <c r="R1261" s="223">
        <f>Q1261*H1261</f>
        <v>0</v>
      </c>
      <c r="S1261" s="223">
        <v>0</v>
      </c>
      <c r="T1261" s="224">
        <f>S1261*H1261</f>
        <v>0</v>
      </c>
      <c r="AR1261" s="26" t="s">
        <v>263</v>
      </c>
      <c r="AT1261" s="26" t="s">
        <v>176</v>
      </c>
      <c r="AU1261" s="26" t="s">
        <v>85</v>
      </c>
      <c r="AY1261" s="26" t="s">
        <v>173</v>
      </c>
      <c r="BE1261" s="225">
        <f>IF(N1261="základní",J1261,0)</f>
        <v>0</v>
      </c>
      <c r="BF1261" s="225">
        <f>IF(N1261="snížená",J1261,0)</f>
        <v>0</v>
      </c>
      <c r="BG1261" s="225">
        <f>IF(N1261="zákl. přenesená",J1261,0)</f>
        <v>0</v>
      </c>
      <c r="BH1261" s="225">
        <f>IF(N1261="sníž. přenesená",J1261,0)</f>
        <v>0</v>
      </c>
      <c r="BI1261" s="225">
        <f>IF(N1261="nulová",J1261,0)</f>
        <v>0</v>
      </c>
      <c r="BJ1261" s="26" t="s">
        <v>79</v>
      </c>
      <c r="BK1261" s="225">
        <f>ROUND(I1261*H1261,2)</f>
        <v>0</v>
      </c>
      <c r="BL1261" s="26" t="s">
        <v>263</v>
      </c>
      <c r="BM1261" s="26" t="s">
        <v>2607</v>
      </c>
    </row>
    <row r="1262" spans="2:47" s="1" customFormat="1" ht="13.5">
      <c r="B1262" s="48"/>
      <c r="D1262" s="227" t="s">
        <v>1179</v>
      </c>
      <c r="F1262" s="285" t="s">
        <v>2608</v>
      </c>
      <c r="I1262" s="281"/>
      <c r="L1262" s="48"/>
      <c r="M1262" s="282"/>
      <c r="N1262" s="49"/>
      <c r="O1262" s="49"/>
      <c r="P1262" s="49"/>
      <c r="Q1262" s="49"/>
      <c r="R1262" s="49"/>
      <c r="S1262" s="49"/>
      <c r="T1262" s="87"/>
      <c r="AT1262" s="26" t="s">
        <v>1179</v>
      </c>
      <c r="AU1262" s="26" t="s">
        <v>85</v>
      </c>
    </row>
    <row r="1263" spans="2:51" s="15" customFormat="1" ht="13.5">
      <c r="B1263" s="286"/>
      <c r="D1263" s="227" t="s">
        <v>183</v>
      </c>
      <c r="E1263" s="287" t="s">
        <v>5</v>
      </c>
      <c r="F1263" s="288" t="s">
        <v>2184</v>
      </c>
      <c r="H1263" s="289" t="s">
        <v>5</v>
      </c>
      <c r="I1263" s="290"/>
      <c r="L1263" s="286"/>
      <c r="M1263" s="291"/>
      <c r="N1263" s="292"/>
      <c r="O1263" s="292"/>
      <c r="P1263" s="292"/>
      <c r="Q1263" s="292"/>
      <c r="R1263" s="292"/>
      <c r="S1263" s="292"/>
      <c r="T1263" s="293"/>
      <c r="AT1263" s="289" t="s">
        <v>183</v>
      </c>
      <c r="AU1263" s="289" t="s">
        <v>85</v>
      </c>
      <c r="AV1263" s="15" t="s">
        <v>79</v>
      </c>
      <c r="AW1263" s="15" t="s">
        <v>35</v>
      </c>
      <c r="AX1263" s="15" t="s">
        <v>72</v>
      </c>
      <c r="AY1263" s="289" t="s">
        <v>173</v>
      </c>
    </row>
    <row r="1264" spans="2:51" s="12" customFormat="1" ht="13.5">
      <c r="B1264" s="226"/>
      <c r="D1264" s="227" t="s">
        <v>183</v>
      </c>
      <c r="E1264" s="228" t="s">
        <v>5</v>
      </c>
      <c r="F1264" s="229" t="s">
        <v>2609</v>
      </c>
      <c r="H1264" s="230">
        <v>46.48</v>
      </c>
      <c r="I1264" s="231"/>
      <c r="L1264" s="226"/>
      <c r="M1264" s="232"/>
      <c r="N1264" s="233"/>
      <c r="O1264" s="233"/>
      <c r="P1264" s="233"/>
      <c r="Q1264" s="233"/>
      <c r="R1264" s="233"/>
      <c r="S1264" s="233"/>
      <c r="T1264" s="234"/>
      <c r="AT1264" s="228" t="s">
        <v>183</v>
      </c>
      <c r="AU1264" s="228" t="s">
        <v>85</v>
      </c>
      <c r="AV1264" s="12" t="s">
        <v>81</v>
      </c>
      <c r="AW1264" s="12" t="s">
        <v>35</v>
      </c>
      <c r="AX1264" s="12" t="s">
        <v>72</v>
      </c>
      <c r="AY1264" s="228" t="s">
        <v>173</v>
      </c>
    </row>
    <row r="1265" spans="2:51" s="15" customFormat="1" ht="13.5">
      <c r="B1265" s="286"/>
      <c r="D1265" s="227" t="s">
        <v>183</v>
      </c>
      <c r="E1265" s="287" t="s">
        <v>5</v>
      </c>
      <c r="F1265" s="288" t="s">
        <v>2186</v>
      </c>
      <c r="H1265" s="289" t="s">
        <v>5</v>
      </c>
      <c r="I1265" s="290"/>
      <c r="L1265" s="286"/>
      <c r="M1265" s="291"/>
      <c r="N1265" s="292"/>
      <c r="O1265" s="292"/>
      <c r="P1265" s="292"/>
      <c r="Q1265" s="292"/>
      <c r="R1265" s="292"/>
      <c r="S1265" s="292"/>
      <c r="T1265" s="293"/>
      <c r="AT1265" s="289" t="s">
        <v>183</v>
      </c>
      <c r="AU1265" s="289" t="s">
        <v>85</v>
      </c>
      <c r="AV1265" s="15" t="s">
        <v>79</v>
      </c>
      <c r="AW1265" s="15" t="s">
        <v>35</v>
      </c>
      <c r="AX1265" s="15" t="s">
        <v>72</v>
      </c>
      <c r="AY1265" s="289" t="s">
        <v>173</v>
      </c>
    </row>
    <row r="1266" spans="2:51" s="12" customFormat="1" ht="13.5">
      <c r="B1266" s="226"/>
      <c r="D1266" s="227" t="s">
        <v>183</v>
      </c>
      <c r="E1266" s="228" t="s">
        <v>5</v>
      </c>
      <c r="F1266" s="229" t="s">
        <v>2206</v>
      </c>
      <c r="H1266" s="230">
        <v>215.61</v>
      </c>
      <c r="I1266" s="231"/>
      <c r="L1266" s="226"/>
      <c r="M1266" s="232"/>
      <c r="N1266" s="233"/>
      <c r="O1266" s="233"/>
      <c r="P1266" s="233"/>
      <c r="Q1266" s="233"/>
      <c r="R1266" s="233"/>
      <c r="S1266" s="233"/>
      <c r="T1266" s="234"/>
      <c r="AT1266" s="228" t="s">
        <v>183</v>
      </c>
      <c r="AU1266" s="228" t="s">
        <v>85</v>
      </c>
      <c r="AV1266" s="12" t="s">
        <v>81</v>
      </c>
      <c r="AW1266" s="12" t="s">
        <v>35</v>
      </c>
      <c r="AX1266" s="12" t="s">
        <v>72</v>
      </c>
      <c r="AY1266" s="228" t="s">
        <v>173</v>
      </c>
    </row>
    <row r="1267" spans="2:51" s="13" customFormat="1" ht="13.5">
      <c r="B1267" s="235"/>
      <c r="D1267" s="236" t="s">
        <v>183</v>
      </c>
      <c r="E1267" s="237" t="s">
        <v>5</v>
      </c>
      <c r="F1267" s="238" t="s">
        <v>186</v>
      </c>
      <c r="H1267" s="239">
        <v>262.09</v>
      </c>
      <c r="I1267" s="240"/>
      <c r="L1267" s="235"/>
      <c r="M1267" s="241"/>
      <c r="N1267" s="242"/>
      <c r="O1267" s="242"/>
      <c r="P1267" s="242"/>
      <c r="Q1267" s="242"/>
      <c r="R1267" s="242"/>
      <c r="S1267" s="242"/>
      <c r="T1267" s="243"/>
      <c r="AT1267" s="244" t="s">
        <v>183</v>
      </c>
      <c r="AU1267" s="244" t="s">
        <v>85</v>
      </c>
      <c r="AV1267" s="13" t="s">
        <v>181</v>
      </c>
      <c r="AW1267" s="13" t="s">
        <v>35</v>
      </c>
      <c r="AX1267" s="13" t="s">
        <v>79</v>
      </c>
      <c r="AY1267" s="244" t="s">
        <v>173</v>
      </c>
    </row>
    <row r="1268" spans="2:65" s="1" customFormat="1" ht="31.5" customHeight="1">
      <c r="B1268" s="213"/>
      <c r="C1268" s="214" t="s">
        <v>2610</v>
      </c>
      <c r="D1268" s="214" t="s">
        <v>176</v>
      </c>
      <c r="E1268" s="215" t="s">
        <v>2611</v>
      </c>
      <c r="F1268" s="216" t="s">
        <v>2612</v>
      </c>
      <c r="G1268" s="217" t="s">
        <v>1887</v>
      </c>
      <c r="H1268" s="294"/>
      <c r="I1268" s="219"/>
      <c r="J1268" s="220">
        <f>ROUND(I1268*H1268,2)</f>
        <v>0</v>
      </c>
      <c r="K1268" s="216" t="s">
        <v>180</v>
      </c>
      <c r="L1268" s="48"/>
      <c r="M1268" s="221" t="s">
        <v>5</v>
      </c>
      <c r="N1268" s="222" t="s">
        <v>43</v>
      </c>
      <c r="O1268" s="49"/>
      <c r="P1268" s="223">
        <f>O1268*H1268</f>
        <v>0</v>
      </c>
      <c r="Q1268" s="223">
        <v>0</v>
      </c>
      <c r="R1268" s="223">
        <f>Q1268*H1268</f>
        <v>0</v>
      </c>
      <c r="S1268" s="223">
        <v>0</v>
      </c>
      <c r="T1268" s="224">
        <f>S1268*H1268</f>
        <v>0</v>
      </c>
      <c r="AR1268" s="26" t="s">
        <v>263</v>
      </c>
      <c r="AT1268" s="26" t="s">
        <v>176</v>
      </c>
      <c r="AU1268" s="26" t="s">
        <v>85</v>
      </c>
      <c r="AY1268" s="26" t="s">
        <v>173</v>
      </c>
      <c r="BE1268" s="225">
        <f>IF(N1268="základní",J1268,0)</f>
        <v>0</v>
      </c>
      <c r="BF1268" s="225">
        <f>IF(N1268="snížená",J1268,0)</f>
        <v>0</v>
      </c>
      <c r="BG1268" s="225">
        <f>IF(N1268="zákl. přenesená",J1268,0)</f>
        <v>0</v>
      </c>
      <c r="BH1268" s="225">
        <f>IF(N1268="sníž. přenesená",J1268,0)</f>
        <v>0</v>
      </c>
      <c r="BI1268" s="225">
        <f>IF(N1268="nulová",J1268,0)</f>
        <v>0</v>
      </c>
      <c r="BJ1268" s="26" t="s">
        <v>79</v>
      </c>
      <c r="BK1268" s="225">
        <f>ROUND(I1268*H1268,2)</f>
        <v>0</v>
      </c>
      <c r="BL1268" s="26" t="s">
        <v>263</v>
      </c>
      <c r="BM1268" s="26" t="s">
        <v>2613</v>
      </c>
    </row>
    <row r="1269" spans="2:47" s="1" customFormat="1" ht="13.5">
      <c r="B1269" s="48"/>
      <c r="D1269" s="227" t="s">
        <v>1236</v>
      </c>
      <c r="F1269" s="285" t="s">
        <v>2337</v>
      </c>
      <c r="I1269" s="281"/>
      <c r="L1269" s="48"/>
      <c r="M1269" s="282"/>
      <c r="N1269" s="49"/>
      <c r="O1269" s="49"/>
      <c r="P1269" s="49"/>
      <c r="Q1269" s="49"/>
      <c r="R1269" s="49"/>
      <c r="S1269" s="49"/>
      <c r="T1269" s="87"/>
      <c r="AT1269" s="26" t="s">
        <v>1236</v>
      </c>
      <c r="AU1269" s="26" t="s">
        <v>85</v>
      </c>
    </row>
    <row r="1270" spans="2:63" s="11" customFormat="1" ht="22.3" customHeight="1">
      <c r="B1270" s="199"/>
      <c r="D1270" s="210" t="s">
        <v>71</v>
      </c>
      <c r="E1270" s="211" t="s">
        <v>512</v>
      </c>
      <c r="F1270" s="211" t="s">
        <v>2614</v>
      </c>
      <c r="I1270" s="202"/>
      <c r="J1270" s="212">
        <f>BK1270</f>
        <v>0</v>
      </c>
      <c r="L1270" s="199"/>
      <c r="M1270" s="204"/>
      <c r="N1270" s="205"/>
      <c r="O1270" s="205"/>
      <c r="P1270" s="206">
        <f>SUM(P1271:P1291)</f>
        <v>0</v>
      </c>
      <c r="Q1270" s="205"/>
      <c r="R1270" s="206">
        <f>SUM(R1271:R1291)</f>
        <v>0</v>
      </c>
      <c r="S1270" s="205"/>
      <c r="T1270" s="207">
        <f>SUM(T1271:T1291)</f>
        <v>0</v>
      </c>
      <c r="AR1270" s="200" t="s">
        <v>81</v>
      </c>
      <c r="AT1270" s="208" t="s">
        <v>71</v>
      </c>
      <c r="AU1270" s="208" t="s">
        <v>81</v>
      </c>
      <c r="AY1270" s="200" t="s">
        <v>173</v>
      </c>
      <c r="BK1270" s="209">
        <f>SUM(BK1271:BK1291)</f>
        <v>0</v>
      </c>
    </row>
    <row r="1271" spans="2:65" s="1" customFormat="1" ht="22.5" customHeight="1">
      <c r="B1271" s="213"/>
      <c r="C1271" s="214" t="s">
        <v>2615</v>
      </c>
      <c r="D1271" s="214" t="s">
        <v>176</v>
      </c>
      <c r="E1271" s="215" t="s">
        <v>2616</v>
      </c>
      <c r="F1271" s="216" t="s">
        <v>2617</v>
      </c>
      <c r="G1271" s="217" t="s">
        <v>179</v>
      </c>
      <c r="H1271" s="218">
        <v>603.2</v>
      </c>
      <c r="I1271" s="219"/>
      <c r="J1271" s="220">
        <f>ROUND(I1271*H1271,2)</f>
        <v>0</v>
      </c>
      <c r="K1271" s="216" t="s">
        <v>5</v>
      </c>
      <c r="L1271" s="48"/>
      <c r="M1271" s="221" t="s">
        <v>5</v>
      </c>
      <c r="N1271" s="222" t="s">
        <v>43</v>
      </c>
      <c r="O1271" s="49"/>
      <c r="P1271" s="223">
        <f>O1271*H1271</f>
        <v>0</v>
      </c>
      <c r="Q1271" s="223">
        <v>0.00442</v>
      </c>
      <c r="R1271" s="223">
        <f>Q1271*H1271</f>
        <v>0</v>
      </c>
      <c r="S1271" s="223">
        <v>0</v>
      </c>
      <c r="T1271" s="224">
        <f>S1271*H1271</f>
        <v>0</v>
      </c>
      <c r="AR1271" s="26" t="s">
        <v>263</v>
      </c>
      <c r="AT1271" s="26" t="s">
        <v>176</v>
      </c>
      <c r="AU1271" s="26" t="s">
        <v>85</v>
      </c>
      <c r="AY1271" s="26" t="s">
        <v>173</v>
      </c>
      <c r="BE1271" s="225">
        <f>IF(N1271="základní",J1271,0)</f>
        <v>0</v>
      </c>
      <c r="BF1271" s="225">
        <f>IF(N1271="snížená",J1271,0)</f>
        <v>0</v>
      </c>
      <c r="BG1271" s="225">
        <f>IF(N1271="zákl. přenesená",J1271,0)</f>
        <v>0</v>
      </c>
      <c r="BH1271" s="225">
        <f>IF(N1271="sníž. přenesená",J1271,0)</f>
        <v>0</v>
      </c>
      <c r="BI1271" s="225">
        <f>IF(N1271="nulová",J1271,0)</f>
        <v>0</v>
      </c>
      <c r="BJ1271" s="26" t="s">
        <v>79</v>
      </c>
      <c r="BK1271" s="225">
        <f>ROUND(I1271*H1271,2)</f>
        <v>0</v>
      </c>
      <c r="BL1271" s="26" t="s">
        <v>263</v>
      </c>
      <c r="BM1271" s="26" t="s">
        <v>2618</v>
      </c>
    </row>
    <row r="1272" spans="2:65" s="1" customFormat="1" ht="22.5" customHeight="1">
      <c r="B1272" s="213"/>
      <c r="C1272" s="214" t="s">
        <v>2619</v>
      </c>
      <c r="D1272" s="214" t="s">
        <v>176</v>
      </c>
      <c r="E1272" s="215" t="s">
        <v>2620</v>
      </c>
      <c r="F1272" s="216" t="s">
        <v>2621</v>
      </c>
      <c r="G1272" s="217" t="s">
        <v>179</v>
      </c>
      <c r="H1272" s="218">
        <v>603.2</v>
      </c>
      <c r="I1272" s="219"/>
      <c r="J1272" s="220">
        <f>ROUND(I1272*H1272,2)</f>
        <v>0</v>
      </c>
      <c r="K1272" s="216" t="s">
        <v>180</v>
      </c>
      <c r="L1272" s="48"/>
      <c r="M1272" s="221" t="s">
        <v>5</v>
      </c>
      <c r="N1272" s="222" t="s">
        <v>43</v>
      </c>
      <c r="O1272" s="49"/>
      <c r="P1272" s="223">
        <f>O1272*H1272</f>
        <v>0</v>
      </c>
      <c r="Q1272" s="223">
        <v>0.0003</v>
      </c>
      <c r="R1272" s="223">
        <f>Q1272*H1272</f>
        <v>0</v>
      </c>
      <c r="S1272" s="223">
        <v>0</v>
      </c>
      <c r="T1272" s="224">
        <f>S1272*H1272</f>
        <v>0</v>
      </c>
      <c r="AR1272" s="26" t="s">
        <v>263</v>
      </c>
      <c r="AT1272" s="26" t="s">
        <v>176</v>
      </c>
      <c r="AU1272" s="26" t="s">
        <v>85</v>
      </c>
      <c r="AY1272" s="26" t="s">
        <v>173</v>
      </c>
      <c r="BE1272" s="225">
        <f>IF(N1272="základní",J1272,0)</f>
        <v>0</v>
      </c>
      <c r="BF1272" s="225">
        <f>IF(N1272="snížená",J1272,0)</f>
        <v>0</v>
      </c>
      <c r="BG1272" s="225">
        <f>IF(N1272="zákl. přenesená",J1272,0)</f>
        <v>0</v>
      </c>
      <c r="BH1272" s="225">
        <f>IF(N1272="sníž. přenesená",J1272,0)</f>
        <v>0</v>
      </c>
      <c r="BI1272" s="225">
        <f>IF(N1272="nulová",J1272,0)</f>
        <v>0</v>
      </c>
      <c r="BJ1272" s="26" t="s">
        <v>79</v>
      </c>
      <c r="BK1272" s="225">
        <f>ROUND(I1272*H1272,2)</f>
        <v>0</v>
      </c>
      <c r="BL1272" s="26" t="s">
        <v>263</v>
      </c>
      <c r="BM1272" s="26" t="s">
        <v>2622</v>
      </c>
    </row>
    <row r="1273" spans="2:47" s="1" customFormat="1" ht="13.5">
      <c r="B1273" s="48"/>
      <c r="D1273" s="236" t="s">
        <v>1236</v>
      </c>
      <c r="F1273" s="280" t="s">
        <v>2623</v>
      </c>
      <c r="I1273" s="281"/>
      <c r="L1273" s="48"/>
      <c r="M1273" s="282"/>
      <c r="N1273" s="49"/>
      <c r="O1273" s="49"/>
      <c r="P1273" s="49"/>
      <c r="Q1273" s="49"/>
      <c r="R1273" s="49"/>
      <c r="S1273" s="49"/>
      <c r="T1273" s="87"/>
      <c r="AT1273" s="26" t="s">
        <v>1236</v>
      </c>
      <c r="AU1273" s="26" t="s">
        <v>85</v>
      </c>
    </row>
    <row r="1274" spans="2:65" s="1" customFormat="1" ht="31.5" customHeight="1">
      <c r="B1274" s="213"/>
      <c r="C1274" s="214" t="s">
        <v>2624</v>
      </c>
      <c r="D1274" s="214" t="s">
        <v>176</v>
      </c>
      <c r="E1274" s="215" t="s">
        <v>2625</v>
      </c>
      <c r="F1274" s="216" t="s">
        <v>2626</v>
      </c>
      <c r="G1274" s="217" t="s">
        <v>179</v>
      </c>
      <c r="H1274" s="218">
        <v>603.2</v>
      </c>
      <c r="I1274" s="219"/>
      <c r="J1274" s="220">
        <f>ROUND(I1274*H1274,2)</f>
        <v>0</v>
      </c>
      <c r="K1274" s="216" t="s">
        <v>180</v>
      </c>
      <c r="L1274" s="48"/>
      <c r="M1274" s="221" t="s">
        <v>5</v>
      </c>
      <c r="N1274" s="222" t="s">
        <v>43</v>
      </c>
      <c r="O1274" s="49"/>
      <c r="P1274" s="223">
        <f>O1274*H1274</f>
        <v>0</v>
      </c>
      <c r="Q1274" s="223">
        <v>0.0036</v>
      </c>
      <c r="R1274" s="223">
        <f>Q1274*H1274</f>
        <v>0</v>
      </c>
      <c r="S1274" s="223">
        <v>0</v>
      </c>
      <c r="T1274" s="224">
        <f>S1274*H1274</f>
        <v>0</v>
      </c>
      <c r="AR1274" s="26" t="s">
        <v>263</v>
      </c>
      <c r="AT1274" s="26" t="s">
        <v>176</v>
      </c>
      <c r="AU1274" s="26" t="s">
        <v>85</v>
      </c>
      <c r="AY1274" s="26" t="s">
        <v>173</v>
      </c>
      <c r="BE1274" s="225">
        <f>IF(N1274="základní",J1274,0)</f>
        <v>0</v>
      </c>
      <c r="BF1274" s="225">
        <f>IF(N1274="snížená",J1274,0)</f>
        <v>0</v>
      </c>
      <c r="BG1274" s="225">
        <f>IF(N1274="zákl. přenesená",J1274,0)</f>
        <v>0</v>
      </c>
      <c r="BH1274" s="225">
        <f>IF(N1274="sníž. přenesená",J1274,0)</f>
        <v>0</v>
      </c>
      <c r="BI1274" s="225">
        <f>IF(N1274="nulová",J1274,0)</f>
        <v>0</v>
      </c>
      <c r="BJ1274" s="26" t="s">
        <v>79</v>
      </c>
      <c r="BK1274" s="225">
        <f>ROUND(I1274*H1274,2)</f>
        <v>0</v>
      </c>
      <c r="BL1274" s="26" t="s">
        <v>263</v>
      </c>
      <c r="BM1274" s="26" t="s">
        <v>2627</v>
      </c>
    </row>
    <row r="1275" spans="2:51" s="15" customFormat="1" ht="13.5">
      <c r="B1275" s="286"/>
      <c r="D1275" s="227" t="s">
        <v>183</v>
      </c>
      <c r="E1275" s="287" t="s">
        <v>5</v>
      </c>
      <c r="F1275" s="288" t="s">
        <v>1430</v>
      </c>
      <c r="H1275" s="289" t="s">
        <v>5</v>
      </c>
      <c r="I1275" s="290"/>
      <c r="L1275" s="286"/>
      <c r="M1275" s="291"/>
      <c r="N1275" s="292"/>
      <c r="O1275" s="292"/>
      <c r="P1275" s="292"/>
      <c r="Q1275" s="292"/>
      <c r="R1275" s="292"/>
      <c r="S1275" s="292"/>
      <c r="T1275" s="293"/>
      <c r="AT1275" s="289" t="s">
        <v>183</v>
      </c>
      <c r="AU1275" s="289" t="s">
        <v>85</v>
      </c>
      <c r="AV1275" s="15" t="s">
        <v>79</v>
      </c>
      <c r="AW1275" s="15" t="s">
        <v>35</v>
      </c>
      <c r="AX1275" s="15" t="s">
        <v>72</v>
      </c>
      <c r="AY1275" s="289" t="s">
        <v>173</v>
      </c>
    </row>
    <row r="1276" spans="2:51" s="12" customFormat="1" ht="13.5">
      <c r="B1276" s="226"/>
      <c r="D1276" s="227" t="s">
        <v>183</v>
      </c>
      <c r="E1276" s="228" t="s">
        <v>5</v>
      </c>
      <c r="F1276" s="229" t="s">
        <v>2628</v>
      </c>
      <c r="H1276" s="230">
        <v>77.8</v>
      </c>
      <c r="I1276" s="231"/>
      <c r="L1276" s="226"/>
      <c r="M1276" s="232"/>
      <c r="N1276" s="233"/>
      <c r="O1276" s="233"/>
      <c r="P1276" s="233"/>
      <c r="Q1276" s="233"/>
      <c r="R1276" s="233"/>
      <c r="S1276" s="233"/>
      <c r="T1276" s="234"/>
      <c r="AT1276" s="228" t="s">
        <v>183</v>
      </c>
      <c r="AU1276" s="228" t="s">
        <v>85</v>
      </c>
      <c r="AV1276" s="12" t="s">
        <v>81</v>
      </c>
      <c r="AW1276" s="12" t="s">
        <v>35</v>
      </c>
      <c r="AX1276" s="12" t="s">
        <v>72</v>
      </c>
      <c r="AY1276" s="228" t="s">
        <v>173</v>
      </c>
    </row>
    <row r="1277" spans="2:51" s="12" customFormat="1" ht="13.5">
      <c r="B1277" s="226"/>
      <c r="D1277" s="227" t="s">
        <v>183</v>
      </c>
      <c r="E1277" s="228" t="s">
        <v>5</v>
      </c>
      <c r="F1277" s="229" t="s">
        <v>2629</v>
      </c>
      <c r="H1277" s="230">
        <v>-11.6</v>
      </c>
      <c r="I1277" s="231"/>
      <c r="L1277" s="226"/>
      <c r="M1277" s="232"/>
      <c r="N1277" s="233"/>
      <c r="O1277" s="233"/>
      <c r="P1277" s="233"/>
      <c r="Q1277" s="233"/>
      <c r="R1277" s="233"/>
      <c r="S1277" s="233"/>
      <c r="T1277" s="234"/>
      <c r="AT1277" s="228" t="s">
        <v>183</v>
      </c>
      <c r="AU1277" s="228" t="s">
        <v>85</v>
      </c>
      <c r="AV1277" s="12" t="s">
        <v>81</v>
      </c>
      <c r="AW1277" s="12" t="s">
        <v>35</v>
      </c>
      <c r="AX1277" s="12" t="s">
        <v>72</v>
      </c>
      <c r="AY1277" s="228" t="s">
        <v>173</v>
      </c>
    </row>
    <row r="1278" spans="2:51" s="15" customFormat="1" ht="13.5">
      <c r="B1278" s="286"/>
      <c r="D1278" s="227" t="s">
        <v>183</v>
      </c>
      <c r="E1278" s="287" t="s">
        <v>5</v>
      </c>
      <c r="F1278" s="288" t="s">
        <v>1750</v>
      </c>
      <c r="H1278" s="289" t="s">
        <v>5</v>
      </c>
      <c r="I1278" s="290"/>
      <c r="L1278" s="286"/>
      <c r="M1278" s="291"/>
      <c r="N1278" s="292"/>
      <c r="O1278" s="292"/>
      <c r="P1278" s="292"/>
      <c r="Q1278" s="292"/>
      <c r="R1278" s="292"/>
      <c r="S1278" s="292"/>
      <c r="T1278" s="293"/>
      <c r="AT1278" s="289" t="s">
        <v>183</v>
      </c>
      <c r="AU1278" s="289" t="s">
        <v>85</v>
      </c>
      <c r="AV1278" s="15" t="s">
        <v>79</v>
      </c>
      <c r="AW1278" s="15" t="s">
        <v>35</v>
      </c>
      <c r="AX1278" s="15" t="s">
        <v>72</v>
      </c>
      <c r="AY1278" s="289" t="s">
        <v>173</v>
      </c>
    </row>
    <row r="1279" spans="2:51" s="12" customFormat="1" ht="13.5">
      <c r="B1279" s="226"/>
      <c r="D1279" s="227" t="s">
        <v>183</v>
      </c>
      <c r="E1279" s="228" t="s">
        <v>5</v>
      </c>
      <c r="F1279" s="229" t="s">
        <v>2630</v>
      </c>
      <c r="H1279" s="230">
        <v>546</v>
      </c>
      <c r="I1279" s="231"/>
      <c r="L1279" s="226"/>
      <c r="M1279" s="232"/>
      <c r="N1279" s="233"/>
      <c r="O1279" s="233"/>
      <c r="P1279" s="233"/>
      <c r="Q1279" s="233"/>
      <c r="R1279" s="233"/>
      <c r="S1279" s="233"/>
      <c r="T1279" s="234"/>
      <c r="AT1279" s="228" t="s">
        <v>183</v>
      </c>
      <c r="AU1279" s="228" t="s">
        <v>85</v>
      </c>
      <c r="AV1279" s="12" t="s">
        <v>81</v>
      </c>
      <c r="AW1279" s="12" t="s">
        <v>35</v>
      </c>
      <c r="AX1279" s="12" t="s">
        <v>72</v>
      </c>
      <c r="AY1279" s="228" t="s">
        <v>173</v>
      </c>
    </row>
    <row r="1280" spans="2:51" s="12" customFormat="1" ht="13.5">
      <c r="B1280" s="226"/>
      <c r="D1280" s="227" t="s">
        <v>183</v>
      </c>
      <c r="E1280" s="228" t="s">
        <v>5</v>
      </c>
      <c r="F1280" s="229" t="s">
        <v>2631</v>
      </c>
      <c r="H1280" s="230">
        <v>-18</v>
      </c>
      <c r="I1280" s="231"/>
      <c r="L1280" s="226"/>
      <c r="M1280" s="232"/>
      <c r="N1280" s="233"/>
      <c r="O1280" s="233"/>
      <c r="P1280" s="233"/>
      <c r="Q1280" s="233"/>
      <c r="R1280" s="233"/>
      <c r="S1280" s="233"/>
      <c r="T1280" s="234"/>
      <c r="AT1280" s="228" t="s">
        <v>183</v>
      </c>
      <c r="AU1280" s="228" t="s">
        <v>85</v>
      </c>
      <c r="AV1280" s="12" t="s">
        <v>81</v>
      </c>
      <c r="AW1280" s="12" t="s">
        <v>35</v>
      </c>
      <c r="AX1280" s="12" t="s">
        <v>72</v>
      </c>
      <c r="AY1280" s="228" t="s">
        <v>173</v>
      </c>
    </row>
    <row r="1281" spans="2:51" s="12" customFormat="1" ht="13.5">
      <c r="B1281" s="226"/>
      <c r="D1281" s="227" t="s">
        <v>183</v>
      </c>
      <c r="E1281" s="228" t="s">
        <v>5</v>
      </c>
      <c r="F1281" s="229" t="s">
        <v>2632</v>
      </c>
      <c r="H1281" s="230">
        <v>9</v>
      </c>
      <c r="I1281" s="231"/>
      <c r="L1281" s="226"/>
      <c r="M1281" s="232"/>
      <c r="N1281" s="233"/>
      <c r="O1281" s="233"/>
      <c r="P1281" s="233"/>
      <c r="Q1281" s="233"/>
      <c r="R1281" s="233"/>
      <c r="S1281" s="233"/>
      <c r="T1281" s="234"/>
      <c r="AT1281" s="228" t="s">
        <v>183</v>
      </c>
      <c r="AU1281" s="228" t="s">
        <v>85</v>
      </c>
      <c r="AV1281" s="12" t="s">
        <v>81</v>
      </c>
      <c r="AW1281" s="12" t="s">
        <v>35</v>
      </c>
      <c r="AX1281" s="12" t="s">
        <v>72</v>
      </c>
      <c r="AY1281" s="228" t="s">
        <v>173</v>
      </c>
    </row>
    <row r="1282" spans="2:51" s="13" customFormat="1" ht="13.5">
      <c r="B1282" s="235"/>
      <c r="D1282" s="236" t="s">
        <v>183</v>
      </c>
      <c r="E1282" s="237" t="s">
        <v>5</v>
      </c>
      <c r="F1282" s="238" t="s">
        <v>186</v>
      </c>
      <c r="H1282" s="239">
        <v>603.2</v>
      </c>
      <c r="I1282" s="240"/>
      <c r="L1282" s="235"/>
      <c r="M1282" s="241"/>
      <c r="N1282" s="242"/>
      <c r="O1282" s="242"/>
      <c r="P1282" s="242"/>
      <c r="Q1282" s="242"/>
      <c r="R1282" s="242"/>
      <c r="S1282" s="242"/>
      <c r="T1282" s="243"/>
      <c r="AT1282" s="244" t="s">
        <v>183</v>
      </c>
      <c r="AU1282" s="244" t="s">
        <v>85</v>
      </c>
      <c r="AV1282" s="13" t="s">
        <v>181</v>
      </c>
      <c r="AW1282" s="13" t="s">
        <v>35</v>
      </c>
      <c r="AX1282" s="13" t="s">
        <v>79</v>
      </c>
      <c r="AY1282" s="244" t="s">
        <v>173</v>
      </c>
    </row>
    <row r="1283" spans="2:65" s="1" customFormat="1" ht="22.5" customHeight="1">
      <c r="B1283" s="213"/>
      <c r="C1283" s="259" t="s">
        <v>2633</v>
      </c>
      <c r="D1283" s="259" t="s">
        <v>336</v>
      </c>
      <c r="E1283" s="260" t="s">
        <v>2634</v>
      </c>
      <c r="F1283" s="261" t="s">
        <v>2635</v>
      </c>
      <c r="G1283" s="262" t="s">
        <v>179</v>
      </c>
      <c r="H1283" s="263">
        <v>663.52</v>
      </c>
      <c r="I1283" s="264"/>
      <c r="J1283" s="265">
        <f>ROUND(I1283*H1283,2)</f>
        <v>0</v>
      </c>
      <c r="K1283" s="261" t="s">
        <v>5</v>
      </c>
      <c r="L1283" s="266"/>
      <c r="M1283" s="267" t="s">
        <v>5</v>
      </c>
      <c r="N1283" s="268" t="s">
        <v>43</v>
      </c>
      <c r="O1283" s="49"/>
      <c r="P1283" s="223">
        <f>O1283*H1283</f>
        <v>0</v>
      </c>
      <c r="Q1283" s="223">
        <v>0.0138</v>
      </c>
      <c r="R1283" s="223">
        <f>Q1283*H1283</f>
        <v>0</v>
      </c>
      <c r="S1283" s="223">
        <v>0</v>
      </c>
      <c r="T1283" s="224">
        <f>S1283*H1283</f>
        <v>0</v>
      </c>
      <c r="AR1283" s="26" t="s">
        <v>340</v>
      </c>
      <c r="AT1283" s="26" t="s">
        <v>336</v>
      </c>
      <c r="AU1283" s="26" t="s">
        <v>85</v>
      </c>
      <c r="AY1283" s="26" t="s">
        <v>173</v>
      </c>
      <c r="BE1283" s="225">
        <f>IF(N1283="základní",J1283,0)</f>
        <v>0</v>
      </c>
      <c r="BF1283" s="225">
        <f>IF(N1283="snížená",J1283,0)</f>
        <v>0</v>
      </c>
      <c r="BG1283" s="225">
        <f>IF(N1283="zákl. přenesená",J1283,0)</f>
        <v>0</v>
      </c>
      <c r="BH1283" s="225">
        <f>IF(N1283="sníž. přenesená",J1283,0)</f>
        <v>0</v>
      </c>
      <c r="BI1283" s="225">
        <f>IF(N1283="nulová",J1283,0)</f>
        <v>0</v>
      </c>
      <c r="BJ1283" s="26" t="s">
        <v>79</v>
      </c>
      <c r="BK1283" s="225">
        <f>ROUND(I1283*H1283,2)</f>
        <v>0</v>
      </c>
      <c r="BL1283" s="26" t="s">
        <v>263</v>
      </c>
      <c r="BM1283" s="26" t="s">
        <v>2636</v>
      </c>
    </row>
    <row r="1284" spans="2:65" s="1" customFormat="1" ht="22.5" customHeight="1">
      <c r="B1284" s="213"/>
      <c r="C1284" s="214" t="s">
        <v>2637</v>
      </c>
      <c r="D1284" s="214" t="s">
        <v>176</v>
      </c>
      <c r="E1284" s="215" t="s">
        <v>2638</v>
      </c>
      <c r="F1284" s="216" t="s">
        <v>2639</v>
      </c>
      <c r="G1284" s="217" t="s">
        <v>260</v>
      </c>
      <c r="H1284" s="218">
        <v>102.22</v>
      </c>
      <c r="I1284" s="219"/>
      <c r="J1284" s="220">
        <f>ROUND(I1284*H1284,2)</f>
        <v>0</v>
      </c>
      <c r="K1284" s="216" t="s">
        <v>5</v>
      </c>
      <c r="L1284" s="48"/>
      <c r="M1284" s="221" t="s">
        <v>5</v>
      </c>
      <c r="N1284" s="222" t="s">
        <v>43</v>
      </c>
      <c r="O1284" s="49"/>
      <c r="P1284" s="223">
        <f>O1284*H1284</f>
        <v>0</v>
      </c>
      <c r="Q1284" s="223">
        <v>0.00031</v>
      </c>
      <c r="R1284" s="223">
        <f>Q1284*H1284</f>
        <v>0</v>
      </c>
      <c r="S1284" s="223">
        <v>0</v>
      </c>
      <c r="T1284" s="224">
        <f>S1284*H1284</f>
        <v>0</v>
      </c>
      <c r="AR1284" s="26" t="s">
        <v>263</v>
      </c>
      <c r="AT1284" s="26" t="s">
        <v>176</v>
      </c>
      <c r="AU1284" s="26" t="s">
        <v>85</v>
      </c>
      <c r="AY1284" s="26" t="s">
        <v>173</v>
      </c>
      <c r="BE1284" s="225">
        <f>IF(N1284="základní",J1284,0)</f>
        <v>0</v>
      </c>
      <c r="BF1284" s="225">
        <f>IF(N1284="snížená",J1284,0)</f>
        <v>0</v>
      </c>
      <c r="BG1284" s="225">
        <f>IF(N1284="zákl. přenesená",J1284,0)</f>
        <v>0</v>
      </c>
      <c r="BH1284" s="225">
        <f>IF(N1284="sníž. přenesená",J1284,0)</f>
        <v>0</v>
      </c>
      <c r="BI1284" s="225">
        <f>IF(N1284="nulová",J1284,0)</f>
        <v>0</v>
      </c>
      <c r="BJ1284" s="26" t="s">
        <v>79</v>
      </c>
      <c r="BK1284" s="225">
        <f>ROUND(I1284*H1284,2)</f>
        <v>0</v>
      </c>
      <c r="BL1284" s="26" t="s">
        <v>263</v>
      </c>
      <c r="BM1284" s="26" t="s">
        <v>2640</v>
      </c>
    </row>
    <row r="1285" spans="2:51" s="15" customFormat="1" ht="13.5">
      <c r="B1285" s="286"/>
      <c r="D1285" s="227" t="s">
        <v>183</v>
      </c>
      <c r="E1285" s="287" t="s">
        <v>5</v>
      </c>
      <c r="F1285" s="288" t="s">
        <v>1430</v>
      </c>
      <c r="H1285" s="289" t="s">
        <v>5</v>
      </c>
      <c r="I1285" s="290"/>
      <c r="L1285" s="286"/>
      <c r="M1285" s="291"/>
      <c r="N1285" s="292"/>
      <c r="O1285" s="292"/>
      <c r="P1285" s="292"/>
      <c r="Q1285" s="292"/>
      <c r="R1285" s="292"/>
      <c r="S1285" s="292"/>
      <c r="T1285" s="293"/>
      <c r="AT1285" s="289" t="s">
        <v>183</v>
      </c>
      <c r="AU1285" s="289" t="s">
        <v>85</v>
      </c>
      <c r="AV1285" s="15" t="s">
        <v>79</v>
      </c>
      <c r="AW1285" s="15" t="s">
        <v>35</v>
      </c>
      <c r="AX1285" s="15" t="s">
        <v>72</v>
      </c>
      <c r="AY1285" s="289" t="s">
        <v>173</v>
      </c>
    </row>
    <row r="1286" spans="2:51" s="12" customFormat="1" ht="13.5">
      <c r="B1286" s="226"/>
      <c r="D1286" s="227" t="s">
        <v>183</v>
      </c>
      <c r="E1286" s="228" t="s">
        <v>5</v>
      </c>
      <c r="F1286" s="229" t="s">
        <v>2641</v>
      </c>
      <c r="H1286" s="230">
        <v>9.13</v>
      </c>
      <c r="I1286" s="231"/>
      <c r="L1286" s="226"/>
      <c r="M1286" s="232"/>
      <c r="N1286" s="233"/>
      <c r="O1286" s="233"/>
      <c r="P1286" s="233"/>
      <c r="Q1286" s="233"/>
      <c r="R1286" s="233"/>
      <c r="S1286" s="233"/>
      <c r="T1286" s="234"/>
      <c r="AT1286" s="228" t="s">
        <v>183</v>
      </c>
      <c r="AU1286" s="228" t="s">
        <v>85</v>
      </c>
      <c r="AV1286" s="12" t="s">
        <v>81</v>
      </c>
      <c r="AW1286" s="12" t="s">
        <v>35</v>
      </c>
      <c r="AX1286" s="12" t="s">
        <v>72</v>
      </c>
      <c r="AY1286" s="228" t="s">
        <v>173</v>
      </c>
    </row>
    <row r="1287" spans="2:51" s="15" customFormat="1" ht="13.5">
      <c r="B1287" s="286"/>
      <c r="D1287" s="227" t="s">
        <v>183</v>
      </c>
      <c r="E1287" s="287" t="s">
        <v>5</v>
      </c>
      <c r="F1287" s="288" t="s">
        <v>1750</v>
      </c>
      <c r="H1287" s="289" t="s">
        <v>5</v>
      </c>
      <c r="I1287" s="290"/>
      <c r="L1287" s="286"/>
      <c r="M1287" s="291"/>
      <c r="N1287" s="292"/>
      <c r="O1287" s="292"/>
      <c r="P1287" s="292"/>
      <c r="Q1287" s="292"/>
      <c r="R1287" s="292"/>
      <c r="S1287" s="292"/>
      <c r="T1287" s="293"/>
      <c r="AT1287" s="289" t="s">
        <v>183</v>
      </c>
      <c r="AU1287" s="289" t="s">
        <v>85</v>
      </c>
      <c r="AV1287" s="15" t="s">
        <v>79</v>
      </c>
      <c r="AW1287" s="15" t="s">
        <v>35</v>
      </c>
      <c r="AX1287" s="15" t="s">
        <v>72</v>
      </c>
      <c r="AY1287" s="289" t="s">
        <v>173</v>
      </c>
    </row>
    <row r="1288" spans="2:51" s="12" customFormat="1" ht="13.5">
      <c r="B1288" s="226"/>
      <c r="D1288" s="227" t="s">
        <v>183</v>
      </c>
      <c r="E1288" s="228" t="s">
        <v>5</v>
      </c>
      <c r="F1288" s="229" t="s">
        <v>2642</v>
      </c>
      <c r="H1288" s="230">
        <v>93.09</v>
      </c>
      <c r="I1288" s="231"/>
      <c r="L1288" s="226"/>
      <c r="M1288" s="232"/>
      <c r="N1288" s="233"/>
      <c r="O1288" s="233"/>
      <c r="P1288" s="233"/>
      <c r="Q1288" s="233"/>
      <c r="R1288" s="233"/>
      <c r="S1288" s="233"/>
      <c r="T1288" s="234"/>
      <c r="AT1288" s="228" t="s">
        <v>183</v>
      </c>
      <c r="AU1288" s="228" t="s">
        <v>85</v>
      </c>
      <c r="AV1288" s="12" t="s">
        <v>81</v>
      </c>
      <c r="AW1288" s="12" t="s">
        <v>35</v>
      </c>
      <c r="AX1288" s="12" t="s">
        <v>72</v>
      </c>
      <c r="AY1288" s="228" t="s">
        <v>173</v>
      </c>
    </row>
    <row r="1289" spans="2:51" s="13" customFormat="1" ht="13.5">
      <c r="B1289" s="235"/>
      <c r="D1289" s="236" t="s">
        <v>183</v>
      </c>
      <c r="E1289" s="237" t="s">
        <v>5</v>
      </c>
      <c r="F1289" s="238" t="s">
        <v>186</v>
      </c>
      <c r="H1289" s="239">
        <v>102.22</v>
      </c>
      <c r="I1289" s="240"/>
      <c r="L1289" s="235"/>
      <c r="M1289" s="241"/>
      <c r="N1289" s="242"/>
      <c r="O1289" s="242"/>
      <c r="P1289" s="242"/>
      <c r="Q1289" s="242"/>
      <c r="R1289" s="242"/>
      <c r="S1289" s="242"/>
      <c r="T1289" s="243"/>
      <c r="AT1289" s="244" t="s">
        <v>183</v>
      </c>
      <c r="AU1289" s="244" t="s">
        <v>85</v>
      </c>
      <c r="AV1289" s="13" t="s">
        <v>181</v>
      </c>
      <c r="AW1289" s="13" t="s">
        <v>35</v>
      </c>
      <c r="AX1289" s="13" t="s">
        <v>79</v>
      </c>
      <c r="AY1289" s="244" t="s">
        <v>173</v>
      </c>
    </row>
    <row r="1290" spans="2:65" s="1" customFormat="1" ht="31.5" customHeight="1">
      <c r="B1290" s="213"/>
      <c r="C1290" s="214" t="s">
        <v>2643</v>
      </c>
      <c r="D1290" s="214" t="s">
        <v>176</v>
      </c>
      <c r="E1290" s="215" t="s">
        <v>2644</v>
      </c>
      <c r="F1290" s="216" t="s">
        <v>2645</v>
      </c>
      <c r="G1290" s="217" t="s">
        <v>1887</v>
      </c>
      <c r="H1290" s="294"/>
      <c r="I1290" s="219"/>
      <c r="J1290" s="220">
        <f>ROUND(I1290*H1290,2)</f>
        <v>0</v>
      </c>
      <c r="K1290" s="216" t="s">
        <v>180</v>
      </c>
      <c r="L1290" s="48"/>
      <c r="M1290" s="221" t="s">
        <v>5</v>
      </c>
      <c r="N1290" s="222" t="s">
        <v>43</v>
      </c>
      <c r="O1290" s="49"/>
      <c r="P1290" s="223">
        <f>O1290*H1290</f>
        <v>0</v>
      </c>
      <c r="Q1290" s="223">
        <v>0</v>
      </c>
      <c r="R1290" s="223">
        <f>Q1290*H1290</f>
        <v>0</v>
      </c>
      <c r="S1290" s="223">
        <v>0</v>
      </c>
      <c r="T1290" s="224">
        <f>S1290*H1290</f>
        <v>0</v>
      </c>
      <c r="AR1290" s="26" t="s">
        <v>263</v>
      </c>
      <c r="AT1290" s="26" t="s">
        <v>176</v>
      </c>
      <c r="AU1290" s="26" t="s">
        <v>85</v>
      </c>
      <c r="AY1290" s="26" t="s">
        <v>173</v>
      </c>
      <c r="BE1290" s="225">
        <f>IF(N1290="základní",J1290,0)</f>
        <v>0</v>
      </c>
      <c r="BF1290" s="225">
        <f>IF(N1290="snížená",J1290,0)</f>
        <v>0</v>
      </c>
      <c r="BG1290" s="225">
        <f>IF(N1290="zákl. přenesená",J1290,0)</f>
        <v>0</v>
      </c>
      <c r="BH1290" s="225">
        <f>IF(N1290="sníž. přenesená",J1290,0)</f>
        <v>0</v>
      </c>
      <c r="BI1290" s="225">
        <f>IF(N1290="nulová",J1290,0)</f>
        <v>0</v>
      </c>
      <c r="BJ1290" s="26" t="s">
        <v>79</v>
      </c>
      <c r="BK1290" s="225">
        <f>ROUND(I1290*H1290,2)</f>
        <v>0</v>
      </c>
      <c r="BL1290" s="26" t="s">
        <v>263</v>
      </c>
      <c r="BM1290" s="26" t="s">
        <v>2646</v>
      </c>
    </row>
    <row r="1291" spans="2:47" s="1" customFormat="1" ht="13.5">
      <c r="B1291" s="48"/>
      <c r="D1291" s="227" t="s">
        <v>1236</v>
      </c>
      <c r="F1291" s="285" t="s">
        <v>2591</v>
      </c>
      <c r="I1291" s="281"/>
      <c r="L1291" s="48"/>
      <c r="M1291" s="282"/>
      <c r="N1291" s="49"/>
      <c r="O1291" s="49"/>
      <c r="P1291" s="49"/>
      <c r="Q1291" s="49"/>
      <c r="R1291" s="49"/>
      <c r="S1291" s="49"/>
      <c r="T1291" s="87"/>
      <c r="AT1291" s="26" t="s">
        <v>1236</v>
      </c>
      <c r="AU1291" s="26" t="s">
        <v>85</v>
      </c>
    </row>
    <row r="1292" spans="2:63" s="11" customFormat="1" ht="22.3" customHeight="1">
      <c r="B1292" s="199"/>
      <c r="D1292" s="210" t="s">
        <v>71</v>
      </c>
      <c r="E1292" s="211" t="s">
        <v>609</v>
      </c>
      <c r="F1292" s="211" t="s">
        <v>2614</v>
      </c>
      <c r="I1292" s="202"/>
      <c r="J1292" s="212">
        <f>BK1292</f>
        <v>0</v>
      </c>
      <c r="L1292" s="199"/>
      <c r="M1292" s="204"/>
      <c r="N1292" s="205"/>
      <c r="O1292" s="205"/>
      <c r="P1292" s="206">
        <f>SUM(P1293:P1337)</f>
        <v>0</v>
      </c>
      <c r="Q1292" s="205"/>
      <c r="R1292" s="206">
        <f>SUM(R1293:R1337)</f>
        <v>0</v>
      </c>
      <c r="S1292" s="205"/>
      <c r="T1292" s="207">
        <f>SUM(T1293:T1337)</f>
        <v>0</v>
      </c>
      <c r="AR1292" s="200" t="s">
        <v>81</v>
      </c>
      <c r="AT1292" s="208" t="s">
        <v>71</v>
      </c>
      <c r="AU1292" s="208" t="s">
        <v>81</v>
      </c>
      <c r="AY1292" s="200" t="s">
        <v>173</v>
      </c>
      <c r="BK1292" s="209">
        <f>SUM(BK1293:BK1337)</f>
        <v>0</v>
      </c>
    </row>
    <row r="1293" spans="2:65" s="1" customFormat="1" ht="31.5" customHeight="1">
      <c r="B1293" s="213"/>
      <c r="C1293" s="214" t="s">
        <v>2647</v>
      </c>
      <c r="D1293" s="214" t="s">
        <v>176</v>
      </c>
      <c r="E1293" s="215" t="s">
        <v>2648</v>
      </c>
      <c r="F1293" s="216" t="s">
        <v>2649</v>
      </c>
      <c r="G1293" s="217" t="s">
        <v>179</v>
      </c>
      <c r="H1293" s="218">
        <v>2104.25</v>
      </c>
      <c r="I1293" s="219"/>
      <c r="J1293" s="220">
        <f>ROUND(I1293*H1293,2)</f>
        <v>0</v>
      </c>
      <c r="K1293" s="216" t="s">
        <v>180</v>
      </c>
      <c r="L1293" s="48"/>
      <c r="M1293" s="221" t="s">
        <v>5</v>
      </c>
      <c r="N1293" s="222" t="s">
        <v>43</v>
      </c>
      <c r="O1293" s="49"/>
      <c r="P1293" s="223">
        <f>O1293*H1293</f>
        <v>0</v>
      </c>
      <c r="Q1293" s="223">
        <v>0.000286</v>
      </c>
      <c r="R1293" s="223">
        <f>Q1293*H1293</f>
        <v>0</v>
      </c>
      <c r="S1293" s="223">
        <v>0</v>
      </c>
      <c r="T1293" s="224">
        <f>S1293*H1293</f>
        <v>0</v>
      </c>
      <c r="AR1293" s="26" t="s">
        <v>263</v>
      </c>
      <c r="AT1293" s="26" t="s">
        <v>176</v>
      </c>
      <c r="AU1293" s="26" t="s">
        <v>85</v>
      </c>
      <c r="AY1293" s="26" t="s">
        <v>173</v>
      </c>
      <c r="BE1293" s="225">
        <f>IF(N1293="základní",J1293,0)</f>
        <v>0</v>
      </c>
      <c r="BF1293" s="225">
        <f>IF(N1293="snížená",J1293,0)</f>
        <v>0</v>
      </c>
      <c r="BG1293" s="225">
        <f>IF(N1293="zákl. přenesená",J1293,0)</f>
        <v>0</v>
      </c>
      <c r="BH1293" s="225">
        <f>IF(N1293="sníž. přenesená",J1293,0)</f>
        <v>0</v>
      </c>
      <c r="BI1293" s="225">
        <f>IF(N1293="nulová",J1293,0)</f>
        <v>0</v>
      </c>
      <c r="BJ1293" s="26" t="s">
        <v>79</v>
      </c>
      <c r="BK1293" s="225">
        <f>ROUND(I1293*H1293,2)</f>
        <v>0</v>
      </c>
      <c r="BL1293" s="26" t="s">
        <v>263</v>
      </c>
      <c r="BM1293" s="26" t="s">
        <v>2650</v>
      </c>
    </row>
    <row r="1294" spans="2:51" s="15" customFormat="1" ht="13.5">
      <c r="B1294" s="286"/>
      <c r="D1294" s="227" t="s">
        <v>183</v>
      </c>
      <c r="E1294" s="287" t="s">
        <v>5</v>
      </c>
      <c r="F1294" s="288" t="s">
        <v>2651</v>
      </c>
      <c r="H1294" s="289" t="s">
        <v>5</v>
      </c>
      <c r="I1294" s="290"/>
      <c r="L1294" s="286"/>
      <c r="M1294" s="291"/>
      <c r="N1294" s="292"/>
      <c r="O1294" s="292"/>
      <c r="P1294" s="292"/>
      <c r="Q1294" s="292"/>
      <c r="R1294" s="292"/>
      <c r="S1294" s="292"/>
      <c r="T1294" s="293"/>
      <c r="AT1294" s="289" t="s">
        <v>183</v>
      </c>
      <c r="AU1294" s="289" t="s">
        <v>85</v>
      </c>
      <c r="AV1294" s="15" t="s">
        <v>79</v>
      </c>
      <c r="AW1294" s="15" t="s">
        <v>35</v>
      </c>
      <c r="AX1294" s="15" t="s">
        <v>72</v>
      </c>
      <c r="AY1294" s="289" t="s">
        <v>173</v>
      </c>
    </row>
    <row r="1295" spans="2:51" s="12" customFormat="1" ht="13.5">
      <c r="B1295" s="226"/>
      <c r="D1295" s="227" t="s">
        <v>183</v>
      </c>
      <c r="E1295" s="228" t="s">
        <v>5</v>
      </c>
      <c r="F1295" s="229" t="s">
        <v>2652</v>
      </c>
      <c r="H1295" s="230">
        <v>2208.28</v>
      </c>
      <c r="I1295" s="231"/>
      <c r="L1295" s="226"/>
      <c r="M1295" s="232"/>
      <c r="N1295" s="233"/>
      <c r="O1295" s="233"/>
      <c r="P1295" s="233"/>
      <c r="Q1295" s="233"/>
      <c r="R1295" s="233"/>
      <c r="S1295" s="233"/>
      <c r="T1295" s="234"/>
      <c r="AT1295" s="228" t="s">
        <v>183</v>
      </c>
      <c r="AU1295" s="228" t="s">
        <v>85</v>
      </c>
      <c r="AV1295" s="12" t="s">
        <v>81</v>
      </c>
      <c r="AW1295" s="12" t="s">
        <v>35</v>
      </c>
      <c r="AX1295" s="12" t="s">
        <v>72</v>
      </c>
      <c r="AY1295" s="228" t="s">
        <v>173</v>
      </c>
    </row>
    <row r="1296" spans="2:51" s="15" customFormat="1" ht="13.5">
      <c r="B1296" s="286"/>
      <c r="D1296" s="227" t="s">
        <v>183</v>
      </c>
      <c r="E1296" s="287" t="s">
        <v>5</v>
      </c>
      <c r="F1296" s="288" t="s">
        <v>2653</v>
      </c>
      <c r="H1296" s="289" t="s">
        <v>5</v>
      </c>
      <c r="I1296" s="290"/>
      <c r="L1296" s="286"/>
      <c r="M1296" s="291"/>
      <c r="N1296" s="292"/>
      <c r="O1296" s="292"/>
      <c r="P1296" s="292"/>
      <c r="Q1296" s="292"/>
      <c r="R1296" s="292"/>
      <c r="S1296" s="292"/>
      <c r="T1296" s="293"/>
      <c r="AT1296" s="289" t="s">
        <v>183</v>
      </c>
      <c r="AU1296" s="289" t="s">
        <v>85</v>
      </c>
      <c r="AV1296" s="15" t="s">
        <v>79</v>
      </c>
      <c r="AW1296" s="15" t="s">
        <v>35</v>
      </c>
      <c r="AX1296" s="15" t="s">
        <v>72</v>
      </c>
      <c r="AY1296" s="289" t="s">
        <v>173</v>
      </c>
    </row>
    <row r="1297" spans="2:51" s="15" customFormat="1" ht="13.5">
      <c r="B1297" s="286"/>
      <c r="D1297" s="227" t="s">
        <v>183</v>
      </c>
      <c r="E1297" s="287" t="s">
        <v>5</v>
      </c>
      <c r="F1297" s="288" t="s">
        <v>2654</v>
      </c>
      <c r="H1297" s="289" t="s">
        <v>5</v>
      </c>
      <c r="I1297" s="290"/>
      <c r="L1297" s="286"/>
      <c r="M1297" s="291"/>
      <c r="N1297" s="292"/>
      <c r="O1297" s="292"/>
      <c r="P1297" s="292"/>
      <c r="Q1297" s="292"/>
      <c r="R1297" s="292"/>
      <c r="S1297" s="292"/>
      <c r="T1297" s="293"/>
      <c r="AT1297" s="289" t="s">
        <v>183</v>
      </c>
      <c r="AU1297" s="289" t="s">
        <v>85</v>
      </c>
      <c r="AV1297" s="15" t="s">
        <v>79</v>
      </c>
      <c r="AW1297" s="15" t="s">
        <v>35</v>
      </c>
      <c r="AX1297" s="15" t="s">
        <v>72</v>
      </c>
      <c r="AY1297" s="289" t="s">
        <v>173</v>
      </c>
    </row>
    <row r="1298" spans="2:51" s="15" customFormat="1" ht="13.5">
      <c r="B1298" s="286"/>
      <c r="D1298" s="227" t="s">
        <v>183</v>
      </c>
      <c r="E1298" s="287" t="s">
        <v>5</v>
      </c>
      <c r="F1298" s="288" t="s">
        <v>1750</v>
      </c>
      <c r="H1298" s="289" t="s">
        <v>5</v>
      </c>
      <c r="I1298" s="290"/>
      <c r="L1298" s="286"/>
      <c r="M1298" s="291"/>
      <c r="N1298" s="292"/>
      <c r="O1298" s="292"/>
      <c r="P1298" s="292"/>
      <c r="Q1298" s="292"/>
      <c r="R1298" s="292"/>
      <c r="S1298" s="292"/>
      <c r="T1298" s="293"/>
      <c r="AT1298" s="289" t="s">
        <v>183</v>
      </c>
      <c r="AU1298" s="289" t="s">
        <v>85</v>
      </c>
      <c r="AV1298" s="15" t="s">
        <v>79</v>
      </c>
      <c r="AW1298" s="15" t="s">
        <v>35</v>
      </c>
      <c r="AX1298" s="15" t="s">
        <v>72</v>
      </c>
      <c r="AY1298" s="289" t="s">
        <v>173</v>
      </c>
    </row>
    <row r="1299" spans="2:51" s="12" customFormat="1" ht="13.5">
      <c r="B1299" s="226"/>
      <c r="D1299" s="227" t="s">
        <v>183</v>
      </c>
      <c r="E1299" s="228" t="s">
        <v>5</v>
      </c>
      <c r="F1299" s="229" t="s">
        <v>2655</v>
      </c>
      <c r="H1299" s="230">
        <v>211.41</v>
      </c>
      <c r="I1299" s="231"/>
      <c r="L1299" s="226"/>
      <c r="M1299" s="232"/>
      <c r="N1299" s="233"/>
      <c r="O1299" s="233"/>
      <c r="P1299" s="233"/>
      <c r="Q1299" s="233"/>
      <c r="R1299" s="233"/>
      <c r="S1299" s="233"/>
      <c r="T1299" s="234"/>
      <c r="AT1299" s="228" t="s">
        <v>183</v>
      </c>
      <c r="AU1299" s="228" t="s">
        <v>85</v>
      </c>
      <c r="AV1299" s="12" t="s">
        <v>81</v>
      </c>
      <c r="AW1299" s="12" t="s">
        <v>35</v>
      </c>
      <c r="AX1299" s="12" t="s">
        <v>72</v>
      </c>
      <c r="AY1299" s="228" t="s">
        <v>173</v>
      </c>
    </row>
    <row r="1300" spans="2:51" s="15" customFormat="1" ht="13.5">
      <c r="B1300" s="286"/>
      <c r="D1300" s="227" t="s">
        <v>183</v>
      </c>
      <c r="E1300" s="287" t="s">
        <v>5</v>
      </c>
      <c r="F1300" s="288" t="s">
        <v>2656</v>
      </c>
      <c r="H1300" s="289" t="s">
        <v>5</v>
      </c>
      <c r="I1300" s="290"/>
      <c r="L1300" s="286"/>
      <c r="M1300" s="291"/>
      <c r="N1300" s="292"/>
      <c r="O1300" s="292"/>
      <c r="P1300" s="292"/>
      <c r="Q1300" s="292"/>
      <c r="R1300" s="292"/>
      <c r="S1300" s="292"/>
      <c r="T1300" s="293"/>
      <c r="AT1300" s="289" t="s">
        <v>183</v>
      </c>
      <c r="AU1300" s="289" t="s">
        <v>85</v>
      </c>
      <c r="AV1300" s="15" t="s">
        <v>79</v>
      </c>
      <c r="AW1300" s="15" t="s">
        <v>35</v>
      </c>
      <c r="AX1300" s="15" t="s">
        <v>72</v>
      </c>
      <c r="AY1300" s="289" t="s">
        <v>173</v>
      </c>
    </row>
    <row r="1301" spans="2:51" s="15" customFormat="1" ht="13.5">
      <c r="B1301" s="286"/>
      <c r="D1301" s="227" t="s">
        <v>183</v>
      </c>
      <c r="E1301" s="287" t="s">
        <v>5</v>
      </c>
      <c r="F1301" s="288" t="s">
        <v>1750</v>
      </c>
      <c r="H1301" s="289" t="s">
        <v>5</v>
      </c>
      <c r="I1301" s="290"/>
      <c r="L1301" s="286"/>
      <c r="M1301" s="291"/>
      <c r="N1301" s="292"/>
      <c r="O1301" s="292"/>
      <c r="P1301" s="292"/>
      <c r="Q1301" s="292"/>
      <c r="R1301" s="292"/>
      <c r="S1301" s="292"/>
      <c r="T1301" s="293"/>
      <c r="AT1301" s="289" t="s">
        <v>183</v>
      </c>
      <c r="AU1301" s="289" t="s">
        <v>85</v>
      </c>
      <c r="AV1301" s="15" t="s">
        <v>79</v>
      </c>
      <c r="AW1301" s="15" t="s">
        <v>35</v>
      </c>
      <c r="AX1301" s="15" t="s">
        <v>72</v>
      </c>
      <c r="AY1301" s="289" t="s">
        <v>173</v>
      </c>
    </row>
    <row r="1302" spans="2:51" s="12" customFormat="1" ht="13.5">
      <c r="B1302" s="226"/>
      <c r="D1302" s="227" t="s">
        <v>183</v>
      </c>
      <c r="E1302" s="228" t="s">
        <v>5</v>
      </c>
      <c r="F1302" s="229" t="s">
        <v>2657</v>
      </c>
      <c r="H1302" s="230">
        <v>85.83</v>
      </c>
      <c r="I1302" s="231"/>
      <c r="L1302" s="226"/>
      <c r="M1302" s="232"/>
      <c r="N1302" s="233"/>
      <c r="O1302" s="233"/>
      <c r="P1302" s="233"/>
      <c r="Q1302" s="233"/>
      <c r="R1302" s="233"/>
      <c r="S1302" s="233"/>
      <c r="T1302" s="234"/>
      <c r="AT1302" s="228" t="s">
        <v>183</v>
      </c>
      <c r="AU1302" s="228" t="s">
        <v>85</v>
      </c>
      <c r="AV1302" s="12" t="s">
        <v>81</v>
      </c>
      <c r="AW1302" s="12" t="s">
        <v>35</v>
      </c>
      <c r="AX1302" s="12" t="s">
        <v>72</v>
      </c>
      <c r="AY1302" s="228" t="s">
        <v>173</v>
      </c>
    </row>
    <row r="1303" spans="2:51" s="15" customFormat="1" ht="13.5">
      <c r="B1303" s="286"/>
      <c r="D1303" s="227" t="s">
        <v>183</v>
      </c>
      <c r="E1303" s="287" t="s">
        <v>5</v>
      </c>
      <c r="F1303" s="288" t="s">
        <v>1424</v>
      </c>
      <c r="H1303" s="289" t="s">
        <v>5</v>
      </c>
      <c r="I1303" s="290"/>
      <c r="L1303" s="286"/>
      <c r="M1303" s="291"/>
      <c r="N1303" s="292"/>
      <c r="O1303" s="292"/>
      <c r="P1303" s="292"/>
      <c r="Q1303" s="292"/>
      <c r="R1303" s="292"/>
      <c r="S1303" s="292"/>
      <c r="T1303" s="293"/>
      <c r="AT1303" s="289" t="s">
        <v>183</v>
      </c>
      <c r="AU1303" s="289" t="s">
        <v>85</v>
      </c>
      <c r="AV1303" s="15" t="s">
        <v>79</v>
      </c>
      <c r="AW1303" s="15" t="s">
        <v>35</v>
      </c>
      <c r="AX1303" s="15" t="s">
        <v>72</v>
      </c>
      <c r="AY1303" s="289" t="s">
        <v>173</v>
      </c>
    </row>
    <row r="1304" spans="2:51" s="12" customFormat="1" ht="13.5">
      <c r="B1304" s="226"/>
      <c r="D1304" s="227" t="s">
        <v>183</v>
      </c>
      <c r="E1304" s="228" t="s">
        <v>5</v>
      </c>
      <c r="F1304" s="229" t="s">
        <v>2658</v>
      </c>
      <c r="H1304" s="230">
        <v>191.84</v>
      </c>
      <c r="I1304" s="231"/>
      <c r="L1304" s="226"/>
      <c r="M1304" s="232"/>
      <c r="N1304" s="233"/>
      <c r="O1304" s="233"/>
      <c r="P1304" s="233"/>
      <c r="Q1304" s="233"/>
      <c r="R1304" s="233"/>
      <c r="S1304" s="233"/>
      <c r="T1304" s="234"/>
      <c r="AT1304" s="228" t="s">
        <v>183</v>
      </c>
      <c r="AU1304" s="228" t="s">
        <v>85</v>
      </c>
      <c r="AV1304" s="12" t="s">
        <v>81</v>
      </c>
      <c r="AW1304" s="12" t="s">
        <v>35</v>
      </c>
      <c r="AX1304" s="12" t="s">
        <v>72</v>
      </c>
      <c r="AY1304" s="228" t="s">
        <v>173</v>
      </c>
    </row>
    <row r="1305" spans="2:51" s="15" customFormat="1" ht="13.5">
      <c r="B1305" s="286"/>
      <c r="D1305" s="227" t="s">
        <v>183</v>
      </c>
      <c r="E1305" s="287" t="s">
        <v>5</v>
      </c>
      <c r="F1305" s="288" t="s">
        <v>2659</v>
      </c>
      <c r="H1305" s="289" t="s">
        <v>5</v>
      </c>
      <c r="I1305" s="290"/>
      <c r="L1305" s="286"/>
      <c r="M1305" s="291"/>
      <c r="N1305" s="292"/>
      <c r="O1305" s="292"/>
      <c r="P1305" s="292"/>
      <c r="Q1305" s="292"/>
      <c r="R1305" s="292"/>
      <c r="S1305" s="292"/>
      <c r="T1305" s="293"/>
      <c r="AT1305" s="289" t="s">
        <v>183</v>
      </c>
      <c r="AU1305" s="289" t="s">
        <v>85</v>
      </c>
      <c r="AV1305" s="15" t="s">
        <v>79</v>
      </c>
      <c r="AW1305" s="15" t="s">
        <v>35</v>
      </c>
      <c r="AX1305" s="15" t="s">
        <v>72</v>
      </c>
      <c r="AY1305" s="289" t="s">
        <v>173</v>
      </c>
    </row>
    <row r="1306" spans="2:51" s="12" customFormat="1" ht="13.5">
      <c r="B1306" s="226"/>
      <c r="D1306" s="227" t="s">
        <v>183</v>
      </c>
      <c r="E1306" s="228" t="s">
        <v>5</v>
      </c>
      <c r="F1306" s="229" t="s">
        <v>2660</v>
      </c>
      <c r="H1306" s="230">
        <v>10.09</v>
      </c>
      <c r="I1306" s="231"/>
      <c r="L1306" s="226"/>
      <c r="M1306" s="232"/>
      <c r="N1306" s="233"/>
      <c r="O1306" s="233"/>
      <c r="P1306" s="233"/>
      <c r="Q1306" s="233"/>
      <c r="R1306" s="233"/>
      <c r="S1306" s="233"/>
      <c r="T1306" s="234"/>
      <c r="AT1306" s="228" t="s">
        <v>183</v>
      </c>
      <c r="AU1306" s="228" t="s">
        <v>85</v>
      </c>
      <c r="AV1306" s="12" t="s">
        <v>81</v>
      </c>
      <c r="AW1306" s="12" t="s">
        <v>35</v>
      </c>
      <c r="AX1306" s="12" t="s">
        <v>72</v>
      </c>
      <c r="AY1306" s="228" t="s">
        <v>173</v>
      </c>
    </row>
    <row r="1307" spans="2:51" s="15" customFormat="1" ht="13.5">
      <c r="B1307" s="286"/>
      <c r="D1307" s="227" t="s">
        <v>183</v>
      </c>
      <c r="E1307" s="287" t="s">
        <v>5</v>
      </c>
      <c r="F1307" s="288" t="s">
        <v>2661</v>
      </c>
      <c r="H1307" s="289" t="s">
        <v>5</v>
      </c>
      <c r="I1307" s="290"/>
      <c r="L1307" s="286"/>
      <c r="M1307" s="291"/>
      <c r="N1307" s="292"/>
      <c r="O1307" s="292"/>
      <c r="P1307" s="292"/>
      <c r="Q1307" s="292"/>
      <c r="R1307" s="292"/>
      <c r="S1307" s="292"/>
      <c r="T1307" s="293"/>
      <c r="AT1307" s="289" t="s">
        <v>183</v>
      </c>
      <c r="AU1307" s="289" t="s">
        <v>85</v>
      </c>
      <c r="AV1307" s="15" t="s">
        <v>79</v>
      </c>
      <c r="AW1307" s="15" t="s">
        <v>35</v>
      </c>
      <c r="AX1307" s="15" t="s">
        <v>72</v>
      </c>
      <c r="AY1307" s="289" t="s">
        <v>173</v>
      </c>
    </row>
    <row r="1308" spans="2:51" s="12" customFormat="1" ht="13.5">
      <c r="B1308" s="226"/>
      <c r="D1308" s="227" t="s">
        <v>183</v>
      </c>
      <c r="E1308" s="228" t="s">
        <v>5</v>
      </c>
      <c r="F1308" s="229" t="s">
        <v>2662</v>
      </c>
      <c r="H1308" s="230">
        <v>-603.2</v>
      </c>
      <c r="I1308" s="231"/>
      <c r="L1308" s="226"/>
      <c r="M1308" s="232"/>
      <c r="N1308" s="233"/>
      <c r="O1308" s="233"/>
      <c r="P1308" s="233"/>
      <c r="Q1308" s="233"/>
      <c r="R1308" s="233"/>
      <c r="S1308" s="233"/>
      <c r="T1308" s="234"/>
      <c r="AT1308" s="228" t="s">
        <v>183</v>
      </c>
      <c r="AU1308" s="228" t="s">
        <v>85</v>
      </c>
      <c r="AV1308" s="12" t="s">
        <v>81</v>
      </c>
      <c r="AW1308" s="12" t="s">
        <v>35</v>
      </c>
      <c r="AX1308" s="12" t="s">
        <v>72</v>
      </c>
      <c r="AY1308" s="228" t="s">
        <v>173</v>
      </c>
    </row>
    <row r="1309" spans="2:51" s="13" customFormat="1" ht="13.5">
      <c r="B1309" s="235"/>
      <c r="D1309" s="236" t="s">
        <v>183</v>
      </c>
      <c r="E1309" s="237" t="s">
        <v>5</v>
      </c>
      <c r="F1309" s="238" t="s">
        <v>186</v>
      </c>
      <c r="H1309" s="239">
        <v>2104.25</v>
      </c>
      <c r="I1309" s="240"/>
      <c r="L1309" s="235"/>
      <c r="M1309" s="241"/>
      <c r="N1309" s="242"/>
      <c r="O1309" s="242"/>
      <c r="P1309" s="242"/>
      <c r="Q1309" s="242"/>
      <c r="R1309" s="242"/>
      <c r="S1309" s="242"/>
      <c r="T1309" s="243"/>
      <c r="AT1309" s="244" t="s">
        <v>183</v>
      </c>
      <c r="AU1309" s="244" t="s">
        <v>85</v>
      </c>
      <c r="AV1309" s="13" t="s">
        <v>181</v>
      </c>
      <c r="AW1309" s="13" t="s">
        <v>35</v>
      </c>
      <c r="AX1309" s="13" t="s">
        <v>79</v>
      </c>
      <c r="AY1309" s="244" t="s">
        <v>173</v>
      </c>
    </row>
    <row r="1310" spans="2:65" s="1" customFormat="1" ht="31.5" customHeight="1">
      <c r="B1310" s="213"/>
      <c r="C1310" s="214" t="s">
        <v>2663</v>
      </c>
      <c r="D1310" s="214" t="s">
        <v>176</v>
      </c>
      <c r="E1310" s="215" t="s">
        <v>2664</v>
      </c>
      <c r="F1310" s="216" t="s">
        <v>2665</v>
      </c>
      <c r="G1310" s="217" t="s">
        <v>179</v>
      </c>
      <c r="H1310" s="218">
        <v>511.51</v>
      </c>
      <c r="I1310" s="219"/>
      <c r="J1310" s="220">
        <f>ROUND(I1310*H1310,2)</f>
        <v>0</v>
      </c>
      <c r="K1310" s="216" t="s">
        <v>180</v>
      </c>
      <c r="L1310" s="48"/>
      <c r="M1310" s="221" t="s">
        <v>5</v>
      </c>
      <c r="N1310" s="222" t="s">
        <v>43</v>
      </c>
      <c r="O1310" s="49"/>
      <c r="P1310" s="223">
        <f>O1310*H1310</f>
        <v>0</v>
      </c>
      <c r="Q1310" s="223">
        <v>1.43E-05</v>
      </c>
      <c r="R1310" s="223">
        <f>Q1310*H1310</f>
        <v>0</v>
      </c>
      <c r="S1310" s="223">
        <v>0</v>
      </c>
      <c r="T1310" s="224">
        <f>S1310*H1310</f>
        <v>0</v>
      </c>
      <c r="AR1310" s="26" t="s">
        <v>263</v>
      </c>
      <c r="AT1310" s="26" t="s">
        <v>176</v>
      </c>
      <c r="AU1310" s="26" t="s">
        <v>85</v>
      </c>
      <c r="AY1310" s="26" t="s">
        <v>173</v>
      </c>
      <c r="BE1310" s="225">
        <f>IF(N1310="základní",J1310,0)</f>
        <v>0</v>
      </c>
      <c r="BF1310" s="225">
        <f>IF(N1310="snížená",J1310,0)</f>
        <v>0</v>
      </c>
      <c r="BG1310" s="225">
        <f>IF(N1310="zákl. přenesená",J1310,0)</f>
        <v>0</v>
      </c>
      <c r="BH1310" s="225">
        <f>IF(N1310="sníž. přenesená",J1310,0)</f>
        <v>0</v>
      </c>
      <c r="BI1310" s="225">
        <f>IF(N1310="nulová",J1310,0)</f>
        <v>0</v>
      </c>
      <c r="BJ1310" s="26" t="s">
        <v>79</v>
      </c>
      <c r="BK1310" s="225">
        <f>ROUND(I1310*H1310,2)</f>
        <v>0</v>
      </c>
      <c r="BL1310" s="26" t="s">
        <v>263</v>
      </c>
      <c r="BM1310" s="26" t="s">
        <v>2666</v>
      </c>
    </row>
    <row r="1311" spans="2:51" s="15" customFormat="1" ht="13.5">
      <c r="B1311" s="286"/>
      <c r="D1311" s="227" t="s">
        <v>183</v>
      </c>
      <c r="E1311" s="287" t="s">
        <v>5</v>
      </c>
      <c r="F1311" s="288" t="s">
        <v>2654</v>
      </c>
      <c r="H1311" s="289" t="s">
        <v>5</v>
      </c>
      <c r="I1311" s="290"/>
      <c r="L1311" s="286"/>
      <c r="M1311" s="291"/>
      <c r="N1311" s="292"/>
      <c r="O1311" s="292"/>
      <c r="P1311" s="292"/>
      <c r="Q1311" s="292"/>
      <c r="R1311" s="292"/>
      <c r="S1311" s="292"/>
      <c r="T1311" s="293"/>
      <c r="AT1311" s="289" t="s">
        <v>183</v>
      </c>
      <c r="AU1311" s="289" t="s">
        <v>85</v>
      </c>
      <c r="AV1311" s="15" t="s">
        <v>79</v>
      </c>
      <c r="AW1311" s="15" t="s">
        <v>35</v>
      </c>
      <c r="AX1311" s="15" t="s">
        <v>72</v>
      </c>
      <c r="AY1311" s="289" t="s">
        <v>173</v>
      </c>
    </row>
    <row r="1312" spans="2:51" s="15" customFormat="1" ht="13.5">
      <c r="B1312" s="286"/>
      <c r="D1312" s="227" t="s">
        <v>183</v>
      </c>
      <c r="E1312" s="287" t="s">
        <v>5</v>
      </c>
      <c r="F1312" s="288" t="s">
        <v>1750</v>
      </c>
      <c r="H1312" s="289" t="s">
        <v>5</v>
      </c>
      <c r="I1312" s="290"/>
      <c r="L1312" s="286"/>
      <c r="M1312" s="291"/>
      <c r="N1312" s="292"/>
      <c r="O1312" s="292"/>
      <c r="P1312" s="292"/>
      <c r="Q1312" s="292"/>
      <c r="R1312" s="292"/>
      <c r="S1312" s="292"/>
      <c r="T1312" s="293"/>
      <c r="AT1312" s="289" t="s">
        <v>183</v>
      </c>
      <c r="AU1312" s="289" t="s">
        <v>85</v>
      </c>
      <c r="AV1312" s="15" t="s">
        <v>79</v>
      </c>
      <c r="AW1312" s="15" t="s">
        <v>35</v>
      </c>
      <c r="AX1312" s="15" t="s">
        <v>72</v>
      </c>
      <c r="AY1312" s="289" t="s">
        <v>173</v>
      </c>
    </row>
    <row r="1313" spans="2:51" s="12" customFormat="1" ht="13.5">
      <c r="B1313" s="226"/>
      <c r="D1313" s="227" t="s">
        <v>183</v>
      </c>
      <c r="E1313" s="228" t="s">
        <v>5</v>
      </c>
      <c r="F1313" s="229" t="s">
        <v>2655</v>
      </c>
      <c r="H1313" s="230">
        <v>211.41</v>
      </c>
      <c r="I1313" s="231"/>
      <c r="L1313" s="226"/>
      <c r="M1313" s="232"/>
      <c r="N1313" s="233"/>
      <c r="O1313" s="233"/>
      <c r="P1313" s="233"/>
      <c r="Q1313" s="233"/>
      <c r="R1313" s="233"/>
      <c r="S1313" s="233"/>
      <c r="T1313" s="234"/>
      <c r="AT1313" s="228" t="s">
        <v>183</v>
      </c>
      <c r="AU1313" s="228" t="s">
        <v>85</v>
      </c>
      <c r="AV1313" s="12" t="s">
        <v>81</v>
      </c>
      <c r="AW1313" s="12" t="s">
        <v>35</v>
      </c>
      <c r="AX1313" s="12" t="s">
        <v>72</v>
      </c>
      <c r="AY1313" s="228" t="s">
        <v>173</v>
      </c>
    </row>
    <row r="1314" spans="2:51" s="15" customFormat="1" ht="13.5">
      <c r="B1314" s="286"/>
      <c r="D1314" s="227" t="s">
        <v>183</v>
      </c>
      <c r="E1314" s="287" t="s">
        <v>5</v>
      </c>
      <c r="F1314" s="288" t="s">
        <v>2656</v>
      </c>
      <c r="H1314" s="289" t="s">
        <v>5</v>
      </c>
      <c r="I1314" s="290"/>
      <c r="L1314" s="286"/>
      <c r="M1314" s="291"/>
      <c r="N1314" s="292"/>
      <c r="O1314" s="292"/>
      <c r="P1314" s="292"/>
      <c r="Q1314" s="292"/>
      <c r="R1314" s="292"/>
      <c r="S1314" s="292"/>
      <c r="T1314" s="293"/>
      <c r="AT1314" s="289" t="s">
        <v>183</v>
      </c>
      <c r="AU1314" s="289" t="s">
        <v>85</v>
      </c>
      <c r="AV1314" s="15" t="s">
        <v>79</v>
      </c>
      <c r="AW1314" s="15" t="s">
        <v>35</v>
      </c>
      <c r="AX1314" s="15" t="s">
        <v>72</v>
      </c>
      <c r="AY1314" s="289" t="s">
        <v>173</v>
      </c>
    </row>
    <row r="1315" spans="2:51" s="15" customFormat="1" ht="13.5">
      <c r="B1315" s="286"/>
      <c r="D1315" s="227" t="s">
        <v>183</v>
      </c>
      <c r="E1315" s="287" t="s">
        <v>5</v>
      </c>
      <c r="F1315" s="288" t="s">
        <v>1750</v>
      </c>
      <c r="H1315" s="289" t="s">
        <v>5</v>
      </c>
      <c r="I1315" s="290"/>
      <c r="L1315" s="286"/>
      <c r="M1315" s="291"/>
      <c r="N1315" s="292"/>
      <c r="O1315" s="292"/>
      <c r="P1315" s="292"/>
      <c r="Q1315" s="292"/>
      <c r="R1315" s="292"/>
      <c r="S1315" s="292"/>
      <c r="T1315" s="293"/>
      <c r="AT1315" s="289" t="s">
        <v>183</v>
      </c>
      <c r="AU1315" s="289" t="s">
        <v>85</v>
      </c>
      <c r="AV1315" s="15" t="s">
        <v>79</v>
      </c>
      <c r="AW1315" s="15" t="s">
        <v>35</v>
      </c>
      <c r="AX1315" s="15" t="s">
        <v>72</v>
      </c>
      <c r="AY1315" s="289" t="s">
        <v>173</v>
      </c>
    </row>
    <row r="1316" spans="2:51" s="12" customFormat="1" ht="13.5">
      <c r="B1316" s="226"/>
      <c r="D1316" s="227" t="s">
        <v>183</v>
      </c>
      <c r="E1316" s="228" t="s">
        <v>5</v>
      </c>
      <c r="F1316" s="229" t="s">
        <v>2657</v>
      </c>
      <c r="H1316" s="230">
        <v>85.83</v>
      </c>
      <c r="I1316" s="231"/>
      <c r="L1316" s="226"/>
      <c r="M1316" s="232"/>
      <c r="N1316" s="233"/>
      <c r="O1316" s="233"/>
      <c r="P1316" s="233"/>
      <c r="Q1316" s="233"/>
      <c r="R1316" s="233"/>
      <c r="S1316" s="233"/>
      <c r="T1316" s="234"/>
      <c r="AT1316" s="228" t="s">
        <v>183</v>
      </c>
      <c r="AU1316" s="228" t="s">
        <v>85</v>
      </c>
      <c r="AV1316" s="12" t="s">
        <v>81</v>
      </c>
      <c r="AW1316" s="12" t="s">
        <v>35</v>
      </c>
      <c r="AX1316" s="12" t="s">
        <v>72</v>
      </c>
      <c r="AY1316" s="228" t="s">
        <v>173</v>
      </c>
    </row>
    <row r="1317" spans="2:51" s="15" customFormat="1" ht="13.5">
      <c r="B1317" s="286"/>
      <c r="D1317" s="227" t="s">
        <v>183</v>
      </c>
      <c r="E1317" s="287" t="s">
        <v>5</v>
      </c>
      <c r="F1317" s="288" t="s">
        <v>2667</v>
      </c>
      <c r="H1317" s="289" t="s">
        <v>5</v>
      </c>
      <c r="I1317" s="290"/>
      <c r="L1317" s="286"/>
      <c r="M1317" s="291"/>
      <c r="N1317" s="292"/>
      <c r="O1317" s="292"/>
      <c r="P1317" s="292"/>
      <c r="Q1317" s="292"/>
      <c r="R1317" s="292"/>
      <c r="S1317" s="292"/>
      <c r="T1317" s="293"/>
      <c r="AT1317" s="289" t="s">
        <v>183</v>
      </c>
      <c r="AU1317" s="289" t="s">
        <v>85</v>
      </c>
      <c r="AV1317" s="15" t="s">
        <v>79</v>
      </c>
      <c r="AW1317" s="15" t="s">
        <v>35</v>
      </c>
      <c r="AX1317" s="15" t="s">
        <v>72</v>
      </c>
      <c r="AY1317" s="289" t="s">
        <v>173</v>
      </c>
    </row>
    <row r="1318" spans="2:51" s="15" customFormat="1" ht="13.5">
      <c r="B1318" s="286"/>
      <c r="D1318" s="227" t="s">
        <v>183</v>
      </c>
      <c r="E1318" s="287" t="s">
        <v>5</v>
      </c>
      <c r="F1318" s="288" t="s">
        <v>1502</v>
      </c>
      <c r="H1318" s="289" t="s">
        <v>5</v>
      </c>
      <c r="I1318" s="290"/>
      <c r="L1318" s="286"/>
      <c r="M1318" s="291"/>
      <c r="N1318" s="292"/>
      <c r="O1318" s="292"/>
      <c r="P1318" s="292"/>
      <c r="Q1318" s="292"/>
      <c r="R1318" s="292"/>
      <c r="S1318" s="292"/>
      <c r="T1318" s="293"/>
      <c r="AT1318" s="289" t="s">
        <v>183</v>
      </c>
      <c r="AU1318" s="289" t="s">
        <v>85</v>
      </c>
      <c r="AV1318" s="15" t="s">
        <v>79</v>
      </c>
      <c r="AW1318" s="15" t="s">
        <v>35</v>
      </c>
      <c r="AX1318" s="15" t="s">
        <v>72</v>
      </c>
      <c r="AY1318" s="289" t="s">
        <v>173</v>
      </c>
    </row>
    <row r="1319" spans="2:51" s="12" customFormat="1" ht="13.5">
      <c r="B1319" s="226"/>
      <c r="D1319" s="227" t="s">
        <v>183</v>
      </c>
      <c r="E1319" s="228" t="s">
        <v>5</v>
      </c>
      <c r="F1319" s="229" t="s">
        <v>2668</v>
      </c>
      <c r="H1319" s="230">
        <v>66.3</v>
      </c>
      <c r="I1319" s="231"/>
      <c r="L1319" s="226"/>
      <c r="M1319" s="232"/>
      <c r="N1319" s="233"/>
      <c r="O1319" s="233"/>
      <c r="P1319" s="233"/>
      <c r="Q1319" s="233"/>
      <c r="R1319" s="233"/>
      <c r="S1319" s="233"/>
      <c r="T1319" s="234"/>
      <c r="AT1319" s="228" t="s">
        <v>183</v>
      </c>
      <c r="AU1319" s="228" t="s">
        <v>85</v>
      </c>
      <c r="AV1319" s="12" t="s">
        <v>81</v>
      </c>
      <c r="AW1319" s="12" t="s">
        <v>35</v>
      </c>
      <c r="AX1319" s="12" t="s">
        <v>72</v>
      </c>
      <c r="AY1319" s="228" t="s">
        <v>173</v>
      </c>
    </row>
    <row r="1320" spans="2:51" s="15" customFormat="1" ht="13.5">
      <c r="B1320" s="286"/>
      <c r="D1320" s="227" t="s">
        <v>183</v>
      </c>
      <c r="E1320" s="287" t="s">
        <v>5</v>
      </c>
      <c r="F1320" s="288" t="s">
        <v>1504</v>
      </c>
      <c r="H1320" s="289" t="s">
        <v>5</v>
      </c>
      <c r="I1320" s="290"/>
      <c r="L1320" s="286"/>
      <c r="M1320" s="291"/>
      <c r="N1320" s="292"/>
      <c r="O1320" s="292"/>
      <c r="P1320" s="292"/>
      <c r="Q1320" s="292"/>
      <c r="R1320" s="292"/>
      <c r="S1320" s="292"/>
      <c r="T1320" s="293"/>
      <c r="AT1320" s="289" t="s">
        <v>183</v>
      </c>
      <c r="AU1320" s="289" t="s">
        <v>85</v>
      </c>
      <c r="AV1320" s="15" t="s">
        <v>79</v>
      </c>
      <c r="AW1320" s="15" t="s">
        <v>35</v>
      </c>
      <c r="AX1320" s="15" t="s">
        <v>72</v>
      </c>
      <c r="AY1320" s="289" t="s">
        <v>173</v>
      </c>
    </row>
    <row r="1321" spans="2:51" s="12" customFormat="1" ht="13.5">
      <c r="B1321" s="226"/>
      <c r="D1321" s="227" t="s">
        <v>183</v>
      </c>
      <c r="E1321" s="228" t="s">
        <v>5</v>
      </c>
      <c r="F1321" s="229" t="s">
        <v>2668</v>
      </c>
      <c r="H1321" s="230">
        <v>66.3</v>
      </c>
      <c r="I1321" s="231"/>
      <c r="L1321" s="226"/>
      <c r="M1321" s="232"/>
      <c r="N1321" s="233"/>
      <c r="O1321" s="233"/>
      <c r="P1321" s="233"/>
      <c r="Q1321" s="233"/>
      <c r="R1321" s="233"/>
      <c r="S1321" s="233"/>
      <c r="T1321" s="234"/>
      <c r="AT1321" s="228" t="s">
        <v>183</v>
      </c>
      <c r="AU1321" s="228" t="s">
        <v>85</v>
      </c>
      <c r="AV1321" s="12" t="s">
        <v>81</v>
      </c>
      <c r="AW1321" s="12" t="s">
        <v>35</v>
      </c>
      <c r="AX1321" s="12" t="s">
        <v>72</v>
      </c>
      <c r="AY1321" s="228" t="s">
        <v>173</v>
      </c>
    </row>
    <row r="1322" spans="2:51" s="15" customFormat="1" ht="13.5">
      <c r="B1322" s="286"/>
      <c r="D1322" s="227" t="s">
        <v>183</v>
      </c>
      <c r="E1322" s="287" t="s">
        <v>5</v>
      </c>
      <c r="F1322" s="288" t="s">
        <v>1505</v>
      </c>
      <c r="H1322" s="289" t="s">
        <v>5</v>
      </c>
      <c r="I1322" s="290"/>
      <c r="L1322" s="286"/>
      <c r="M1322" s="291"/>
      <c r="N1322" s="292"/>
      <c r="O1322" s="292"/>
      <c r="P1322" s="292"/>
      <c r="Q1322" s="292"/>
      <c r="R1322" s="292"/>
      <c r="S1322" s="292"/>
      <c r="T1322" s="293"/>
      <c r="AT1322" s="289" t="s">
        <v>183</v>
      </c>
      <c r="AU1322" s="289" t="s">
        <v>85</v>
      </c>
      <c r="AV1322" s="15" t="s">
        <v>79</v>
      </c>
      <c r="AW1322" s="15" t="s">
        <v>35</v>
      </c>
      <c r="AX1322" s="15" t="s">
        <v>72</v>
      </c>
      <c r="AY1322" s="289" t="s">
        <v>173</v>
      </c>
    </row>
    <row r="1323" spans="2:51" s="12" customFormat="1" ht="13.5">
      <c r="B1323" s="226"/>
      <c r="D1323" s="227" t="s">
        <v>183</v>
      </c>
      <c r="E1323" s="228" t="s">
        <v>5</v>
      </c>
      <c r="F1323" s="229" t="s">
        <v>2669</v>
      </c>
      <c r="H1323" s="230">
        <v>67.81</v>
      </c>
      <c r="I1323" s="231"/>
      <c r="L1323" s="226"/>
      <c r="M1323" s="232"/>
      <c r="N1323" s="233"/>
      <c r="O1323" s="233"/>
      <c r="P1323" s="233"/>
      <c r="Q1323" s="233"/>
      <c r="R1323" s="233"/>
      <c r="S1323" s="233"/>
      <c r="T1323" s="234"/>
      <c r="AT1323" s="228" t="s">
        <v>183</v>
      </c>
      <c r="AU1323" s="228" t="s">
        <v>85</v>
      </c>
      <c r="AV1323" s="12" t="s">
        <v>81</v>
      </c>
      <c r="AW1323" s="12" t="s">
        <v>35</v>
      </c>
      <c r="AX1323" s="12" t="s">
        <v>72</v>
      </c>
      <c r="AY1323" s="228" t="s">
        <v>173</v>
      </c>
    </row>
    <row r="1324" spans="2:51" s="15" customFormat="1" ht="13.5">
      <c r="B1324" s="286"/>
      <c r="D1324" s="227" t="s">
        <v>183</v>
      </c>
      <c r="E1324" s="287" t="s">
        <v>5</v>
      </c>
      <c r="F1324" s="288" t="s">
        <v>2670</v>
      </c>
      <c r="H1324" s="289" t="s">
        <v>5</v>
      </c>
      <c r="I1324" s="290"/>
      <c r="L1324" s="286"/>
      <c r="M1324" s="291"/>
      <c r="N1324" s="292"/>
      <c r="O1324" s="292"/>
      <c r="P1324" s="292"/>
      <c r="Q1324" s="292"/>
      <c r="R1324" s="292"/>
      <c r="S1324" s="292"/>
      <c r="T1324" s="293"/>
      <c r="AT1324" s="289" t="s">
        <v>183</v>
      </c>
      <c r="AU1324" s="289" t="s">
        <v>85</v>
      </c>
      <c r="AV1324" s="15" t="s">
        <v>79</v>
      </c>
      <c r="AW1324" s="15" t="s">
        <v>35</v>
      </c>
      <c r="AX1324" s="15" t="s">
        <v>72</v>
      </c>
      <c r="AY1324" s="289" t="s">
        <v>173</v>
      </c>
    </row>
    <row r="1325" spans="2:51" s="15" customFormat="1" ht="13.5">
      <c r="B1325" s="286"/>
      <c r="D1325" s="227" t="s">
        <v>183</v>
      </c>
      <c r="E1325" s="287" t="s">
        <v>5</v>
      </c>
      <c r="F1325" s="288" t="s">
        <v>1750</v>
      </c>
      <c r="H1325" s="289" t="s">
        <v>5</v>
      </c>
      <c r="I1325" s="290"/>
      <c r="L1325" s="286"/>
      <c r="M1325" s="291"/>
      <c r="N1325" s="292"/>
      <c r="O1325" s="292"/>
      <c r="P1325" s="292"/>
      <c r="Q1325" s="292"/>
      <c r="R1325" s="292"/>
      <c r="S1325" s="292"/>
      <c r="T1325" s="293"/>
      <c r="AT1325" s="289" t="s">
        <v>183</v>
      </c>
      <c r="AU1325" s="289" t="s">
        <v>85</v>
      </c>
      <c r="AV1325" s="15" t="s">
        <v>79</v>
      </c>
      <c r="AW1325" s="15" t="s">
        <v>35</v>
      </c>
      <c r="AX1325" s="15" t="s">
        <v>72</v>
      </c>
      <c r="AY1325" s="289" t="s">
        <v>173</v>
      </c>
    </row>
    <row r="1326" spans="2:51" s="12" customFormat="1" ht="13.5">
      <c r="B1326" s="226"/>
      <c r="D1326" s="227" t="s">
        <v>183</v>
      </c>
      <c r="E1326" s="228" t="s">
        <v>5</v>
      </c>
      <c r="F1326" s="229" t="s">
        <v>2671</v>
      </c>
      <c r="H1326" s="230">
        <v>13.86</v>
      </c>
      <c r="I1326" s="231"/>
      <c r="L1326" s="226"/>
      <c r="M1326" s="232"/>
      <c r="N1326" s="233"/>
      <c r="O1326" s="233"/>
      <c r="P1326" s="233"/>
      <c r="Q1326" s="233"/>
      <c r="R1326" s="233"/>
      <c r="S1326" s="233"/>
      <c r="T1326" s="234"/>
      <c r="AT1326" s="228" t="s">
        <v>183</v>
      </c>
      <c r="AU1326" s="228" t="s">
        <v>85</v>
      </c>
      <c r="AV1326" s="12" t="s">
        <v>81</v>
      </c>
      <c r="AW1326" s="12" t="s">
        <v>35</v>
      </c>
      <c r="AX1326" s="12" t="s">
        <v>72</v>
      </c>
      <c r="AY1326" s="228" t="s">
        <v>173</v>
      </c>
    </row>
    <row r="1327" spans="2:51" s="13" customFormat="1" ht="13.5">
      <c r="B1327" s="235"/>
      <c r="D1327" s="236" t="s">
        <v>183</v>
      </c>
      <c r="E1327" s="237" t="s">
        <v>5</v>
      </c>
      <c r="F1327" s="238" t="s">
        <v>186</v>
      </c>
      <c r="H1327" s="239">
        <v>511.51</v>
      </c>
      <c r="I1327" s="240"/>
      <c r="L1327" s="235"/>
      <c r="M1327" s="241"/>
      <c r="N1327" s="242"/>
      <c r="O1327" s="242"/>
      <c r="P1327" s="242"/>
      <c r="Q1327" s="242"/>
      <c r="R1327" s="242"/>
      <c r="S1327" s="242"/>
      <c r="T1327" s="243"/>
      <c r="AT1327" s="244" t="s">
        <v>183</v>
      </c>
      <c r="AU1327" s="244" t="s">
        <v>85</v>
      </c>
      <c r="AV1327" s="13" t="s">
        <v>181</v>
      </c>
      <c r="AW1327" s="13" t="s">
        <v>35</v>
      </c>
      <c r="AX1327" s="13" t="s">
        <v>79</v>
      </c>
      <c r="AY1327" s="244" t="s">
        <v>173</v>
      </c>
    </row>
    <row r="1328" spans="2:65" s="1" customFormat="1" ht="22.5" customHeight="1">
      <c r="B1328" s="213"/>
      <c r="C1328" s="214" t="s">
        <v>2672</v>
      </c>
      <c r="D1328" s="214" t="s">
        <v>176</v>
      </c>
      <c r="E1328" s="215" t="s">
        <v>2673</v>
      </c>
      <c r="F1328" s="216" t="s">
        <v>2674</v>
      </c>
      <c r="G1328" s="217" t="s">
        <v>179</v>
      </c>
      <c r="H1328" s="218">
        <v>148.77</v>
      </c>
      <c r="I1328" s="219"/>
      <c r="J1328" s="220">
        <f>ROUND(I1328*H1328,2)</f>
        <v>0</v>
      </c>
      <c r="K1328" s="216" t="s">
        <v>5</v>
      </c>
      <c r="L1328" s="48"/>
      <c r="M1328" s="221" t="s">
        <v>5</v>
      </c>
      <c r="N1328" s="222" t="s">
        <v>43</v>
      </c>
      <c r="O1328" s="49"/>
      <c r="P1328" s="223">
        <f>O1328*H1328</f>
        <v>0</v>
      </c>
      <c r="Q1328" s="223">
        <v>0</v>
      </c>
      <c r="R1328" s="223">
        <f>Q1328*H1328</f>
        <v>0</v>
      </c>
      <c r="S1328" s="223">
        <v>0</v>
      </c>
      <c r="T1328" s="224">
        <f>S1328*H1328</f>
        <v>0</v>
      </c>
      <c r="AR1328" s="26" t="s">
        <v>263</v>
      </c>
      <c r="AT1328" s="26" t="s">
        <v>176</v>
      </c>
      <c r="AU1328" s="26" t="s">
        <v>85</v>
      </c>
      <c r="AY1328" s="26" t="s">
        <v>173</v>
      </c>
      <c r="BE1328" s="225">
        <f>IF(N1328="základní",J1328,0)</f>
        <v>0</v>
      </c>
      <c r="BF1328" s="225">
        <f>IF(N1328="snížená",J1328,0)</f>
        <v>0</v>
      </c>
      <c r="BG1328" s="225">
        <f>IF(N1328="zákl. přenesená",J1328,0)</f>
        <v>0</v>
      </c>
      <c r="BH1328" s="225">
        <f>IF(N1328="sníž. přenesená",J1328,0)</f>
        <v>0</v>
      </c>
      <c r="BI1328" s="225">
        <f>IF(N1328="nulová",J1328,0)</f>
        <v>0</v>
      </c>
      <c r="BJ1328" s="26" t="s">
        <v>79</v>
      </c>
      <c r="BK1328" s="225">
        <f>ROUND(I1328*H1328,2)</f>
        <v>0</v>
      </c>
      <c r="BL1328" s="26" t="s">
        <v>263</v>
      </c>
      <c r="BM1328" s="26" t="s">
        <v>2675</v>
      </c>
    </row>
    <row r="1329" spans="2:51" s="15" customFormat="1" ht="13.5">
      <c r="B1329" s="286"/>
      <c r="D1329" s="227" t="s">
        <v>183</v>
      </c>
      <c r="E1329" s="287" t="s">
        <v>5</v>
      </c>
      <c r="F1329" s="288" t="s">
        <v>1502</v>
      </c>
      <c r="H1329" s="289" t="s">
        <v>5</v>
      </c>
      <c r="I1329" s="290"/>
      <c r="L1329" s="286"/>
      <c r="M1329" s="291"/>
      <c r="N1329" s="292"/>
      <c r="O1329" s="292"/>
      <c r="P1329" s="292"/>
      <c r="Q1329" s="292"/>
      <c r="R1329" s="292"/>
      <c r="S1329" s="292"/>
      <c r="T1329" s="293"/>
      <c r="AT1329" s="289" t="s">
        <v>183</v>
      </c>
      <c r="AU1329" s="289" t="s">
        <v>85</v>
      </c>
      <c r="AV1329" s="15" t="s">
        <v>79</v>
      </c>
      <c r="AW1329" s="15" t="s">
        <v>35</v>
      </c>
      <c r="AX1329" s="15" t="s">
        <v>72</v>
      </c>
      <c r="AY1329" s="289" t="s">
        <v>173</v>
      </c>
    </row>
    <row r="1330" spans="2:51" s="12" customFormat="1" ht="13.5">
      <c r="B1330" s="226"/>
      <c r="D1330" s="227" t="s">
        <v>183</v>
      </c>
      <c r="E1330" s="228" t="s">
        <v>5</v>
      </c>
      <c r="F1330" s="229" t="s">
        <v>2676</v>
      </c>
      <c r="H1330" s="230">
        <v>47.49</v>
      </c>
      <c r="I1330" s="231"/>
      <c r="L1330" s="226"/>
      <c r="M1330" s="232"/>
      <c r="N1330" s="233"/>
      <c r="O1330" s="233"/>
      <c r="P1330" s="233"/>
      <c r="Q1330" s="233"/>
      <c r="R1330" s="233"/>
      <c r="S1330" s="233"/>
      <c r="T1330" s="234"/>
      <c r="AT1330" s="228" t="s">
        <v>183</v>
      </c>
      <c r="AU1330" s="228" t="s">
        <v>85</v>
      </c>
      <c r="AV1330" s="12" t="s">
        <v>81</v>
      </c>
      <c r="AW1330" s="12" t="s">
        <v>35</v>
      </c>
      <c r="AX1330" s="12" t="s">
        <v>72</v>
      </c>
      <c r="AY1330" s="228" t="s">
        <v>173</v>
      </c>
    </row>
    <row r="1331" spans="2:51" s="15" customFormat="1" ht="13.5">
      <c r="B1331" s="286"/>
      <c r="D1331" s="227" t="s">
        <v>183</v>
      </c>
      <c r="E1331" s="287" t="s">
        <v>5</v>
      </c>
      <c r="F1331" s="288" t="s">
        <v>1504</v>
      </c>
      <c r="H1331" s="289" t="s">
        <v>5</v>
      </c>
      <c r="I1331" s="290"/>
      <c r="L1331" s="286"/>
      <c r="M1331" s="291"/>
      <c r="N1331" s="292"/>
      <c r="O1331" s="292"/>
      <c r="P1331" s="292"/>
      <c r="Q1331" s="292"/>
      <c r="R1331" s="292"/>
      <c r="S1331" s="292"/>
      <c r="T1331" s="293"/>
      <c r="AT1331" s="289" t="s">
        <v>183</v>
      </c>
      <c r="AU1331" s="289" t="s">
        <v>85</v>
      </c>
      <c r="AV1331" s="15" t="s">
        <v>79</v>
      </c>
      <c r="AW1331" s="15" t="s">
        <v>35</v>
      </c>
      <c r="AX1331" s="15" t="s">
        <v>72</v>
      </c>
      <c r="AY1331" s="289" t="s">
        <v>173</v>
      </c>
    </row>
    <row r="1332" spans="2:51" s="12" customFormat="1" ht="13.5">
      <c r="B1332" s="226"/>
      <c r="D1332" s="227" t="s">
        <v>183</v>
      </c>
      <c r="E1332" s="228" t="s">
        <v>5</v>
      </c>
      <c r="F1332" s="229" t="s">
        <v>2676</v>
      </c>
      <c r="H1332" s="230">
        <v>47.49</v>
      </c>
      <c r="I1332" s="231"/>
      <c r="L1332" s="226"/>
      <c r="M1332" s="232"/>
      <c r="N1332" s="233"/>
      <c r="O1332" s="233"/>
      <c r="P1332" s="233"/>
      <c r="Q1332" s="233"/>
      <c r="R1332" s="233"/>
      <c r="S1332" s="233"/>
      <c r="T1332" s="234"/>
      <c r="AT1332" s="228" t="s">
        <v>183</v>
      </c>
      <c r="AU1332" s="228" t="s">
        <v>85</v>
      </c>
      <c r="AV1332" s="12" t="s">
        <v>81</v>
      </c>
      <c r="AW1332" s="12" t="s">
        <v>35</v>
      </c>
      <c r="AX1332" s="12" t="s">
        <v>72</v>
      </c>
      <c r="AY1332" s="228" t="s">
        <v>173</v>
      </c>
    </row>
    <row r="1333" spans="2:51" s="15" customFormat="1" ht="13.5">
      <c r="B1333" s="286"/>
      <c r="D1333" s="227" t="s">
        <v>183</v>
      </c>
      <c r="E1333" s="287" t="s">
        <v>5</v>
      </c>
      <c r="F1333" s="288" t="s">
        <v>1505</v>
      </c>
      <c r="H1333" s="289" t="s">
        <v>5</v>
      </c>
      <c r="I1333" s="290"/>
      <c r="L1333" s="286"/>
      <c r="M1333" s="291"/>
      <c r="N1333" s="292"/>
      <c r="O1333" s="292"/>
      <c r="P1333" s="292"/>
      <c r="Q1333" s="292"/>
      <c r="R1333" s="292"/>
      <c r="S1333" s="292"/>
      <c r="T1333" s="293"/>
      <c r="AT1333" s="289" t="s">
        <v>183</v>
      </c>
      <c r="AU1333" s="289" t="s">
        <v>85</v>
      </c>
      <c r="AV1333" s="15" t="s">
        <v>79</v>
      </c>
      <c r="AW1333" s="15" t="s">
        <v>35</v>
      </c>
      <c r="AX1333" s="15" t="s">
        <v>72</v>
      </c>
      <c r="AY1333" s="289" t="s">
        <v>173</v>
      </c>
    </row>
    <row r="1334" spans="2:51" s="12" customFormat="1" ht="13.5">
      <c r="B1334" s="226"/>
      <c r="D1334" s="227" t="s">
        <v>183</v>
      </c>
      <c r="E1334" s="228" t="s">
        <v>5</v>
      </c>
      <c r="F1334" s="229" t="s">
        <v>2676</v>
      </c>
      <c r="H1334" s="230">
        <v>47.49</v>
      </c>
      <c r="I1334" s="231"/>
      <c r="L1334" s="226"/>
      <c r="M1334" s="232"/>
      <c r="N1334" s="233"/>
      <c r="O1334" s="233"/>
      <c r="P1334" s="233"/>
      <c r="Q1334" s="233"/>
      <c r="R1334" s="233"/>
      <c r="S1334" s="233"/>
      <c r="T1334" s="234"/>
      <c r="AT1334" s="228" t="s">
        <v>183</v>
      </c>
      <c r="AU1334" s="228" t="s">
        <v>85</v>
      </c>
      <c r="AV1334" s="12" t="s">
        <v>81</v>
      </c>
      <c r="AW1334" s="12" t="s">
        <v>35</v>
      </c>
      <c r="AX1334" s="12" t="s">
        <v>72</v>
      </c>
      <c r="AY1334" s="228" t="s">
        <v>173</v>
      </c>
    </row>
    <row r="1335" spans="2:51" s="15" customFormat="1" ht="13.5">
      <c r="B1335" s="286"/>
      <c r="D1335" s="227" t="s">
        <v>183</v>
      </c>
      <c r="E1335" s="287" t="s">
        <v>5</v>
      </c>
      <c r="F1335" s="288" t="s">
        <v>1506</v>
      </c>
      <c r="H1335" s="289" t="s">
        <v>5</v>
      </c>
      <c r="I1335" s="290"/>
      <c r="L1335" s="286"/>
      <c r="M1335" s="291"/>
      <c r="N1335" s="292"/>
      <c r="O1335" s="292"/>
      <c r="P1335" s="292"/>
      <c r="Q1335" s="292"/>
      <c r="R1335" s="292"/>
      <c r="S1335" s="292"/>
      <c r="T1335" s="293"/>
      <c r="AT1335" s="289" t="s">
        <v>183</v>
      </c>
      <c r="AU1335" s="289" t="s">
        <v>85</v>
      </c>
      <c r="AV1335" s="15" t="s">
        <v>79</v>
      </c>
      <c r="AW1335" s="15" t="s">
        <v>35</v>
      </c>
      <c r="AX1335" s="15" t="s">
        <v>72</v>
      </c>
      <c r="AY1335" s="289" t="s">
        <v>173</v>
      </c>
    </row>
    <row r="1336" spans="2:51" s="12" customFormat="1" ht="13.5">
      <c r="B1336" s="226"/>
      <c r="D1336" s="227" t="s">
        <v>183</v>
      </c>
      <c r="E1336" s="228" t="s">
        <v>5</v>
      </c>
      <c r="F1336" s="229" t="s">
        <v>2677</v>
      </c>
      <c r="H1336" s="230">
        <v>6.3</v>
      </c>
      <c r="I1336" s="231"/>
      <c r="L1336" s="226"/>
      <c r="M1336" s="232"/>
      <c r="N1336" s="233"/>
      <c r="O1336" s="233"/>
      <c r="P1336" s="233"/>
      <c r="Q1336" s="233"/>
      <c r="R1336" s="233"/>
      <c r="S1336" s="233"/>
      <c r="T1336" s="234"/>
      <c r="AT1336" s="228" t="s">
        <v>183</v>
      </c>
      <c r="AU1336" s="228" t="s">
        <v>85</v>
      </c>
      <c r="AV1336" s="12" t="s">
        <v>81</v>
      </c>
      <c r="AW1336" s="12" t="s">
        <v>35</v>
      </c>
      <c r="AX1336" s="12" t="s">
        <v>72</v>
      </c>
      <c r="AY1336" s="228" t="s">
        <v>173</v>
      </c>
    </row>
    <row r="1337" spans="2:51" s="13" customFormat="1" ht="13.5">
      <c r="B1337" s="235"/>
      <c r="D1337" s="227" t="s">
        <v>183</v>
      </c>
      <c r="E1337" s="253" t="s">
        <v>5</v>
      </c>
      <c r="F1337" s="254" t="s">
        <v>186</v>
      </c>
      <c r="H1337" s="255">
        <v>148.77</v>
      </c>
      <c r="I1337" s="240"/>
      <c r="L1337" s="235"/>
      <c r="M1337" s="241"/>
      <c r="N1337" s="242"/>
      <c r="O1337" s="242"/>
      <c r="P1337" s="242"/>
      <c r="Q1337" s="242"/>
      <c r="R1337" s="242"/>
      <c r="S1337" s="242"/>
      <c r="T1337" s="243"/>
      <c r="AT1337" s="244" t="s">
        <v>183</v>
      </c>
      <c r="AU1337" s="244" t="s">
        <v>85</v>
      </c>
      <c r="AV1337" s="13" t="s">
        <v>181</v>
      </c>
      <c r="AW1337" s="13" t="s">
        <v>35</v>
      </c>
      <c r="AX1337" s="13" t="s">
        <v>79</v>
      </c>
      <c r="AY1337" s="244" t="s">
        <v>173</v>
      </c>
    </row>
    <row r="1338" spans="2:63" s="11" customFormat="1" ht="22.3" customHeight="1">
      <c r="B1338" s="199"/>
      <c r="D1338" s="210" t="s">
        <v>71</v>
      </c>
      <c r="E1338" s="211" t="s">
        <v>2678</v>
      </c>
      <c r="F1338" s="211" t="s">
        <v>2679</v>
      </c>
      <c r="I1338" s="202"/>
      <c r="J1338" s="212">
        <f>BK1338</f>
        <v>0</v>
      </c>
      <c r="L1338" s="199"/>
      <c r="M1338" s="204"/>
      <c r="N1338" s="205"/>
      <c r="O1338" s="205"/>
      <c r="P1338" s="206">
        <f>SUM(P1339:P1355)</f>
        <v>0</v>
      </c>
      <c r="Q1338" s="205"/>
      <c r="R1338" s="206">
        <f>SUM(R1339:R1355)</f>
        <v>0</v>
      </c>
      <c r="S1338" s="205"/>
      <c r="T1338" s="207">
        <f>SUM(T1339:T1355)</f>
        <v>0</v>
      </c>
      <c r="AR1338" s="200" t="s">
        <v>81</v>
      </c>
      <c r="AT1338" s="208" t="s">
        <v>71</v>
      </c>
      <c r="AU1338" s="208" t="s">
        <v>81</v>
      </c>
      <c r="AY1338" s="200" t="s">
        <v>173</v>
      </c>
      <c r="BK1338" s="209">
        <f>SUM(BK1339:BK1355)</f>
        <v>0</v>
      </c>
    </row>
    <row r="1339" spans="2:65" s="1" customFormat="1" ht="22.5" customHeight="1">
      <c r="B1339" s="213"/>
      <c r="C1339" s="214" t="s">
        <v>2680</v>
      </c>
      <c r="D1339" s="214" t="s">
        <v>176</v>
      </c>
      <c r="E1339" s="215" t="s">
        <v>2681</v>
      </c>
      <c r="F1339" s="216" t="s">
        <v>2682</v>
      </c>
      <c r="G1339" s="217" t="s">
        <v>245</v>
      </c>
      <c r="H1339" s="218">
        <v>3</v>
      </c>
      <c r="I1339" s="219"/>
      <c r="J1339" s="220">
        <f>ROUND(I1339*H1339,2)</f>
        <v>0</v>
      </c>
      <c r="K1339" s="216" t="s">
        <v>5</v>
      </c>
      <c r="L1339" s="48"/>
      <c r="M1339" s="221" t="s">
        <v>5</v>
      </c>
      <c r="N1339" s="222" t="s">
        <v>43</v>
      </c>
      <c r="O1339" s="49"/>
      <c r="P1339" s="223">
        <f>O1339*H1339</f>
        <v>0</v>
      </c>
      <c r="Q1339" s="223">
        <v>0</v>
      </c>
      <c r="R1339" s="223">
        <f>Q1339*H1339</f>
        <v>0</v>
      </c>
      <c r="S1339" s="223">
        <v>0</v>
      </c>
      <c r="T1339" s="224">
        <f>S1339*H1339</f>
        <v>0</v>
      </c>
      <c r="AR1339" s="26" t="s">
        <v>263</v>
      </c>
      <c r="AT1339" s="26" t="s">
        <v>176</v>
      </c>
      <c r="AU1339" s="26" t="s">
        <v>85</v>
      </c>
      <c r="AY1339" s="26" t="s">
        <v>173</v>
      </c>
      <c r="BE1339" s="225">
        <f>IF(N1339="základní",J1339,0)</f>
        <v>0</v>
      </c>
      <c r="BF1339" s="225">
        <f>IF(N1339="snížená",J1339,0)</f>
        <v>0</v>
      </c>
      <c r="BG1339" s="225">
        <f>IF(N1339="zákl. přenesená",J1339,0)</f>
        <v>0</v>
      </c>
      <c r="BH1339" s="225">
        <f>IF(N1339="sníž. přenesená",J1339,0)</f>
        <v>0</v>
      </c>
      <c r="BI1339" s="225">
        <f>IF(N1339="nulová",J1339,0)</f>
        <v>0</v>
      </c>
      <c r="BJ1339" s="26" t="s">
        <v>79</v>
      </c>
      <c r="BK1339" s="225">
        <f>ROUND(I1339*H1339,2)</f>
        <v>0</v>
      </c>
      <c r="BL1339" s="26" t="s">
        <v>263</v>
      </c>
      <c r="BM1339" s="26" t="s">
        <v>2683</v>
      </c>
    </row>
    <row r="1340" spans="2:65" s="1" customFormat="1" ht="22.5" customHeight="1">
      <c r="B1340" s="213"/>
      <c r="C1340" s="214" t="s">
        <v>2684</v>
      </c>
      <c r="D1340" s="214" t="s">
        <v>176</v>
      </c>
      <c r="E1340" s="215" t="s">
        <v>2685</v>
      </c>
      <c r="F1340" s="216" t="s">
        <v>2686</v>
      </c>
      <c r="G1340" s="217" t="s">
        <v>245</v>
      </c>
      <c r="H1340" s="218">
        <v>3</v>
      </c>
      <c r="I1340" s="219"/>
      <c r="J1340" s="220">
        <f>ROUND(I1340*H1340,2)</f>
        <v>0</v>
      </c>
      <c r="K1340" s="216" t="s">
        <v>5</v>
      </c>
      <c r="L1340" s="48"/>
      <c r="M1340" s="221" t="s">
        <v>5</v>
      </c>
      <c r="N1340" s="222" t="s">
        <v>43</v>
      </c>
      <c r="O1340" s="49"/>
      <c r="P1340" s="223">
        <f>O1340*H1340</f>
        <v>0</v>
      </c>
      <c r="Q1340" s="223">
        <v>0</v>
      </c>
      <c r="R1340" s="223">
        <f>Q1340*H1340</f>
        <v>0</v>
      </c>
      <c r="S1340" s="223">
        <v>0</v>
      </c>
      <c r="T1340" s="224">
        <f>S1340*H1340</f>
        <v>0</v>
      </c>
      <c r="AR1340" s="26" t="s">
        <v>263</v>
      </c>
      <c r="AT1340" s="26" t="s">
        <v>176</v>
      </c>
      <c r="AU1340" s="26" t="s">
        <v>85</v>
      </c>
      <c r="AY1340" s="26" t="s">
        <v>173</v>
      </c>
      <c r="BE1340" s="225">
        <f>IF(N1340="základní",J1340,0)</f>
        <v>0</v>
      </c>
      <c r="BF1340" s="225">
        <f>IF(N1340="snížená",J1340,0)</f>
        <v>0</v>
      </c>
      <c r="BG1340" s="225">
        <f>IF(N1340="zákl. přenesená",J1340,0)</f>
        <v>0</v>
      </c>
      <c r="BH1340" s="225">
        <f>IF(N1340="sníž. přenesená",J1340,0)</f>
        <v>0</v>
      </c>
      <c r="BI1340" s="225">
        <f>IF(N1340="nulová",J1340,0)</f>
        <v>0</v>
      </c>
      <c r="BJ1340" s="26" t="s">
        <v>79</v>
      </c>
      <c r="BK1340" s="225">
        <f>ROUND(I1340*H1340,2)</f>
        <v>0</v>
      </c>
      <c r="BL1340" s="26" t="s">
        <v>263</v>
      </c>
      <c r="BM1340" s="26" t="s">
        <v>2687</v>
      </c>
    </row>
    <row r="1341" spans="2:65" s="1" customFormat="1" ht="22.5" customHeight="1">
      <c r="B1341" s="213"/>
      <c r="C1341" s="214" t="s">
        <v>2688</v>
      </c>
      <c r="D1341" s="214" t="s">
        <v>176</v>
      </c>
      <c r="E1341" s="215" t="s">
        <v>2689</v>
      </c>
      <c r="F1341" s="216" t="s">
        <v>2690</v>
      </c>
      <c r="G1341" s="217" t="s">
        <v>245</v>
      </c>
      <c r="H1341" s="218">
        <v>3</v>
      </c>
      <c r="I1341" s="219"/>
      <c r="J1341" s="220">
        <f>ROUND(I1341*H1341,2)</f>
        <v>0</v>
      </c>
      <c r="K1341" s="216" t="s">
        <v>5</v>
      </c>
      <c r="L1341" s="48"/>
      <c r="M1341" s="221" t="s">
        <v>5</v>
      </c>
      <c r="N1341" s="222" t="s">
        <v>43</v>
      </c>
      <c r="O1341" s="49"/>
      <c r="P1341" s="223">
        <f>O1341*H1341</f>
        <v>0</v>
      </c>
      <c r="Q1341" s="223">
        <v>0</v>
      </c>
      <c r="R1341" s="223">
        <f>Q1341*H1341</f>
        <v>0</v>
      </c>
      <c r="S1341" s="223">
        <v>0</v>
      </c>
      <c r="T1341" s="224">
        <f>S1341*H1341</f>
        <v>0</v>
      </c>
      <c r="AR1341" s="26" t="s">
        <v>263</v>
      </c>
      <c r="AT1341" s="26" t="s">
        <v>176</v>
      </c>
      <c r="AU1341" s="26" t="s">
        <v>85</v>
      </c>
      <c r="AY1341" s="26" t="s">
        <v>173</v>
      </c>
      <c r="BE1341" s="225">
        <f>IF(N1341="základní",J1341,0)</f>
        <v>0</v>
      </c>
      <c r="BF1341" s="225">
        <f>IF(N1341="snížená",J1341,0)</f>
        <v>0</v>
      </c>
      <c r="BG1341" s="225">
        <f>IF(N1341="zákl. přenesená",J1341,0)</f>
        <v>0</v>
      </c>
      <c r="BH1341" s="225">
        <f>IF(N1341="sníž. přenesená",J1341,0)</f>
        <v>0</v>
      </c>
      <c r="BI1341" s="225">
        <f>IF(N1341="nulová",J1341,0)</f>
        <v>0</v>
      </c>
      <c r="BJ1341" s="26" t="s">
        <v>79</v>
      </c>
      <c r="BK1341" s="225">
        <f>ROUND(I1341*H1341,2)</f>
        <v>0</v>
      </c>
      <c r="BL1341" s="26" t="s">
        <v>263</v>
      </c>
      <c r="BM1341" s="26" t="s">
        <v>2691</v>
      </c>
    </row>
    <row r="1342" spans="2:65" s="1" customFormat="1" ht="22.5" customHeight="1">
      <c r="B1342" s="213"/>
      <c r="C1342" s="214" t="s">
        <v>2692</v>
      </c>
      <c r="D1342" s="214" t="s">
        <v>176</v>
      </c>
      <c r="E1342" s="215" t="s">
        <v>2693</v>
      </c>
      <c r="F1342" s="216" t="s">
        <v>2694</v>
      </c>
      <c r="G1342" s="217" t="s">
        <v>245</v>
      </c>
      <c r="H1342" s="218">
        <v>1</v>
      </c>
      <c r="I1342" s="219"/>
      <c r="J1342" s="220">
        <f>ROUND(I1342*H1342,2)</f>
        <v>0</v>
      </c>
      <c r="K1342" s="216" t="s">
        <v>5</v>
      </c>
      <c r="L1342" s="48"/>
      <c r="M1342" s="221" t="s">
        <v>5</v>
      </c>
      <c r="N1342" s="222" t="s">
        <v>43</v>
      </c>
      <c r="O1342" s="49"/>
      <c r="P1342" s="223">
        <f>O1342*H1342</f>
        <v>0</v>
      </c>
      <c r="Q1342" s="223">
        <v>0</v>
      </c>
      <c r="R1342" s="223">
        <f>Q1342*H1342</f>
        <v>0</v>
      </c>
      <c r="S1342" s="223">
        <v>0</v>
      </c>
      <c r="T1342" s="224">
        <f>S1342*H1342</f>
        <v>0</v>
      </c>
      <c r="AR1342" s="26" t="s">
        <v>263</v>
      </c>
      <c r="AT1342" s="26" t="s">
        <v>176</v>
      </c>
      <c r="AU1342" s="26" t="s">
        <v>85</v>
      </c>
      <c r="AY1342" s="26" t="s">
        <v>173</v>
      </c>
      <c r="BE1342" s="225">
        <f>IF(N1342="základní",J1342,0)</f>
        <v>0</v>
      </c>
      <c r="BF1342" s="225">
        <f>IF(N1342="snížená",J1342,0)</f>
        <v>0</v>
      </c>
      <c r="BG1342" s="225">
        <f>IF(N1342="zákl. přenesená",J1342,0)</f>
        <v>0</v>
      </c>
      <c r="BH1342" s="225">
        <f>IF(N1342="sníž. přenesená",J1342,0)</f>
        <v>0</v>
      </c>
      <c r="BI1342" s="225">
        <f>IF(N1342="nulová",J1342,0)</f>
        <v>0</v>
      </c>
      <c r="BJ1342" s="26" t="s">
        <v>79</v>
      </c>
      <c r="BK1342" s="225">
        <f>ROUND(I1342*H1342,2)</f>
        <v>0</v>
      </c>
      <c r="BL1342" s="26" t="s">
        <v>263</v>
      </c>
      <c r="BM1342" s="26" t="s">
        <v>2695</v>
      </c>
    </row>
    <row r="1343" spans="2:65" s="1" customFormat="1" ht="22.5" customHeight="1">
      <c r="B1343" s="213"/>
      <c r="C1343" s="214" t="s">
        <v>2696</v>
      </c>
      <c r="D1343" s="214" t="s">
        <v>176</v>
      </c>
      <c r="E1343" s="215" t="s">
        <v>2697</v>
      </c>
      <c r="F1343" s="216" t="s">
        <v>2698</v>
      </c>
      <c r="G1343" s="217" t="s">
        <v>245</v>
      </c>
      <c r="H1343" s="218">
        <v>1</v>
      </c>
      <c r="I1343" s="219"/>
      <c r="J1343" s="220">
        <f>ROUND(I1343*H1343,2)</f>
        <v>0</v>
      </c>
      <c r="K1343" s="216" t="s">
        <v>5</v>
      </c>
      <c r="L1343" s="48"/>
      <c r="M1343" s="221" t="s">
        <v>5</v>
      </c>
      <c r="N1343" s="222" t="s">
        <v>43</v>
      </c>
      <c r="O1343" s="49"/>
      <c r="P1343" s="223">
        <f>O1343*H1343</f>
        <v>0</v>
      </c>
      <c r="Q1343" s="223">
        <v>0</v>
      </c>
      <c r="R1343" s="223">
        <f>Q1343*H1343</f>
        <v>0</v>
      </c>
      <c r="S1343" s="223">
        <v>0</v>
      </c>
      <c r="T1343" s="224">
        <f>S1343*H1343</f>
        <v>0</v>
      </c>
      <c r="AR1343" s="26" t="s">
        <v>263</v>
      </c>
      <c r="AT1343" s="26" t="s">
        <v>176</v>
      </c>
      <c r="AU1343" s="26" t="s">
        <v>85</v>
      </c>
      <c r="AY1343" s="26" t="s">
        <v>173</v>
      </c>
      <c r="BE1343" s="225">
        <f>IF(N1343="základní",J1343,0)</f>
        <v>0</v>
      </c>
      <c r="BF1343" s="225">
        <f>IF(N1343="snížená",J1343,0)</f>
        <v>0</v>
      </c>
      <c r="BG1343" s="225">
        <f>IF(N1343="zákl. přenesená",J1343,0)</f>
        <v>0</v>
      </c>
      <c r="BH1343" s="225">
        <f>IF(N1343="sníž. přenesená",J1343,0)</f>
        <v>0</v>
      </c>
      <c r="BI1343" s="225">
        <f>IF(N1343="nulová",J1343,0)</f>
        <v>0</v>
      </c>
      <c r="BJ1343" s="26" t="s">
        <v>79</v>
      </c>
      <c r="BK1343" s="225">
        <f>ROUND(I1343*H1343,2)</f>
        <v>0</v>
      </c>
      <c r="BL1343" s="26" t="s">
        <v>263</v>
      </c>
      <c r="BM1343" s="26" t="s">
        <v>2699</v>
      </c>
    </row>
    <row r="1344" spans="2:65" s="1" customFormat="1" ht="22.5" customHeight="1">
      <c r="B1344" s="213"/>
      <c r="C1344" s="214" t="s">
        <v>2700</v>
      </c>
      <c r="D1344" s="214" t="s">
        <v>176</v>
      </c>
      <c r="E1344" s="215" t="s">
        <v>2701</v>
      </c>
      <c r="F1344" s="216" t="s">
        <v>2702</v>
      </c>
      <c r="G1344" s="217" t="s">
        <v>245</v>
      </c>
      <c r="H1344" s="218">
        <v>6</v>
      </c>
      <c r="I1344" s="219"/>
      <c r="J1344" s="220">
        <f>ROUND(I1344*H1344,2)</f>
        <v>0</v>
      </c>
      <c r="K1344" s="216" t="s">
        <v>5</v>
      </c>
      <c r="L1344" s="48"/>
      <c r="M1344" s="221" t="s">
        <v>5</v>
      </c>
      <c r="N1344" s="222" t="s">
        <v>43</v>
      </c>
      <c r="O1344" s="49"/>
      <c r="P1344" s="223">
        <f>O1344*H1344</f>
        <v>0</v>
      </c>
      <c r="Q1344" s="223">
        <v>0</v>
      </c>
      <c r="R1344" s="223">
        <f>Q1344*H1344</f>
        <v>0</v>
      </c>
      <c r="S1344" s="223">
        <v>0</v>
      </c>
      <c r="T1344" s="224">
        <f>S1344*H1344</f>
        <v>0</v>
      </c>
      <c r="AR1344" s="26" t="s">
        <v>263</v>
      </c>
      <c r="AT1344" s="26" t="s">
        <v>176</v>
      </c>
      <c r="AU1344" s="26" t="s">
        <v>85</v>
      </c>
      <c r="AY1344" s="26" t="s">
        <v>173</v>
      </c>
      <c r="BE1344" s="225">
        <f>IF(N1344="základní",J1344,0)</f>
        <v>0</v>
      </c>
      <c r="BF1344" s="225">
        <f>IF(N1344="snížená",J1344,0)</f>
        <v>0</v>
      </c>
      <c r="BG1344" s="225">
        <f>IF(N1344="zákl. přenesená",J1344,0)</f>
        <v>0</v>
      </c>
      <c r="BH1344" s="225">
        <f>IF(N1344="sníž. přenesená",J1344,0)</f>
        <v>0</v>
      </c>
      <c r="BI1344" s="225">
        <f>IF(N1344="nulová",J1344,0)</f>
        <v>0</v>
      </c>
      <c r="BJ1344" s="26" t="s">
        <v>79</v>
      </c>
      <c r="BK1344" s="225">
        <f>ROUND(I1344*H1344,2)</f>
        <v>0</v>
      </c>
      <c r="BL1344" s="26" t="s">
        <v>263</v>
      </c>
      <c r="BM1344" s="26" t="s">
        <v>2703</v>
      </c>
    </row>
    <row r="1345" spans="2:65" s="1" customFormat="1" ht="22.5" customHeight="1">
      <c r="B1345" s="213"/>
      <c r="C1345" s="214" t="s">
        <v>2704</v>
      </c>
      <c r="D1345" s="214" t="s">
        <v>176</v>
      </c>
      <c r="E1345" s="215" t="s">
        <v>2705</v>
      </c>
      <c r="F1345" s="216" t="s">
        <v>2706</v>
      </c>
      <c r="G1345" s="217" t="s">
        <v>245</v>
      </c>
      <c r="H1345" s="218">
        <v>3</v>
      </c>
      <c r="I1345" s="219"/>
      <c r="J1345" s="220">
        <f>ROUND(I1345*H1345,2)</f>
        <v>0</v>
      </c>
      <c r="K1345" s="216" t="s">
        <v>5</v>
      </c>
      <c r="L1345" s="48"/>
      <c r="M1345" s="221" t="s">
        <v>5</v>
      </c>
      <c r="N1345" s="222" t="s">
        <v>43</v>
      </c>
      <c r="O1345" s="49"/>
      <c r="P1345" s="223">
        <f>O1345*H1345</f>
        <v>0</v>
      </c>
      <c r="Q1345" s="223">
        <v>0</v>
      </c>
      <c r="R1345" s="223">
        <f>Q1345*H1345</f>
        <v>0</v>
      </c>
      <c r="S1345" s="223">
        <v>0</v>
      </c>
      <c r="T1345" s="224">
        <f>S1345*H1345</f>
        <v>0</v>
      </c>
      <c r="AR1345" s="26" t="s">
        <v>263</v>
      </c>
      <c r="AT1345" s="26" t="s">
        <v>176</v>
      </c>
      <c r="AU1345" s="26" t="s">
        <v>85</v>
      </c>
      <c r="AY1345" s="26" t="s">
        <v>173</v>
      </c>
      <c r="BE1345" s="225">
        <f>IF(N1345="základní",J1345,0)</f>
        <v>0</v>
      </c>
      <c r="BF1345" s="225">
        <f>IF(N1345="snížená",J1345,0)</f>
        <v>0</v>
      </c>
      <c r="BG1345" s="225">
        <f>IF(N1345="zákl. přenesená",J1345,0)</f>
        <v>0</v>
      </c>
      <c r="BH1345" s="225">
        <f>IF(N1345="sníž. přenesená",J1345,0)</f>
        <v>0</v>
      </c>
      <c r="BI1345" s="225">
        <f>IF(N1345="nulová",J1345,0)</f>
        <v>0</v>
      </c>
      <c r="BJ1345" s="26" t="s">
        <v>79</v>
      </c>
      <c r="BK1345" s="225">
        <f>ROUND(I1345*H1345,2)</f>
        <v>0</v>
      </c>
      <c r="BL1345" s="26" t="s">
        <v>263</v>
      </c>
      <c r="BM1345" s="26" t="s">
        <v>2707</v>
      </c>
    </row>
    <row r="1346" spans="2:65" s="1" customFormat="1" ht="22.5" customHeight="1">
      <c r="B1346" s="213"/>
      <c r="C1346" s="214" t="s">
        <v>2708</v>
      </c>
      <c r="D1346" s="214" t="s">
        <v>176</v>
      </c>
      <c r="E1346" s="215" t="s">
        <v>2709</v>
      </c>
      <c r="F1346" s="216" t="s">
        <v>2710</v>
      </c>
      <c r="G1346" s="217" t="s">
        <v>245</v>
      </c>
      <c r="H1346" s="218">
        <v>6</v>
      </c>
      <c r="I1346" s="219"/>
      <c r="J1346" s="220">
        <f>ROUND(I1346*H1346,2)</f>
        <v>0</v>
      </c>
      <c r="K1346" s="216" t="s">
        <v>5</v>
      </c>
      <c r="L1346" s="48"/>
      <c r="M1346" s="221" t="s">
        <v>5</v>
      </c>
      <c r="N1346" s="222" t="s">
        <v>43</v>
      </c>
      <c r="O1346" s="49"/>
      <c r="P1346" s="223">
        <f>O1346*H1346</f>
        <v>0</v>
      </c>
      <c r="Q1346" s="223">
        <v>0</v>
      </c>
      <c r="R1346" s="223">
        <f>Q1346*H1346</f>
        <v>0</v>
      </c>
      <c r="S1346" s="223">
        <v>0</v>
      </c>
      <c r="T1346" s="224">
        <f>S1346*H1346</f>
        <v>0</v>
      </c>
      <c r="AR1346" s="26" t="s">
        <v>263</v>
      </c>
      <c r="AT1346" s="26" t="s">
        <v>176</v>
      </c>
      <c r="AU1346" s="26" t="s">
        <v>85</v>
      </c>
      <c r="AY1346" s="26" t="s">
        <v>173</v>
      </c>
      <c r="BE1346" s="225">
        <f>IF(N1346="základní",J1346,0)</f>
        <v>0</v>
      </c>
      <c r="BF1346" s="225">
        <f>IF(N1346="snížená",J1346,0)</f>
        <v>0</v>
      </c>
      <c r="BG1346" s="225">
        <f>IF(N1346="zákl. přenesená",J1346,0)</f>
        <v>0</v>
      </c>
      <c r="BH1346" s="225">
        <f>IF(N1346="sníž. přenesená",J1346,0)</f>
        <v>0</v>
      </c>
      <c r="BI1346" s="225">
        <f>IF(N1346="nulová",J1346,0)</f>
        <v>0</v>
      </c>
      <c r="BJ1346" s="26" t="s">
        <v>79</v>
      </c>
      <c r="BK1346" s="225">
        <f>ROUND(I1346*H1346,2)</f>
        <v>0</v>
      </c>
      <c r="BL1346" s="26" t="s">
        <v>263</v>
      </c>
      <c r="BM1346" s="26" t="s">
        <v>2711</v>
      </c>
    </row>
    <row r="1347" spans="2:65" s="1" customFormat="1" ht="22.5" customHeight="1">
      <c r="B1347" s="213"/>
      <c r="C1347" s="214" t="s">
        <v>2712</v>
      </c>
      <c r="D1347" s="214" t="s">
        <v>176</v>
      </c>
      <c r="E1347" s="215" t="s">
        <v>2713</v>
      </c>
      <c r="F1347" s="216" t="s">
        <v>2714</v>
      </c>
      <c r="G1347" s="217" t="s">
        <v>245</v>
      </c>
      <c r="H1347" s="218">
        <v>1</v>
      </c>
      <c r="I1347" s="219"/>
      <c r="J1347" s="220">
        <f>ROUND(I1347*H1347,2)</f>
        <v>0</v>
      </c>
      <c r="K1347" s="216" t="s">
        <v>5</v>
      </c>
      <c r="L1347" s="48"/>
      <c r="M1347" s="221" t="s">
        <v>5</v>
      </c>
      <c r="N1347" s="222" t="s">
        <v>43</v>
      </c>
      <c r="O1347" s="49"/>
      <c r="P1347" s="223">
        <f>O1347*H1347</f>
        <v>0</v>
      </c>
      <c r="Q1347" s="223">
        <v>0</v>
      </c>
      <c r="R1347" s="223">
        <f>Q1347*H1347</f>
        <v>0</v>
      </c>
      <c r="S1347" s="223">
        <v>0</v>
      </c>
      <c r="T1347" s="224">
        <f>S1347*H1347</f>
        <v>0</v>
      </c>
      <c r="AR1347" s="26" t="s">
        <v>263</v>
      </c>
      <c r="AT1347" s="26" t="s">
        <v>176</v>
      </c>
      <c r="AU1347" s="26" t="s">
        <v>85</v>
      </c>
      <c r="AY1347" s="26" t="s">
        <v>173</v>
      </c>
      <c r="BE1347" s="225">
        <f>IF(N1347="základní",J1347,0)</f>
        <v>0</v>
      </c>
      <c r="BF1347" s="225">
        <f>IF(N1347="snížená",J1347,0)</f>
        <v>0</v>
      </c>
      <c r="BG1347" s="225">
        <f>IF(N1347="zákl. přenesená",J1347,0)</f>
        <v>0</v>
      </c>
      <c r="BH1347" s="225">
        <f>IF(N1347="sníž. přenesená",J1347,0)</f>
        <v>0</v>
      </c>
      <c r="BI1347" s="225">
        <f>IF(N1347="nulová",J1347,0)</f>
        <v>0</v>
      </c>
      <c r="BJ1347" s="26" t="s">
        <v>79</v>
      </c>
      <c r="BK1347" s="225">
        <f>ROUND(I1347*H1347,2)</f>
        <v>0</v>
      </c>
      <c r="BL1347" s="26" t="s">
        <v>263</v>
      </c>
      <c r="BM1347" s="26" t="s">
        <v>2715</v>
      </c>
    </row>
    <row r="1348" spans="2:65" s="1" customFormat="1" ht="22.5" customHeight="1">
      <c r="B1348" s="213"/>
      <c r="C1348" s="214" t="s">
        <v>2716</v>
      </c>
      <c r="D1348" s="214" t="s">
        <v>176</v>
      </c>
      <c r="E1348" s="215" t="s">
        <v>2717</v>
      </c>
      <c r="F1348" s="216" t="s">
        <v>2718</v>
      </c>
      <c r="G1348" s="217" t="s">
        <v>245</v>
      </c>
      <c r="H1348" s="218">
        <v>7</v>
      </c>
      <c r="I1348" s="219"/>
      <c r="J1348" s="220">
        <f>ROUND(I1348*H1348,2)</f>
        <v>0</v>
      </c>
      <c r="K1348" s="216" t="s">
        <v>5</v>
      </c>
      <c r="L1348" s="48"/>
      <c r="M1348" s="221" t="s">
        <v>5</v>
      </c>
      <c r="N1348" s="222" t="s">
        <v>43</v>
      </c>
      <c r="O1348" s="49"/>
      <c r="P1348" s="223">
        <f>O1348*H1348</f>
        <v>0</v>
      </c>
      <c r="Q1348" s="223">
        <v>0</v>
      </c>
      <c r="R1348" s="223">
        <f>Q1348*H1348</f>
        <v>0</v>
      </c>
      <c r="S1348" s="223">
        <v>0</v>
      </c>
      <c r="T1348" s="224">
        <f>S1348*H1348</f>
        <v>0</v>
      </c>
      <c r="AR1348" s="26" t="s">
        <v>263</v>
      </c>
      <c r="AT1348" s="26" t="s">
        <v>176</v>
      </c>
      <c r="AU1348" s="26" t="s">
        <v>85</v>
      </c>
      <c r="AY1348" s="26" t="s">
        <v>173</v>
      </c>
      <c r="BE1348" s="225">
        <f>IF(N1348="základní",J1348,0)</f>
        <v>0</v>
      </c>
      <c r="BF1348" s="225">
        <f>IF(N1348="snížená",J1348,0)</f>
        <v>0</v>
      </c>
      <c r="BG1348" s="225">
        <f>IF(N1348="zákl. přenesená",J1348,0)</f>
        <v>0</v>
      </c>
      <c r="BH1348" s="225">
        <f>IF(N1348="sníž. přenesená",J1348,0)</f>
        <v>0</v>
      </c>
      <c r="BI1348" s="225">
        <f>IF(N1348="nulová",J1348,0)</f>
        <v>0</v>
      </c>
      <c r="BJ1348" s="26" t="s">
        <v>79</v>
      </c>
      <c r="BK1348" s="225">
        <f>ROUND(I1348*H1348,2)</f>
        <v>0</v>
      </c>
      <c r="BL1348" s="26" t="s">
        <v>263</v>
      </c>
      <c r="BM1348" s="26" t="s">
        <v>2719</v>
      </c>
    </row>
    <row r="1349" spans="2:65" s="1" customFormat="1" ht="22.5" customHeight="1">
      <c r="B1349" s="213"/>
      <c r="C1349" s="214" t="s">
        <v>2720</v>
      </c>
      <c r="D1349" s="214" t="s">
        <v>176</v>
      </c>
      <c r="E1349" s="215" t="s">
        <v>2721</v>
      </c>
      <c r="F1349" s="216" t="s">
        <v>2722</v>
      </c>
      <c r="G1349" s="217" t="s">
        <v>245</v>
      </c>
      <c r="H1349" s="218">
        <v>21</v>
      </c>
      <c r="I1349" s="219"/>
      <c r="J1349" s="220">
        <f>ROUND(I1349*H1349,2)</f>
        <v>0</v>
      </c>
      <c r="K1349" s="216" t="s">
        <v>5</v>
      </c>
      <c r="L1349" s="48"/>
      <c r="M1349" s="221" t="s">
        <v>5</v>
      </c>
      <c r="N1349" s="222" t="s">
        <v>43</v>
      </c>
      <c r="O1349" s="49"/>
      <c r="P1349" s="223">
        <f>O1349*H1349</f>
        <v>0</v>
      </c>
      <c r="Q1349" s="223">
        <v>0</v>
      </c>
      <c r="R1349" s="223">
        <f>Q1349*H1349</f>
        <v>0</v>
      </c>
      <c r="S1349" s="223">
        <v>0</v>
      </c>
      <c r="T1349" s="224">
        <f>S1349*H1349</f>
        <v>0</v>
      </c>
      <c r="AR1349" s="26" t="s">
        <v>263</v>
      </c>
      <c r="AT1349" s="26" t="s">
        <v>176</v>
      </c>
      <c r="AU1349" s="26" t="s">
        <v>85</v>
      </c>
      <c r="AY1349" s="26" t="s">
        <v>173</v>
      </c>
      <c r="BE1349" s="225">
        <f>IF(N1349="základní",J1349,0)</f>
        <v>0</v>
      </c>
      <c r="BF1349" s="225">
        <f>IF(N1349="snížená",J1349,0)</f>
        <v>0</v>
      </c>
      <c r="BG1349" s="225">
        <f>IF(N1349="zákl. přenesená",J1349,0)</f>
        <v>0</v>
      </c>
      <c r="BH1349" s="225">
        <f>IF(N1349="sníž. přenesená",J1349,0)</f>
        <v>0</v>
      </c>
      <c r="BI1349" s="225">
        <f>IF(N1349="nulová",J1349,0)</f>
        <v>0</v>
      </c>
      <c r="BJ1349" s="26" t="s">
        <v>79</v>
      </c>
      <c r="BK1349" s="225">
        <f>ROUND(I1349*H1349,2)</f>
        <v>0</v>
      </c>
      <c r="BL1349" s="26" t="s">
        <v>263</v>
      </c>
      <c r="BM1349" s="26" t="s">
        <v>2723</v>
      </c>
    </row>
    <row r="1350" spans="2:65" s="1" customFormat="1" ht="22.5" customHeight="1">
      <c r="B1350" s="213"/>
      <c r="C1350" s="214" t="s">
        <v>2724</v>
      </c>
      <c r="D1350" s="214" t="s">
        <v>176</v>
      </c>
      <c r="E1350" s="215" t="s">
        <v>2725</v>
      </c>
      <c r="F1350" s="216" t="s">
        <v>2726</v>
      </c>
      <c r="G1350" s="217" t="s">
        <v>245</v>
      </c>
      <c r="H1350" s="218">
        <v>36</v>
      </c>
      <c r="I1350" s="219"/>
      <c r="J1350" s="220">
        <f>ROUND(I1350*H1350,2)</f>
        <v>0</v>
      </c>
      <c r="K1350" s="216" t="s">
        <v>5</v>
      </c>
      <c r="L1350" s="48"/>
      <c r="M1350" s="221" t="s">
        <v>5</v>
      </c>
      <c r="N1350" s="222" t="s">
        <v>43</v>
      </c>
      <c r="O1350" s="49"/>
      <c r="P1350" s="223">
        <f>O1350*H1350</f>
        <v>0</v>
      </c>
      <c r="Q1350" s="223">
        <v>0</v>
      </c>
      <c r="R1350" s="223">
        <f>Q1350*H1350</f>
        <v>0</v>
      </c>
      <c r="S1350" s="223">
        <v>0</v>
      </c>
      <c r="T1350" s="224">
        <f>S1350*H1350</f>
        <v>0</v>
      </c>
      <c r="AR1350" s="26" t="s">
        <v>263</v>
      </c>
      <c r="AT1350" s="26" t="s">
        <v>176</v>
      </c>
      <c r="AU1350" s="26" t="s">
        <v>85</v>
      </c>
      <c r="AY1350" s="26" t="s">
        <v>173</v>
      </c>
      <c r="BE1350" s="225">
        <f>IF(N1350="základní",J1350,0)</f>
        <v>0</v>
      </c>
      <c r="BF1350" s="225">
        <f>IF(N1350="snížená",J1350,0)</f>
        <v>0</v>
      </c>
      <c r="BG1350" s="225">
        <f>IF(N1350="zákl. přenesená",J1350,0)</f>
        <v>0</v>
      </c>
      <c r="BH1350" s="225">
        <f>IF(N1350="sníž. přenesená",J1350,0)</f>
        <v>0</v>
      </c>
      <c r="BI1350" s="225">
        <f>IF(N1350="nulová",J1350,0)</f>
        <v>0</v>
      </c>
      <c r="BJ1350" s="26" t="s">
        <v>79</v>
      </c>
      <c r="BK1350" s="225">
        <f>ROUND(I1350*H1350,2)</f>
        <v>0</v>
      </c>
      <c r="BL1350" s="26" t="s">
        <v>263</v>
      </c>
      <c r="BM1350" s="26" t="s">
        <v>2727</v>
      </c>
    </row>
    <row r="1351" spans="2:65" s="1" customFormat="1" ht="22.5" customHeight="1">
      <c r="B1351" s="213"/>
      <c r="C1351" s="214" t="s">
        <v>2728</v>
      </c>
      <c r="D1351" s="214" t="s">
        <v>176</v>
      </c>
      <c r="E1351" s="215" t="s">
        <v>2729</v>
      </c>
      <c r="F1351" s="216" t="s">
        <v>2730</v>
      </c>
      <c r="G1351" s="217" t="s">
        <v>245</v>
      </c>
      <c r="H1351" s="218">
        <v>30</v>
      </c>
      <c r="I1351" s="219"/>
      <c r="J1351" s="220">
        <f>ROUND(I1351*H1351,2)</f>
        <v>0</v>
      </c>
      <c r="K1351" s="216" t="s">
        <v>5</v>
      </c>
      <c r="L1351" s="48"/>
      <c r="M1351" s="221" t="s">
        <v>5</v>
      </c>
      <c r="N1351" s="222" t="s">
        <v>43</v>
      </c>
      <c r="O1351" s="49"/>
      <c r="P1351" s="223">
        <f>O1351*H1351</f>
        <v>0</v>
      </c>
      <c r="Q1351" s="223">
        <v>0</v>
      </c>
      <c r="R1351" s="223">
        <f>Q1351*H1351</f>
        <v>0</v>
      </c>
      <c r="S1351" s="223">
        <v>0</v>
      </c>
      <c r="T1351" s="224">
        <f>S1351*H1351</f>
        <v>0</v>
      </c>
      <c r="AR1351" s="26" t="s">
        <v>263</v>
      </c>
      <c r="AT1351" s="26" t="s">
        <v>176</v>
      </c>
      <c r="AU1351" s="26" t="s">
        <v>85</v>
      </c>
      <c r="AY1351" s="26" t="s">
        <v>173</v>
      </c>
      <c r="BE1351" s="225">
        <f>IF(N1351="základní",J1351,0)</f>
        <v>0</v>
      </c>
      <c r="BF1351" s="225">
        <f>IF(N1351="snížená",J1351,0)</f>
        <v>0</v>
      </c>
      <c r="BG1351" s="225">
        <f>IF(N1351="zákl. přenesená",J1351,0)</f>
        <v>0</v>
      </c>
      <c r="BH1351" s="225">
        <f>IF(N1351="sníž. přenesená",J1351,0)</f>
        <v>0</v>
      </c>
      <c r="BI1351" s="225">
        <f>IF(N1351="nulová",J1351,0)</f>
        <v>0</v>
      </c>
      <c r="BJ1351" s="26" t="s">
        <v>79</v>
      </c>
      <c r="BK1351" s="225">
        <f>ROUND(I1351*H1351,2)</f>
        <v>0</v>
      </c>
      <c r="BL1351" s="26" t="s">
        <v>263</v>
      </c>
      <c r="BM1351" s="26" t="s">
        <v>2731</v>
      </c>
    </row>
    <row r="1352" spans="2:65" s="1" customFormat="1" ht="22.5" customHeight="1">
      <c r="B1352" s="213"/>
      <c r="C1352" s="214" t="s">
        <v>2732</v>
      </c>
      <c r="D1352" s="214" t="s">
        <v>176</v>
      </c>
      <c r="E1352" s="215" t="s">
        <v>2733</v>
      </c>
      <c r="F1352" s="216" t="s">
        <v>2734</v>
      </c>
      <c r="G1352" s="217" t="s">
        <v>245</v>
      </c>
      <c r="H1352" s="218">
        <v>4</v>
      </c>
      <c r="I1352" s="219"/>
      <c r="J1352" s="220">
        <f>ROUND(I1352*H1352,2)</f>
        <v>0</v>
      </c>
      <c r="K1352" s="216" t="s">
        <v>5</v>
      </c>
      <c r="L1352" s="48"/>
      <c r="M1352" s="221" t="s">
        <v>5</v>
      </c>
      <c r="N1352" s="222" t="s">
        <v>43</v>
      </c>
      <c r="O1352" s="49"/>
      <c r="P1352" s="223">
        <f>O1352*H1352</f>
        <v>0</v>
      </c>
      <c r="Q1352" s="223">
        <v>0</v>
      </c>
      <c r="R1352" s="223">
        <f>Q1352*H1352</f>
        <v>0</v>
      </c>
      <c r="S1352" s="223">
        <v>0</v>
      </c>
      <c r="T1352" s="224">
        <f>S1352*H1352</f>
        <v>0</v>
      </c>
      <c r="AR1352" s="26" t="s">
        <v>263</v>
      </c>
      <c r="AT1352" s="26" t="s">
        <v>176</v>
      </c>
      <c r="AU1352" s="26" t="s">
        <v>85</v>
      </c>
      <c r="AY1352" s="26" t="s">
        <v>173</v>
      </c>
      <c r="BE1352" s="225">
        <f>IF(N1352="základní",J1352,0)</f>
        <v>0</v>
      </c>
      <c r="BF1352" s="225">
        <f>IF(N1352="snížená",J1352,0)</f>
        <v>0</v>
      </c>
      <c r="BG1352" s="225">
        <f>IF(N1352="zákl. přenesená",J1352,0)</f>
        <v>0</v>
      </c>
      <c r="BH1352" s="225">
        <f>IF(N1352="sníž. přenesená",J1352,0)</f>
        <v>0</v>
      </c>
      <c r="BI1352" s="225">
        <f>IF(N1352="nulová",J1352,0)</f>
        <v>0</v>
      </c>
      <c r="BJ1352" s="26" t="s">
        <v>79</v>
      </c>
      <c r="BK1352" s="225">
        <f>ROUND(I1352*H1352,2)</f>
        <v>0</v>
      </c>
      <c r="BL1352" s="26" t="s">
        <v>263</v>
      </c>
      <c r="BM1352" s="26" t="s">
        <v>2735</v>
      </c>
    </row>
    <row r="1353" spans="2:65" s="1" customFormat="1" ht="22.5" customHeight="1">
      <c r="B1353" s="213"/>
      <c r="C1353" s="214" t="s">
        <v>2736</v>
      </c>
      <c r="D1353" s="214" t="s">
        <v>176</v>
      </c>
      <c r="E1353" s="215" t="s">
        <v>2737</v>
      </c>
      <c r="F1353" s="216" t="s">
        <v>2738</v>
      </c>
      <c r="G1353" s="217" t="s">
        <v>245</v>
      </c>
      <c r="H1353" s="218">
        <v>10</v>
      </c>
      <c r="I1353" s="219"/>
      <c r="J1353" s="220">
        <f>ROUND(I1353*H1353,2)</f>
        <v>0</v>
      </c>
      <c r="K1353" s="216" t="s">
        <v>5</v>
      </c>
      <c r="L1353" s="48"/>
      <c r="M1353" s="221" t="s">
        <v>5</v>
      </c>
      <c r="N1353" s="222" t="s">
        <v>43</v>
      </c>
      <c r="O1353" s="49"/>
      <c r="P1353" s="223">
        <f>O1353*H1353</f>
        <v>0</v>
      </c>
      <c r="Q1353" s="223">
        <v>0</v>
      </c>
      <c r="R1353" s="223">
        <f>Q1353*H1353</f>
        <v>0</v>
      </c>
      <c r="S1353" s="223">
        <v>0</v>
      </c>
      <c r="T1353" s="224">
        <f>S1353*H1353</f>
        <v>0</v>
      </c>
      <c r="AR1353" s="26" t="s">
        <v>263</v>
      </c>
      <c r="AT1353" s="26" t="s">
        <v>176</v>
      </c>
      <c r="AU1353" s="26" t="s">
        <v>85</v>
      </c>
      <c r="AY1353" s="26" t="s">
        <v>173</v>
      </c>
      <c r="BE1353" s="225">
        <f>IF(N1353="základní",J1353,0)</f>
        <v>0</v>
      </c>
      <c r="BF1353" s="225">
        <f>IF(N1353="snížená",J1353,0)</f>
        <v>0</v>
      </c>
      <c r="BG1353" s="225">
        <f>IF(N1353="zákl. přenesená",J1353,0)</f>
        <v>0</v>
      </c>
      <c r="BH1353" s="225">
        <f>IF(N1353="sníž. přenesená",J1353,0)</f>
        <v>0</v>
      </c>
      <c r="BI1353" s="225">
        <f>IF(N1353="nulová",J1353,0)</f>
        <v>0</v>
      </c>
      <c r="BJ1353" s="26" t="s">
        <v>79</v>
      </c>
      <c r="BK1353" s="225">
        <f>ROUND(I1353*H1353,2)</f>
        <v>0</v>
      </c>
      <c r="BL1353" s="26" t="s">
        <v>263</v>
      </c>
      <c r="BM1353" s="26" t="s">
        <v>2739</v>
      </c>
    </row>
    <row r="1354" spans="2:65" s="1" customFormat="1" ht="31.5" customHeight="1">
      <c r="B1354" s="213"/>
      <c r="C1354" s="214" t="s">
        <v>2740</v>
      </c>
      <c r="D1354" s="214" t="s">
        <v>176</v>
      </c>
      <c r="E1354" s="215" t="s">
        <v>2741</v>
      </c>
      <c r="F1354" s="216" t="s">
        <v>2742</v>
      </c>
      <c r="G1354" s="217" t="s">
        <v>245</v>
      </c>
      <c r="H1354" s="218">
        <v>1</v>
      </c>
      <c r="I1354" s="219"/>
      <c r="J1354" s="220">
        <f>ROUND(I1354*H1354,2)</f>
        <v>0</v>
      </c>
      <c r="K1354" s="216" t="s">
        <v>5</v>
      </c>
      <c r="L1354" s="48"/>
      <c r="M1354" s="221" t="s">
        <v>5</v>
      </c>
      <c r="N1354" s="222" t="s">
        <v>43</v>
      </c>
      <c r="O1354" s="49"/>
      <c r="P1354" s="223">
        <f>O1354*H1354</f>
        <v>0</v>
      </c>
      <c r="Q1354" s="223">
        <v>0</v>
      </c>
      <c r="R1354" s="223">
        <f>Q1354*H1354</f>
        <v>0</v>
      </c>
      <c r="S1354" s="223">
        <v>0</v>
      </c>
      <c r="T1354" s="224">
        <f>S1354*H1354</f>
        <v>0</v>
      </c>
      <c r="AR1354" s="26" t="s">
        <v>263</v>
      </c>
      <c r="AT1354" s="26" t="s">
        <v>176</v>
      </c>
      <c r="AU1354" s="26" t="s">
        <v>85</v>
      </c>
      <c r="AY1354" s="26" t="s">
        <v>173</v>
      </c>
      <c r="BE1354" s="225">
        <f>IF(N1354="základní",J1354,0)</f>
        <v>0</v>
      </c>
      <c r="BF1354" s="225">
        <f>IF(N1354="snížená",J1354,0)</f>
        <v>0</v>
      </c>
      <c r="BG1354" s="225">
        <f>IF(N1354="zákl. přenesená",J1354,0)</f>
        <v>0</v>
      </c>
      <c r="BH1354" s="225">
        <f>IF(N1354="sníž. přenesená",J1354,0)</f>
        <v>0</v>
      </c>
      <c r="BI1354" s="225">
        <f>IF(N1354="nulová",J1354,0)</f>
        <v>0</v>
      </c>
      <c r="BJ1354" s="26" t="s">
        <v>79</v>
      </c>
      <c r="BK1354" s="225">
        <f>ROUND(I1354*H1354,2)</f>
        <v>0</v>
      </c>
      <c r="BL1354" s="26" t="s">
        <v>263</v>
      </c>
      <c r="BM1354" s="26" t="s">
        <v>2743</v>
      </c>
    </row>
    <row r="1355" spans="2:47" s="1" customFormat="1" ht="13.5">
      <c r="B1355" s="48"/>
      <c r="D1355" s="227" t="s">
        <v>1179</v>
      </c>
      <c r="F1355" s="285" t="s">
        <v>2744</v>
      </c>
      <c r="I1355" s="281"/>
      <c r="L1355" s="48"/>
      <c r="M1355" s="295"/>
      <c r="N1355" s="274"/>
      <c r="O1355" s="274"/>
      <c r="P1355" s="274"/>
      <c r="Q1355" s="274"/>
      <c r="R1355" s="274"/>
      <c r="S1355" s="274"/>
      <c r="T1355" s="296"/>
      <c r="AT1355" s="26" t="s">
        <v>1179</v>
      </c>
      <c r="AU1355" s="26" t="s">
        <v>85</v>
      </c>
    </row>
    <row r="1356" spans="2:12" s="1" customFormat="1" ht="6.95" customHeight="1">
      <c r="B1356" s="69"/>
      <c r="C1356" s="70"/>
      <c r="D1356" s="70"/>
      <c r="E1356" s="70"/>
      <c r="F1356" s="70"/>
      <c r="G1356" s="70"/>
      <c r="H1356" s="70"/>
      <c r="I1356" s="165"/>
      <c r="J1356" s="70"/>
      <c r="K1356" s="70"/>
      <c r="L1356" s="48"/>
    </row>
  </sheetData>
  <autoFilter ref="C118:K1355"/>
  <mergeCells count="12">
    <mergeCell ref="E7:H7"/>
    <mergeCell ref="E9:H9"/>
    <mergeCell ref="E11:H11"/>
    <mergeCell ref="E26:H26"/>
    <mergeCell ref="E47:H47"/>
    <mergeCell ref="E49:H49"/>
    <mergeCell ref="E51:H51"/>
    <mergeCell ref="E107:H107"/>
    <mergeCell ref="E109:H109"/>
    <mergeCell ref="E111:H111"/>
    <mergeCell ref="G1:H1"/>
    <mergeCell ref="L2:V2"/>
  </mergeCells>
  <hyperlinks>
    <hyperlink ref="F1:G1" location="C2" display="1) Krycí list soupisu"/>
    <hyperlink ref="G1:H1" location="C58" display="2) Rekapitulace"/>
    <hyperlink ref="J1" location="C11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8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6"/>
      <c r="C1" s="136"/>
      <c r="D1" s="137" t="s">
        <v>1</v>
      </c>
      <c r="E1" s="136"/>
      <c r="F1" s="138" t="s">
        <v>128</v>
      </c>
      <c r="G1" s="138" t="s">
        <v>129</v>
      </c>
      <c r="H1" s="138"/>
      <c r="I1" s="139"/>
      <c r="J1" s="138" t="s">
        <v>130</v>
      </c>
      <c r="K1" s="137" t="s">
        <v>131</v>
      </c>
      <c r="L1" s="138" t="s">
        <v>132</v>
      </c>
      <c r="M1" s="138"/>
      <c r="N1" s="138"/>
      <c r="O1" s="138"/>
      <c r="P1" s="138"/>
      <c r="Q1" s="138"/>
      <c r="R1" s="138"/>
      <c r="S1" s="138"/>
      <c r="T1" s="138"/>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25" t="s">
        <v>8</v>
      </c>
      <c r="AT2" s="26" t="s">
        <v>112</v>
      </c>
    </row>
    <row r="3" spans="2:46" ht="6.95" customHeight="1">
      <c r="B3" s="27"/>
      <c r="C3" s="28"/>
      <c r="D3" s="28"/>
      <c r="E3" s="28"/>
      <c r="F3" s="28"/>
      <c r="G3" s="28"/>
      <c r="H3" s="28"/>
      <c r="I3" s="140"/>
      <c r="J3" s="28"/>
      <c r="K3" s="29"/>
      <c r="AT3" s="26" t="s">
        <v>81</v>
      </c>
    </row>
    <row r="4" spans="2:46" ht="36.95" customHeight="1">
      <c r="B4" s="30"/>
      <c r="C4" s="31"/>
      <c r="D4" s="32" t="s">
        <v>133</v>
      </c>
      <c r="E4" s="31"/>
      <c r="F4" s="31"/>
      <c r="G4" s="31"/>
      <c r="H4" s="31"/>
      <c r="I4" s="141"/>
      <c r="J4" s="31"/>
      <c r="K4" s="33"/>
      <c r="M4" s="34" t="s">
        <v>13</v>
      </c>
      <c r="AT4" s="26" t="s">
        <v>6</v>
      </c>
    </row>
    <row r="5" spans="2:11" ht="6.95" customHeight="1">
      <c r="B5" s="30"/>
      <c r="C5" s="31"/>
      <c r="D5" s="31"/>
      <c r="E5" s="31"/>
      <c r="F5" s="31"/>
      <c r="G5" s="31"/>
      <c r="H5" s="31"/>
      <c r="I5" s="141"/>
      <c r="J5" s="31"/>
      <c r="K5" s="33"/>
    </row>
    <row r="6" spans="2:11" ht="13.5">
      <c r="B6" s="30"/>
      <c r="C6" s="31"/>
      <c r="D6" s="42" t="s">
        <v>19</v>
      </c>
      <c r="E6" s="31"/>
      <c r="F6" s="31"/>
      <c r="G6" s="31"/>
      <c r="H6" s="31"/>
      <c r="I6" s="141"/>
      <c r="J6" s="31"/>
      <c r="K6" s="33"/>
    </row>
    <row r="7" spans="2:11" ht="22.5" customHeight="1">
      <c r="B7" s="30"/>
      <c r="C7" s="31"/>
      <c r="D7" s="31"/>
      <c r="E7" s="142">
        <f>'Rekapitulace stavby'!K6</f>
        <v>0</v>
      </c>
      <c r="F7" s="42"/>
      <c r="G7" s="42"/>
      <c r="H7" s="42"/>
      <c r="I7" s="141"/>
      <c r="J7" s="31"/>
      <c r="K7" s="33"/>
    </row>
    <row r="8" spans="2:11" ht="13.5">
      <c r="B8" s="30"/>
      <c r="C8" s="31"/>
      <c r="D8" s="42" t="s">
        <v>134</v>
      </c>
      <c r="E8" s="31"/>
      <c r="F8" s="31"/>
      <c r="G8" s="31"/>
      <c r="H8" s="31"/>
      <c r="I8" s="141"/>
      <c r="J8" s="31"/>
      <c r="K8" s="33"/>
    </row>
    <row r="9" spans="2:11" s="1" customFormat="1" ht="22.5" customHeight="1">
      <c r="B9" s="48"/>
      <c r="C9" s="49"/>
      <c r="D9" s="49"/>
      <c r="E9" s="142" t="s">
        <v>1149</v>
      </c>
      <c r="F9" s="49"/>
      <c r="G9" s="49"/>
      <c r="H9" s="49"/>
      <c r="I9" s="143"/>
      <c r="J9" s="49"/>
      <c r="K9" s="53"/>
    </row>
    <row r="10" spans="2:11" s="1" customFormat="1" ht="13.5">
      <c r="B10" s="48"/>
      <c r="C10" s="49"/>
      <c r="D10" s="42" t="s">
        <v>136</v>
      </c>
      <c r="E10" s="49"/>
      <c r="F10" s="49"/>
      <c r="G10" s="49"/>
      <c r="H10" s="49"/>
      <c r="I10" s="143"/>
      <c r="J10" s="49"/>
      <c r="K10" s="53"/>
    </row>
    <row r="11" spans="2:11" s="1" customFormat="1" ht="36.95" customHeight="1">
      <c r="B11" s="48"/>
      <c r="C11" s="49"/>
      <c r="D11" s="49"/>
      <c r="E11" s="144" t="s">
        <v>2745</v>
      </c>
      <c r="F11" s="49"/>
      <c r="G11" s="49"/>
      <c r="H11" s="49"/>
      <c r="I11" s="143"/>
      <c r="J11" s="49"/>
      <c r="K11" s="53"/>
    </row>
    <row r="12" spans="2:11" s="1" customFormat="1" ht="13.5">
      <c r="B12" s="48"/>
      <c r="C12" s="49"/>
      <c r="D12" s="49"/>
      <c r="E12" s="49"/>
      <c r="F12" s="49"/>
      <c r="G12" s="49"/>
      <c r="H12" s="49"/>
      <c r="I12" s="143"/>
      <c r="J12" s="49"/>
      <c r="K12" s="53"/>
    </row>
    <row r="13" spans="2:11" s="1" customFormat="1" ht="14.4" customHeight="1">
      <c r="B13" s="48"/>
      <c r="C13" s="49"/>
      <c r="D13" s="42" t="s">
        <v>21</v>
      </c>
      <c r="E13" s="49"/>
      <c r="F13" s="37" t="s">
        <v>5</v>
      </c>
      <c r="G13" s="49"/>
      <c r="H13" s="49"/>
      <c r="I13" s="145" t="s">
        <v>22</v>
      </c>
      <c r="J13" s="37" t="s">
        <v>5</v>
      </c>
      <c r="K13" s="53"/>
    </row>
    <row r="14" spans="2:11" s="1" customFormat="1" ht="14.4" customHeight="1">
      <c r="B14" s="48"/>
      <c r="C14" s="49"/>
      <c r="D14" s="42" t="s">
        <v>23</v>
      </c>
      <c r="E14" s="49"/>
      <c r="F14" s="37" t="s">
        <v>24</v>
      </c>
      <c r="G14" s="49"/>
      <c r="H14" s="49"/>
      <c r="I14" s="145" t="s">
        <v>25</v>
      </c>
      <c r="J14" s="146">
        <f>'Rekapitulace stavby'!AN8</f>
        <v>0</v>
      </c>
      <c r="K14" s="53"/>
    </row>
    <row r="15" spans="2:11" s="1" customFormat="1" ht="10.8" customHeight="1">
      <c r="B15" s="48"/>
      <c r="C15" s="49"/>
      <c r="D15" s="49"/>
      <c r="E15" s="49"/>
      <c r="F15" s="49"/>
      <c r="G15" s="49"/>
      <c r="H15" s="49"/>
      <c r="I15" s="143"/>
      <c r="J15" s="49"/>
      <c r="K15" s="53"/>
    </row>
    <row r="16" spans="2:11" s="1" customFormat="1" ht="14.4" customHeight="1">
      <c r="B16" s="48"/>
      <c r="C16" s="49"/>
      <c r="D16" s="42" t="s">
        <v>27</v>
      </c>
      <c r="E16" s="49"/>
      <c r="F16" s="49"/>
      <c r="G16" s="49"/>
      <c r="H16" s="49"/>
      <c r="I16" s="145" t="s">
        <v>28</v>
      </c>
      <c r="J16" s="37" t="s">
        <v>5</v>
      </c>
      <c r="K16" s="53"/>
    </row>
    <row r="17" spans="2:11" s="1" customFormat="1" ht="18" customHeight="1">
      <c r="B17" s="48"/>
      <c r="C17" s="49"/>
      <c r="D17" s="49"/>
      <c r="E17" s="37" t="s">
        <v>29</v>
      </c>
      <c r="F17" s="49"/>
      <c r="G17" s="49"/>
      <c r="H17" s="49"/>
      <c r="I17" s="145" t="s">
        <v>30</v>
      </c>
      <c r="J17" s="37" t="s">
        <v>5</v>
      </c>
      <c r="K17" s="53"/>
    </row>
    <row r="18" spans="2:11" s="1" customFormat="1" ht="6.95" customHeight="1">
      <c r="B18" s="48"/>
      <c r="C18" s="49"/>
      <c r="D18" s="49"/>
      <c r="E18" s="49"/>
      <c r="F18" s="49"/>
      <c r="G18" s="49"/>
      <c r="H18" s="49"/>
      <c r="I18" s="143"/>
      <c r="J18" s="49"/>
      <c r="K18" s="53"/>
    </row>
    <row r="19" spans="2:11" s="1" customFormat="1" ht="14.4" customHeight="1">
      <c r="B19" s="48"/>
      <c r="C19" s="49"/>
      <c r="D19" s="42" t="s">
        <v>31</v>
      </c>
      <c r="E19" s="49"/>
      <c r="F19" s="49"/>
      <c r="G19" s="49"/>
      <c r="H19" s="49"/>
      <c r="I19" s="145" t="s">
        <v>28</v>
      </c>
      <c r="J19" s="37">
        <f>IF('Rekapitulace stavby'!AN13="Vyplň údaj","",IF('Rekapitulace stavby'!AN13="","",'Rekapitulace stavby'!AN13))</f>
        <v>0</v>
      </c>
      <c r="K19" s="53"/>
    </row>
    <row r="20" spans="2:11" s="1" customFormat="1" ht="18" customHeight="1">
      <c r="B20" s="48"/>
      <c r="C20" s="49"/>
      <c r="D20" s="49"/>
      <c r="E20" s="37">
        <f>IF('Rekapitulace stavby'!E14="Vyplň údaj","",IF('Rekapitulace stavby'!E14="","",'Rekapitulace stavby'!E14))</f>
        <v>0</v>
      </c>
      <c r="F20" s="49"/>
      <c r="G20" s="49"/>
      <c r="H20" s="49"/>
      <c r="I20" s="145" t="s">
        <v>30</v>
      </c>
      <c r="J20" s="37">
        <f>IF('Rekapitulace stavby'!AN14="Vyplň údaj","",IF('Rekapitulace stavby'!AN14="","",'Rekapitulace stavby'!AN14))</f>
        <v>0</v>
      </c>
      <c r="K20" s="53"/>
    </row>
    <row r="21" spans="2:11" s="1" customFormat="1" ht="6.95" customHeight="1">
      <c r="B21" s="48"/>
      <c r="C21" s="49"/>
      <c r="D21" s="49"/>
      <c r="E21" s="49"/>
      <c r="F21" s="49"/>
      <c r="G21" s="49"/>
      <c r="H21" s="49"/>
      <c r="I21" s="143"/>
      <c r="J21" s="49"/>
      <c r="K21" s="53"/>
    </row>
    <row r="22" spans="2:11" s="1" customFormat="1" ht="14.4" customHeight="1">
      <c r="B22" s="48"/>
      <c r="C22" s="49"/>
      <c r="D22" s="42" t="s">
        <v>33</v>
      </c>
      <c r="E22" s="49"/>
      <c r="F22" s="49"/>
      <c r="G22" s="49"/>
      <c r="H22" s="49"/>
      <c r="I22" s="145" t="s">
        <v>28</v>
      </c>
      <c r="J22" s="37" t="s">
        <v>5</v>
      </c>
      <c r="K22" s="53"/>
    </row>
    <row r="23" spans="2:11" s="1" customFormat="1" ht="18" customHeight="1">
      <c r="B23" s="48"/>
      <c r="C23" s="49"/>
      <c r="D23" s="49"/>
      <c r="E23" s="37" t="s">
        <v>34</v>
      </c>
      <c r="F23" s="49"/>
      <c r="G23" s="49"/>
      <c r="H23" s="49"/>
      <c r="I23" s="145" t="s">
        <v>30</v>
      </c>
      <c r="J23" s="37" t="s">
        <v>5</v>
      </c>
      <c r="K23" s="53"/>
    </row>
    <row r="24" spans="2:11" s="1" customFormat="1" ht="6.95" customHeight="1">
      <c r="B24" s="48"/>
      <c r="C24" s="49"/>
      <c r="D24" s="49"/>
      <c r="E24" s="49"/>
      <c r="F24" s="49"/>
      <c r="G24" s="49"/>
      <c r="H24" s="49"/>
      <c r="I24" s="143"/>
      <c r="J24" s="49"/>
      <c r="K24" s="53"/>
    </row>
    <row r="25" spans="2:11" s="1" customFormat="1" ht="14.4" customHeight="1">
      <c r="B25" s="48"/>
      <c r="C25" s="49"/>
      <c r="D25" s="42" t="s">
        <v>36</v>
      </c>
      <c r="E25" s="49"/>
      <c r="F25" s="49"/>
      <c r="G25" s="49"/>
      <c r="H25" s="49"/>
      <c r="I25" s="143"/>
      <c r="J25" s="49"/>
      <c r="K25" s="53"/>
    </row>
    <row r="26" spans="2:11" s="7" customFormat="1" ht="22.5" customHeight="1">
      <c r="B26" s="147"/>
      <c r="C26" s="148"/>
      <c r="D26" s="148"/>
      <c r="E26" s="46" t="s">
        <v>5</v>
      </c>
      <c r="F26" s="46"/>
      <c r="G26" s="46"/>
      <c r="H26" s="46"/>
      <c r="I26" s="149"/>
      <c r="J26" s="148"/>
      <c r="K26" s="150"/>
    </row>
    <row r="27" spans="2:11" s="1" customFormat="1" ht="6.95" customHeight="1">
      <c r="B27" s="48"/>
      <c r="C27" s="49"/>
      <c r="D27" s="49"/>
      <c r="E27" s="49"/>
      <c r="F27" s="49"/>
      <c r="G27" s="49"/>
      <c r="H27" s="49"/>
      <c r="I27" s="143"/>
      <c r="J27" s="49"/>
      <c r="K27" s="53"/>
    </row>
    <row r="28" spans="2:11" s="1" customFormat="1" ht="6.95" customHeight="1">
      <c r="B28" s="48"/>
      <c r="C28" s="49"/>
      <c r="D28" s="84"/>
      <c r="E28" s="84"/>
      <c r="F28" s="84"/>
      <c r="G28" s="84"/>
      <c r="H28" s="84"/>
      <c r="I28" s="151"/>
      <c r="J28" s="84"/>
      <c r="K28" s="152"/>
    </row>
    <row r="29" spans="2:11" s="1" customFormat="1" ht="25.4" customHeight="1">
      <c r="B29" s="48"/>
      <c r="C29" s="49"/>
      <c r="D29" s="153" t="s">
        <v>38</v>
      </c>
      <c r="E29" s="49"/>
      <c r="F29" s="49"/>
      <c r="G29" s="49"/>
      <c r="H29" s="49"/>
      <c r="I29" s="143"/>
      <c r="J29" s="154">
        <f>ROUND(J86,2)</f>
        <v>0</v>
      </c>
      <c r="K29" s="53"/>
    </row>
    <row r="30" spans="2:11" s="1" customFormat="1" ht="6.95" customHeight="1">
      <c r="B30" s="48"/>
      <c r="C30" s="49"/>
      <c r="D30" s="84"/>
      <c r="E30" s="84"/>
      <c r="F30" s="84"/>
      <c r="G30" s="84"/>
      <c r="H30" s="84"/>
      <c r="I30" s="151"/>
      <c r="J30" s="84"/>
      <c r="K30" s="152"/>
    </row>
    <row r="31" spans="2:11" s="1" customFormat="1" ht="14.4" customHeight="1">
      <c r="B31" s="48"/>
      <c r="C31" s="49"/>
      <c r="D31" s="49"/>
      <c r="E31" s="49"/>
      <c r="F31" s="54" t="s">
        <v>40</v>
      </c>
      <c r="G31" s="49"/>
      <c r="H31" s="49"/>
      <c r="I31" s="155" t="s">
        <v>39</v>
      </c>
      <c r="J31" s="54" t="s">
        <v>41</v>
      </c>
      <c r="K31" s="53"/>
    </row>
    <row r="32" spans="2:11" s="1" customFormat="1" ht="14.4" customHeight="1">
      <c r="B32" s="48"/>
      <c r="C32" s="49"/>
      <c r="D32" s="57" t="s">
        <v>42</v>
      </c>
      <c r="E32" s="57" t="s">
        <v>43</v>
      </c>
      <c r="F32" s="156">
        <f>ROUND(SUM(BE86:BE180),2)</f>
        <v>0</v>
      </c>
      <c r="G32" s="49"/>
      <c r="H32" s="49"/>
      <c r="I32" s="157">
        <v>0.21</v>
      </c>
      <c r="J32" s="156">
        <f>ROUND(ROUND((SUM(BE86:BE180)),2)*I32,2)</f>
        <v>0</v>
      </c>
      <c r="K32" s="53"/>
    </row>
    <row r="33" spans="2:11" s="1" customFormat="1" ht="14.4" customHeight="1">
      <c r="B33" s="48"/>
      <c r="C33" s="49"/>
      <c r="D33" s="49"/>
      <c r="E33" s="57" t="s">
        <v>44</v>
      </c>
      <c r="F33" s="156">
        <f>ROUND(SUM(BF86:BF180),2)</f>
        <v>0</v>
      </c>
      <c r="G33" s="49"/>
      <c r="H33" s="49"/>
      <c r="I33" s="157">
        <v>0.15</v>
      </c>
      <c r="J33" s="156">
        <f>ROUND(ROUND((SUM(BF86:BF180)),2)*I33,2)</f>
        <v>0</v>
      </c>
      <c r="K33" s="53"/>
    </row>
    <row r="34" spans="2:11" s="1" customFormat="1" ht="14.4" customHeight="1" hidden="1">
      <c r="B34" s="48"/>
      <c r="C34" s="49"/>
      <c r="D34" s="49"/>
      <c r="E34" s="57" t="s">
        <v>45</v>
      </c>
      <c r="F34" s="156">
        <f>ROUND(SUM(BG86:BG180),2)</f>
        <v>0</v>
      </c>
      <c r="G34" s="49"/>
      <c r="H34" s="49"/>
      <c r="I34" s="157">
        <v>0.21</v>
      </c>
      <c r="J34" s="156">
        <v>0</v>
      </c>
      <c r="K34" s="53"/>
    </row>
    <row r="35" spans="2:11" s="1" customFormat="1" ht="14.4" customHeight="1" hidden="1">
      <c r="B35" s="48"/>
      <c r="C35" s="49"/>
      <c r="D35" s="49"/>
      <c r="E35" s="57" t="s">
        <v>46</v>
      </c>
      <c r="F35" s="156">
        <f>ROUND(SUM(BH86:BH180),2)</f>
        <v>0</v>
      </c>
      <c r="G35" s="49"/>
      <c r="H35" s="49"/>
      <c r="I35" s="157">
        <v>0.15</v>
      </c>
      <c r="J35" s="156">
        <v>0</v>
      </c>
      <c r="K35" s="53"/>
    </row>
    <row r="36" spans="2:11" s="1" customFormat="1" ht="14.4" customHeight="1" hidden="1">
      <c r="B36" s="48"/>
      <c r="C36" s="49"/>
      <c r="D36" s="49"/>
      <c r="E36" s="57" t="s">
        <v>47</v>
      </c>
      <c r="F36" s="156">
        <f>ROUND(SUM(BI86:BI180),2)</f>
        <v>0</v>
      </c>
      <c r="G36" s="49"/>
      <c r="H36" s="49"/>
      <c r="I36" s="157">
        <v>0</v>
      </c>
      <c r="J36" s="156">
        <v>0</v>
      </c>
      <c r="K36" s="53"/>
    </row>
    <row r="37" spans="2:11" s="1" customFormat="1" ht="6.95" customHeight="1">
      <c r="B37" s="48"/>
      <c r="C37" s="49"/>
      <c r="D37" s="49"/>
      <c r="E37" s="49"/>
      <c r="F37" s="49"/>
      <c r="G37" s="49"/>
      <c r="H37" s="49"/>
      <c r="I37" s="143"/>
      <c r="J37" s="49"/>
      <c r="K37" s="53"/>
    </row>
    <row r="38" spans="2:11" s="1" customFormat="1" ht="25.4" customHeight="1">
      <c r="B38" s="48"/>
      <c r="C38" s="158"/>
      <c r="D38" s="159" t="s">
        <v>48</v>
      </c>
      <c r="E38" s="90"/>
      <c r="F38" s="90"/>
      <c r="G38" s="160" t="s">
        <v>49</v>
      </c>
      <c r="H38" s="161" t="s">
        <v>50</v>
      </c>
      <c r="I38" s="162"/>
      <c r="J38" s="163">
        <f>SUM(J29:J36)</f>
        <v>0</v>
      </c>
      <c r="K38" s="164"/>
    </row>
    <row r="39" spans="2:11" s="1" customFormat="1" ht="14.4" customHeight="1">
      <c r="B39" s="69"/>
      <c r="C39" s="70"/>
      <c r="D39" s="70"/>
      <c r="E39" s="70"/>
      <c r="F39" s="70"/>
      <c r="G39" s="70"/>
      <c r="H39" s="70"/>
      <c r="I39" s="165"/>
      <c r="J39" s="70"/>
      <c r="K39" s="71"/>
    </row>
    <row r="43" spans="2:11" s="1" customFormat="1" ht="6.95" customHeight="1">
      <c r="B43" s="72"/>
      <c r="C43" s="73"/>
      <c r="D43" s="73"/>
      <c r="E43" s="73"/>
      <c r="F43" s="73"/>
      <c r="G43" s="73"/>
      <c r="H43" s="73"/>
      <c r="I43" s="166"/>
      <c r="J43" s="73"/>
      <c r="K43" s="167"/>
    </row>
    <row r="44" spans="2:11" s="1" customFormat="1" ht="36.95" customHeight="1">
      <c r="B44" s="48"/>
      <c r="C44" s="32" t="s">
        <v>138</v>
      </c>
      <c r="D44" s="49"/>
      <c r="E44" s="49"/>
      <c r="F44" s="49"/>
      <c r="G44" s="49"/>
      <c r="H44" s="49"/>
      <c r="I44" s="143"/>
      <c r="J44" s="49"/>
      <c r="K44" s="53"/>
    </row>
    <row r="45" spans="2:11" s="1" customFormat="1" ht="6.95" customHeight="1">
      <c r="B45" s="48"/>
      <c r="C45" s="49"/>
      <c r="D45" s="49"/>
      <c r="E45" s="49"/>
      <c r="F45" s="49"/>
      <c r="G45" s="49"/>
      <c r="H45" s="49"/>
      <c r="I45" s="143"/>
      <c r="J45" s="49"/>
      <c r="K45" s="53"/>
    </row>
    <row r="46" spans="2:11" s="1" customFormat="1" ht="14.4" customHeight="1">
      <c r="B46" s="48"/>
      <c r="C46" s="42" t="s">
        <v>19</v>
      </c>
      <c r="D46" s="49"/>
      <c r="E46" s="49"/>
      <c r="F46" s="49"/>
      <c r="G46" s="49"/>
      <c r="H46" s="49"/>
      <c r="I46" s="143"/>
      <c r="J46" s="49"/>
      <c r="K46" s="53"/>
    </row>
    <row r="47" spans="2:11" s="1" customFormat="1" ht="22.5" customHeight="1">
      <c r="B47" s="48"/>
      <c r="C47" s="49"/>
      <c r="D47" s="49"/>
      <c r="E47" s="142">
        <f>E7</f>
        <v>0</v>
      </c>
      <c r="F47" s="42"/>
      <c r="G47" s="42"/>
      <c r="H47" s="42"/>
      <c r="I47" s="143"/>
      <c r="J47" s="49"/>
      <c r="K47" s="53"/>
    </row>
    <row r="48" spans="2:11" ht="13.5">
      <c r="B48" s="30"/>
      <c r="C48" s="42" t="s">
        <v>134</v>
      </c>
      <c r="D48" s="31"/>
      <c r="E48" s="31"/>
      <c r="F48" s="31"/>
      <c r="G48" s="31"/>
      <c r="H48" s="31"/>
      <c r="I48" s="141"/>
      <c r="J48" s="31"/>
      <c r="K48" s="33"/>
    </row>
    <row r="49" spans="2:11" s="1" customFormat="1" ht="22.5" customHeight="1">
      <c r="B49" s="48"/>
      <c r="C49" s="49"/>
      <c r="D49" s="49"/>
      <c r="E49" s="142" t="s">
        <v>1149</v>
      </c>
      <c r="F49" s="49"/>
      <c r="G49" s="49"/>
      <c r="H49" s="49"/>
      <c r="I49" s="143"/>
      <c r="J49" s="49"/>
      <c r="K49" s="53"/>
    </row>
    <row r="50" spans="2:11" s="1" customFormat="1" ht="14.4" customHeight="1">
      <c r="B50" s="48"/>
      <c r="C50" s="42" t="s">
        <v>136</v>
      </c>
      <c r="D50" s="49"/>
      <c r="E50" s="49"/>
      <c r="F50" s="49"/>
      <c r="G50" s="49"/>
      <c r="H50" s="49"/>
      <c r="I50" s="143"/>
      <c r="J50" s="49"/>
      <c r="K50" s="53"/>
    </row>
    <row r="51" spans="2:11" s="1" customFormat="1" ht="23.25" customHeight="1">
      <c r="B51" s="48"/>
      <c r="C51" s="49"/>
      <c r="D51" s="49"/>
      <c r="E51" s="144">
        <f>E11</f>
        <v>0</v>
      </c>
      <c r="F51" s="49"/>
      <c r="G51" s="49"/>
      <c r="H51" s="49"/>
      <c r="I51" s="143"/>
      <c r="J51" s="49"/>
      <c r="K51" s="53"/>
    </row>
    <row r="52" spans="2:11" s="1" customFormat="1" ht="6.95" customHeight="1">
      <c r="B52" s="48"/>
      <c r="C52" s="49"/>
      <c r="D52" s="49"/>
      <c r="E52" s="49"/>
      <c r="F52" s="49"/>
      <c r="G52" s="49"/>
      <c r="H52" s="49"/>
      <c r="I52" s="143"/>
      <c r="J52" s="49"/>
      <c r="K52" s="53"/>
    </row>
    <row r="53" spans="2:11" s="1" customFormat="1" ht="18" customHeight="1">
      <c r="B53" s="48"/>
      <c r="C53" s="42" t="s">
        <v>23</v>
      </c>
      <c r="D53" s="49"/>
      <c r="E53" s="49"/>
      <c r="F53" s="37">
        <f>F14</f>
        <v>0</v>
      </c>
      <c r="G53" s="49"/>
      <c r="H53" s="49"/>
      <c r="I53" s="145" t="s">
        <v>25</v>
      </c>
      <c r="J53" s="146">
        <f>IF(J14="","",J14)</f>
        <v>0</v>
      </c>
      <c r="K53" s="53"/>
    </row>
    <row r="54" spans="2:11" s="1" customFormat="1" ht="6.95" customHeight="1">
      <c r="B54" s="48"/>
      <c r="C54" s="49"/>
      <c r="D54" s="49"/>
      <c r="E54" s="49"/>
      <c r="F54" s="49"/>
      <c r="G54" s="49"/>
      <c r="H54" s="49"/>
      <c r="I54" s="143"/>
      <c r="J54" s="49"/>
      <c r="K54" s="53"/>
    </row>
    <row r="55" spans="2:11" s="1" customFormat="1" ht="13.5">
      <c r="B55" s="48"/>
      <c r="C55" s="42" t="s">
        <v>27</v>
      </c>
      <c r="D55" s="49"/>
      <c r="E55" s="49"/>
      <c r="F55" s="37">
        <f>E17</f>
        <v>0</v>
      </c>
      <c r="G55" s="49"/>
      <c r="H55" s="49"/>
      <c r="I55" s="145" t="s">
        <v>33</v>
      </c>
      <c r="J55" s="37">
        <f>E23</f>
        <v>0</v>
      </c>
      <c r="K55" s="53"/>
    </row>
    <row r="56" spans="2:11" s="1" customFormat="1" ht="14.4" customHeight="1">
      <c r="B56" s="48"/>
      <c r="C56" s="42" t="s">
        <v>31</v>
      </c>
      <c r="D56" s="49"/>
      <c r="E56" s="49"/>
      <c r="F56" s="37">
        <f>IF(E20="","",E20)</f>
        <v>0</v>
      </c>
      <c r="G56" s="49"/>
      <c r="H56" s="49"/>
      <c r="I56" s="143"/>
      <c r="J56" s="49"/>
      <c r="K56" s="53"/>
    </row>
    <row r="57" spans="2:11" s="1" customFormat="1" ht="10.3" customHeight="1">
      <c r="B57" s="48"/>
      <c r="C57" s="49"/>
      <c r="D57" s="49"/>
      <c r="E57" s="49"/>
      <c r="F57" s="49"/>
      <c r="G57" s="49"/>
      <c r="H57" s="49"/>
      <c r="I57" s="143"/>
      <c r="J57" s="49"/>
      <c r="K57" s="53"/>
    </row>
    <row r="58" spans="2:11" s="1" customFormat="1" ht="29.25" customHeight="1">
      <c r="B58" s="48"/>
      <c r="C58" s="168" t="s">
        <v>139</v>
      </c>
      <c r="D58" s="158"/>
      <c r="E58" s="158"/>
      <c r="F58" s="158"/>
      <c r="G58" s="158"/>
      <c r="H58" s="158"/>
      <c r="I58" s="169"/>
      <c r="J58" s="170" t="s">
        <v>140</v>
      </c>
      <c r="K58" s="171"/>
    </row>
    <row r="59" spans="2:11" s="1" customFormat="1" ht="10.3" customHeight="1">
      <c r="B59" s="48"/>
      <c r="C59" s="49"/>
      <c r="D59" s="49"/>
      <c r="E59" s="49"/>
      <c r="F59" s="49"/>
      <c r="G59" s="49"/>
      <c r="H59" s="49"/>
      <c r="I59" s="143"/>
      <c r="J59" s="49"/>
      <c r="K59" s="53"/>
    </row>
    <row r="60" spans="2:47" s="1" customFormat="1" ht="29.25" customHeight="1">
      <c r="B60" s="48"/>
      <c r="C60" s="172" t="s">
        <v>141</v>
      </c>
      <c r="D60" s="49"/>
      <c r="E60" s="49"/>
      <c r="F60" s="49"/>
      <c r="G60" s="49"/>
      <c r="H60" s="49"/>
      <c r="I60" s="143"/>
      <c r="J60" s="154">
        <f>J86</f>
        <v>0</v>
      </c>
      <c r="K60" s="53"/>
      <c r="AU60" s="26" t="s">
        <v>142</v>
      </c>
    </row>
    <row r="61" spans="2:11" s="8" customFormat="1" ht="24.95" customHeight="1">
      <c r="B61" s="173"/>
      <c r="C61" s="174"/>
      <c r="D61" s="175" t="s">
        <v>2746</v>
      </c>
      <c r="E61" s="176"/>
      <c r="F61" s="176"/>
      <c r="G61" s="176"/>
      <c r="H61" s="176"/>
      <c r="I61" s="177"/>
      <c r="J61" s="178">
        <f>J87</f>
        <v>0</v>
      </c>
      <c r="K61" s="179"/>
    </row>
    <row r="62" spans="2:11" s="8" customFormat="1" ht="24.95" customHeight="1">
      <c r="B62" s="173"/>
      <c r="C62" s="174"/>
      <c r="D62" s="175" t="s">
        <v>2747</v>
      </c>
      <c r="E62" s="176"/>
      <c r="F62" s="176"/>
      <c r="G62" s="176"/>
      <c r="H62" s="176"/>
      <c r="I62" s="177"/>
      <c r="J62" s="178">
        <f>J102</f>
        <v>0</v>
      </c>
      <c r="K62" s="179"/>
    </row>
    <row r="63" spans="2:11" s="8" customFormat="1" ht="24.95" customHeight="1">
      <c r="B63" s="173"/>
      <c r="C63" s="174"/>
      <c r="D63" s="175" t="s">
        <v>2748</v>
      </c>
      <c r="E63" s="176"/>
      <c r="F63" s="176"/>
      <c r="G63" s="176"/>
      <c r="H63" s="176"/>
      <c r="I63" s="177"/>
      <c r="J63" s="178">
        <f>J111</f>
        <v>0</v>
      </c>
      <c r="K63" s="179"/>
    </row>
    <row r="64" spans="2:11" s="8" customFormat="1" ht="24.95" customHeight="1">
      <c r="B64" s="173"/>
      <c r="C64" s="174"/>
      <c r="D64" s="175" t="s">
        <v>2749</v>
      </c>
      <c r="E64" s="176"/>
      <c r="F64" s="176"/>
      <c r="G64" s="176"/>
      <c r="H64" s="176"/>
      <c r="I64" s="177"/>
      <c r="J64" s="178">
        <f>J172</f>
        <v>0</v>
      </c>
      <c r="K64" s="179"/>
    </row>
    <row r="65" spans="2:11" s="1" customFormat="1" ht="21.8" customHeight="1">
      <c r="B65" s="48"/>
      <c r="C65" s="49"/>
      <c r="D65" s="49"/>
      <c r="E65" s="49"/>
      <c r="F65" s="49"/>
      <c r="G65" s="49"/>
      <c r="H65" s="49"/>
      <c r="I65" s="143"/>
      <c r="J65" s="49"/>
      <c r="K65" s="53"/>
    </row>
    <row r="66" spans="2:11" s="1" customFormat="1" ht="6.95" customHeight="1">
      <c r="B66" s="69"/>
      <c r="C66" s="70"/>
      <c r="D66" s="70"/>
      <c r="E66" s="70"/>
      <c r="F66" s="70"/>
      <c r="G66" s="70"/>
      <c r="H66" s="70"/>
      <c r="I66" s="165"/>
      <c r="J66" s="70"/>
      <c r="K66" s="71"/>
    </row>
    <row r="70" spans="2:12" s="1" customFormat="1" ht="6.95" customHeight="1">
      <c r="B70" s="72"/>
      <c r="C70" s="73"/>
      <c r="D70" s="73"/>
      <c r="E70" s="73"/>
      <c r="F70" s="73"/>
      <c r="G70" s="73"/>
      <c r="H70" s="73"/>
      <c r="I70" s="166"/>
      <c r="J70" s="73"/>
      <c r="K70" s="73"/>
      <c r="L70" s="48"/>
    </row>
    <row r="71" spans="2:12" s="1" customFormat="1" ht="36.95" customHeight="1">
      <c r="B71" s="48"/>
      <c r="C71" s="74" t="s">
        <v>157</v>
      </c>
      <c r="L71" s="48"/>
    </row>
    <row r="72" spans="2:12" s="1" customFormat="1" ht="6.95" customHeight="1">
      <c r="B72" s="48"/>
      <c r="L72" s="48"/>
    </row>
    <row r="73" spans="2:12" s="1" customFormat="1" ht="14.4" customHeight="1">
      <c r="B73" s="48"/>
      <c r="C73" s="76" t="s">
        <v>19</v>
      </c>
      <c r="L73" s="48"/>
    </row>
    <row r="74" spans="2:12" s="1" customFormat="1" ht="22.5" customHeight="1">
      <c r="B74" s="48"/>
      <c r="E74" s="187">
        <f>E7</f>
        <v>0</v>
      </c>
      <c r="F74" s="76"/>
      <c r="G74" s="76"/>
      <c r="H74" s="76"/>
      <c r="L74" s="48"/>
    </row>
    <row r="75" spans="2:12" ht="13.5">
      <c r="B75" s="30"/>
      <c r="C75" s="76" t="s">
        <v>134</v>
      </c>
      <c r="L75" s="30"/>
    </row>
    <row r="76" spans="2:12" s="1" customFormat="1" ht="22.5" customHeight="1">
      <c r="B76" s="48"/>
      <c r="E76" s="187" t="s">
        <v>1149</v>
      </c>
      <c r="F76" s="1"/>
      <c r="G76" s="1"/>
      <c r="H76" s="1"/>
      <c r="L76" s="48"/>
    </row>
    <row r="77" spans="2:12" s="1" customFormat="1" ht="14.4" customHeight="1">
      <c r="B77" s="48"/>
      <c r="C77" s="76" t="s">
        <v>136</v>
      </c>
      <c r="L77" s="48"/>
    </row>
    <row r="78" spans="2:12" s="1" customFormat="1" ht="23.25" customHeight="1">
      <c r="B78" s="48"/>
      <c r="E78" s="79">
        <f>E11</f>
        <v>0</v>
      </c>
      <c r="F78" s="1"/>
      <c r="G78" s="1"/>
      <c r="H78" s="1"/>
      <c r="L78" s="48"/>
    </row>
    <row r="79" spans="2:12" s="1" customFormat="1" ht="6.95" customHeight="1">
      <c r="B79" s="48"/>
      <c r="L79" s="48"/>
    </row>
    <row r="80" spans="2:12" s="1" customFormat="1" ht="18" customHeight="1">
      <c r="B80" s="48"/>
      <c r="C80" s="76" t="s">
        <v>23</v>
      </c>
      <c r="F80" s="188">
        <f>F14</f>
        <v>0</v>
      </c>
      <c r="I80" s="189" t="s">
        <v>25</v>
      </c>
      <c r="J80" s="81">
        <f>IF(J14="","",J14)</f>
        <v>0</v>
      </c>
      <c r="L80" s="48"/>
    </row>
    <row r="81" spans="2:12" s="1" customFormat="1" ht="6.95" customHeight="1">
      <c r="B81" s="48"/>
      <c r="L81" s="48"/>
    </row>
    <row r="82" spans="2:12" s="1" customFormat="1" ht="13.5">
      <c r="B82" s="48"/>
      <c r="C82" s="76" t="s">
        <v>27</v>
      </c>
      <c r="F82" s="188">
        <f>E17</f>
        <v>0</v>
      </c>
      <c r="I82" s="189" t="s">
        <v>33</v>
      </c>
      <c r="J82" s="188">
        <f>E23</f>
        <v>0</v>
      </c>
      <c r="L82" s="48"/>
    </row>
    <row r="83" spans="2:12" s="1" customFormat="1" ht="14.4" customHeight="1">
      <c r="B83" s="48"/>
      <c r="C83" s="76" t="s">
        <v>31</v>
      </c>
      <c r="F83" s="188">
        <f>IF(E20="","",E20)</f>
        <v>0</v>
      </c>
      <c r="L83" s="48"/>
    </row>
    <row r="84" spans="2:12" s="1" customFormat="1" ht="10.3" customHeight="1">
      <c r="B84" s="48"/>
      <c r="L84" s="48"/>
    </row>
    <row r="85" spans="2:20" s="10" customFormat="1" ht="29.25" customHeight="1">
      <c r="B85" s="190"/>
      <c r="C85" s="191" t="s">
        <v>158</v>
      </c>
      <c r="D85" s="192" t="s">
        <v>57</v>
      </c>
      <c r="E85" s="192" t="s">
        <v>53</v>
      </c>
      <c r="F85" s="192" t="s">
        <v>159</v>
      </c>
      <c r="G85" s="192" t="s">
        <v>160</v>
      </c>
      <c r="H85" s="192" t="s">
        <v>161</v>
      </c>
      <c r="I85" s="193" t="s">
        <v>162</v>
      </c>
      <c r="J85" s="192" t="s">
        <v>140</v>
      </c>
      <c r="K85" s="194" t="s">
        <v>163</v>
      </c>
      <c r="L85" s="190"/>
      <c r="M85" s="94" t="s">
        <v>164</v>
      </c>
      <c r="N85" s="95" t="s">
        <v>42</v>
      </c>
      <c r="O85" s="95" t="s">
        <v>165</v>
      </c>
      <c r="P85" s="95" t="s">
        <v>166</v>
      </c>
      <c r="Q85" s="95" t="s">
        <v>167</v>
      </c>
      <c r="R85" s="95" t="s">
        <v>168</v>
      </c>
      <c r="S85" s="95" t="s">
        <v>169</v>
      </c>
      <c r="T85" s="96" t="s">
        <v>170</v>
      </c>
    </row>
    <row r="86" spans="2:63" s="1" customFormat="1" ht="29.25" customHeight="1">
      <c r="B86" s="48"/>
      <c r="C86" s="98" t="s">
        <v>141</v>
      </c>
      <c r="J86" s="195">
        <f>BK86</f>
        <v>0</v>
      </c>
      <c r="L86" s="48"/>
      <c r="M86" s="97"/>
      <c r="N86" s="84"/>
      <c r="O86" s="84"/>
      <c r="P86" s="196">
        <f>P87+P102+P111+P172</f>
        <v>0</v>
      </c>
      <c r="Q86" s="84"/>
      <c r="R86" s="196">
        <f>R87+R102+R111+R172</f>
        <v>0</v>
      </c>
      <c r="S86" s="84"/>
      <c r="T86" s="197">
        <f>T87+T102+T111+T172</f>
        <v>0</v>
      </c>
      <c r="AT86" s="26" t="s">
        <v>71</v>
      </c>
      <c r="AU86" s="26" t="s">
        <v>142</v>
      </c>
      <c r="BK86" s="198">
        <f>BK87+BK102+BK111+BK172</f>
        <v>0</v>
      </c>
    </row>
    <row r="87" spans="2:63" s="11" customFormat="1" ht="37.4" customHeight="1">
      <c r="B87" s="199"/>
      <c r="D87" s="210" t="s">
        <v>71</v>
      </c>
      <c r="E87" s="277" t="s">
        <v>874</v>
      </c>
      <c r="F87" s="277" t="s">
        <v>2750</v>
      </c>
      <c r="I87" s="202"/>
      <c r="J87" s="278">
        <f>BK87</f>
        <v>0</v>
      </c>
      <c r="L87" s="199"/>
      <c r="M87" s="204"/>
      <c r="N87" s="205"/>
      <c r="O87" s="205"/>
      <c r="P87" s="206">
        <f>SUM(P88:P101)</f>
        <v>0</v>
      </c>
      <c r="Q87" s="205"/>
      <c r="R87" s="206">
        <f>SUM(R88:R101)</f>
        <v>0</v>
      </c>
      <c r="S87" s="205"/>
      <c r="T87" s="207">
        <f>SUM(T88:T101)</f>
        <v>0</v>
      </c>
      <c r="AR87" s="200" t="s">
        <v>79</v>
      </c>
      <c r="AT87" s="208" t="s">
        <v>71</v>
      </c>
      <c r="AU87" s="208" t="s">
        <v>72</v>
      </c>
      <c r="AY87" s="200" t="s">
        <v>173</v>
      </c>
      <c r="BK87" s="209">
        <f>SUM(BK88:BK101)</f>
        <v>0</v>
      </c>
    </row>
    <row r="88" spans="2:65" s="1" customFormat="1" ht="22.5" customHeight="1">
      <c r="B88" s="213"/>
      <c r="C88" s="214" t="s">
        <v>79</v>
      </c>
      <c r="D88" s="214" t="s">
        <v>176</v>
      </c>
      <c r="E88" s="215" t="s">
        <v>2751</v>
      </c>
      <c r="F88" s="216" t="s">
        <v>2752</v>
      </c>
      <c r="G88" s="217" t="s">
        <v>179</v>
      </c>
      <c r="H88" s="218">
        <v>6</v>
      </c>
      <c r="I88" s="219"/>
      <c r="J88" s="220">
        <f>ROUND(I88*H88,2)</f>
        <v>0</v>
      </c>
      <c r="K88" s="216" t="s">
        <v>5</v>
      </c>
      <c r="L88" s="48"/>
      <c r="M88" s="221" t="s">
        <v>5</v>
      </c>
      <c r="N88" s="222" t="s">
        <v>43</v>
      </c>
      <c r="O88" s="49"/>
      <c r="P88" s="223">
        <f>O88*H88</f>
        <v>0</v>
      </c>
      <c r="Q88" s="223">
        <v>0</v>
      </c>
      <c r="R88" s="223">
        <f>Q88*H88</f>
        <v>0</v>
      </c>
      <c r="S88" s="223">
        <v>0</v>
      </c>
      <c r="T88" s="224">
        <f>S88*H88</f>
        <v>0</v>
      </c>
      <c r="AR88" s="26" t="s">
        <v>263</v>
      </c>
      <c r="AT88" s="26" t="s">
        <v>176</v>
      </c>
      <c r="AU88" s="26" t="s">
        <v>79</v>
      </c>
      <c r="AY88" s="26" t="s">
        <v>173</v>
      </c>
      <c r="BE88" s="225">
        <f>IF(N88="základní",J88,0)</f>
        <v>0</v>
      </c>
      <c r="BF88" s="225">
        <f>IF(N88="snížená",J88,0)</f>
        <v>0</v>
      </c>
      <c r="BG88" s="225">
        <f>IF(N88="zákl. přenesená",J88,0)</f>
        <v>0</v>
      </c>
      <c r="BH88" s="225">
        <f>IF(N88="sníž. přenesená",J88,0)</f>
        <v>0</v>
      </c>
      <c r="BI88" s="225">
        <f>IF(N88="nulová",J88,0)</f>
        <v>0</v>
      </c>
      <c r="BJ88" s="26" t="s">
        <v>79</v>
      </c>
      <c r="BK88" s="225">
        <f>ROUND(I88*H88,2)</f>
        <v>0</v>
      </c>
      <c r="BL88" s="26" t="s">
        <v>263</v>
      </c>
      <c r="BM88" s="26" t="s">
        <v>2753</v>
      </c>
    </row>
    <row r="89" spans="2:65" s="1" customFormat="1" ht="22.5" customHeight="1">
      <c r="B89" s="213"/>
      <c r="C89" s="214" t="s">
        <v>81</v>
      </c>
      <c r="D89" s="214" t="s">
        <v>176</v>
      </c>
      <c r="E89" s="215" t="s">
        <v>2754</v>
      </c>
      <c r="F89" s="216" t="s">
        <v>2755</v>
      </c>
      <c r="G89" s="217" t="s">
        <v>260</v>
      </c>
      <c r="H89" s="218">
        <v>48</v>
      </c>
      <c r="I89" s="219"/>
      <c r="J89" s="220">
        <f>ROUND(I89*H89,2)</f>
        <v>0</v>
      </c>
      <c r="K89" s="216" t="s">
        <v>5</v>
      </c>
      <c r="L89" s="48"/>
      <c r="M89" s="221" t="s">
        <v>5</v>
      </c>
      <c r="N89" s="222" t="s">
        <v>43</v>
      </c>
      <c r="O89" s="49"/>
      <c r="P89" s="223">
        <f>O89*H89</f>
        <v>0</v>
      </c>
      <c r="Q89" s="223">
        <v>2E-05</v>
      </c>
      <c r="R89" s="223">
        <f>Q89*H89</f>
        <v>0</v>
      </c>
      <c r="S89" s="223">
        <v>0.001</v>
      </c>
      <c r="T89" s="224">
        <f>S89*H89</f>
        <v>0</v>
      </c>
      <c r="AR89" s="26" t="s">
        <v>263</v>
      </c>
      <c r="AT89" s="26" t="s">
        <v>176</v>
      </c>
      <c r="AU89" s="26" t="s">
        <v>79</v>
      </c>
      <c r="AY89" s="26" t="s">
        <v>173</v>
      </c>
      <c r="BE89" s="225">
        <f>IF(N89="základní",J89,0)</f>
        <v>0</v>
      </c>
      <c r="BF89" s="225">
        <f>IF(N89="snížená",J89,0)</f>
        <v>0</v>
      </c>
      <c r="BG89" s="225">
        <f>IF(N89="zákl. přenesená",J89,0)</f>
        <v>0</v>
      </c>
      <c r="BH89" s="225">
        <f>IF(N89="sníž. přenesená",J89,0)</f>
        <v>0</v>
      </c>
      <c r="BI89" s="225">
        <f>IF(N89="nulová",J89,0)</f>
        <v>0</v>
      </c>
      <c r="BJ89" s="26" t="s">
        <v>79</v>
      </c>
      <c r="BK89" s="225">
        <f>ROUND(I89*H89,2)</f>
        <v>0</v>
      </c>
      <c r="BL89" s="26" t="s">
        <v>263</v>
      </c>
      <c r="BM89" s="26" t="s">
        <v>2756</v>
      </c>
    </row>
    <row r="90" spans="2:65" s="1" customFormat="1" ht="22.5" customHeight="1">
      <c r="B90" s="213"/>
      <c r="C90" s="214" t="s">
        <v>85</v>
      </c>
      <c r="D90" s="214" t="s">
        <v>176</v>
      </c>
      <c r="E90" s="215" t="s">
        <v>2757</v>
      </c>
      <c r="F90" s="216" t="s">
        <v>2758</v>
      </c>
      <c r="G90" s="217" t="s">
        <v>260</v>
      </c>
      <c r="H90" s="218">
        <v>30</v>
      </c>
      <c r="I90" s="219"/>
      <c r="J90" s="220">
        <f>ROUND(I90*H90,2)</f>
        <v>0</v>
      </c>
      <c r="K90" s="216" t="s">
        <v>5</v>
      </c>
      <c r="L90" s="48"/>
      <c r="M90" s="221" t="s">
        <v>5</v>
      </c>
      <c r="N90" s="222" t="s">
        <v>43</v>
      </c>
      <c r="O90" s="49"/>
      <c r="P90" s="223">
        <f>O90*H90</f>
        <v>0</v>
      </c>
      <c r="Q90" s="223">
        <v>5E-05</v>
      </c>
      <c r="R90" s="223">
        <f>Q90*H90</f>
        <v>0</v>
      </c>
      <c r="S90" s="223">
        <v>0.00532</v>
      </c>
      <c r="T90" s="224">
        <f>S90*H90</f>
        <v>0</v>
      </c>
      <c r="AR90" s="26" t="s">
        <v>263</v>
      </c>
      <c r="AT90" s="26" t="s">
        <v>176</v>
      </c>
      <c r="AU90" s="26" t="s">
        <v>79</v>
      </c>
      <c r="AY90" s="26" t="s">
        <v>173</v>
      </c>
      <c r="BE90" s="225">
        <f>IF(N90="základní",J90,0)</f>
        <v>0</v>
      </c>
      <c r="BF90" s="225">
        <f>IF(N90="snížená",J90,0)</f>
        <v>0</v>
      </c>
      <c r="BG90" s="225">
        <f>IF(N90="zákl. přenesená",J90,0)</f>
        <v>0</v>
      </c>
      <c r="BH90" s="225">
        <f>IF(N90="sníž. přenesená",J90,0)</f>
        <v>0</v>
      </c>
      <c r="BI90" s="225">
        <f>IF(N90="nulová",J90,0)</f>
        <v>0</v>
      </c>
      <c r="BJ90" s="26" t="s">
        <v>79</v>
      </c>
      <c r="BK90" s="225">
        <f>ROUND(I90*H90,2)</f>
        <v>0</v>
      </c>
      <c r="BL90" s="26" t="s">
        <v>263</v>
      </c>
      <c r="BM90" s="26" t="s">
        <v>2759</v>
      </c>
    </row>
    <row r="91" spans="2:65" s="1" customFormat="1" ht="22.5" customHeight="1">
      <c r="B91" s="213"/>
      <c r="C91" s="214" t="s">
        <v>181</v>
      </c>
      <c r="D91" s="214" t="s">
        <v>176</v>
      </c>
      <c r="E91" s="215" t="s">
        <v>2760</v>
      </c>
      <c r="F91" s="216" t="s">
        <v>2761</v>
      </c>
      <c r="G91" s="217" t="s">
        <v>260</v>
      </c>
      <c r="H91" s="218">
        <v>30</v>
      </c>
      <c r="I91" s="219"/>
      <c r="J91" s="220">
        <f>ROUND(I91*H91,2)</f>
        <v>0</v>
      </c>
      <c r="K91" s="216" t="s">
        <v>5</v>
      </c>
      <c r="L91" s="48"/>
      <c r="M91" s="221" t="s">
        <v>5</v>
      </c>
      <c r="N91" s="222" t="s">
        <v>43</v>
      </c>
      <c r="O91" s="49"/>
      <c r="P91" s="223">
        <f>O91*H91</f>
        <v>0</v>
      </c>
      <c r="Q91" s="223">
        <v>0</v>
      </c>
      <c r="R91" s="223">
        <f>Q91*H91</f>
        <v>0</v>
      </c>
      <c r="S91" s="223">
        <v>0.0006</v>
      </c>
      <c r="T91" s="224">
        <f>S91*H91</f>
        <v>0</v>
      </c>
      <c r="AR91" s="26" t="s">
        <v>263</v>
      </c>
      <c r="AT91" s="26" t="s">
        <v>176</v>
      </c>
      <c r="AU91" s="26" t="s">
        <v>79</v>
      </c>
      <c r="AY91" s="26" t="s">
        <v>173</v>
      </c>
      <c r="BE91" s="225">
        <f>IF(N91="základní",J91,0)</f>
        <v>0</v>
      </c>
      <c r="BF91" s="225">
        <f>IF(N91="snížená",J91,0)</f>
        <v>0</v>
      </c>
      <c r="BG91" s="225">
        <f>IF(N91="zákl. přenesená",J91,0)</f>
        <v>0</v>
      </c>
      <c r="BH91" s="225">
        <f>IF(N91="sníž. přenesená",J91,0)</f>
        <v>0</v>
      </c>
      <c r="BI91" s="225">
        <f>IF(N91="nulová",J91,0)</f>
        <v>0</v>
      </c>
      <c r="BJ91" s="26" t="s">
        <v>79</v>
      </c>
      <c r="BK91" s="225">
        <f>ROUND(I91*H91,2)</f>
        <v>0</v>
      </c>
      <c r="BL91" s="26" t="s">
        <v>263</v>
      </c>
      <c r="BM91" s="26" t="s">
        <v>2762</v>
      </c>
    </row>
    <row r="92" spans="2:65" s="1" customFormat="1" ht="22.5" customHeight="1">
      <c r="B92" s="213"/>
      <c r="C92" s="214" t="s">
        <v>207</v>
      </c>
      <c r="D92" s="214" t="s">
        <v>176</v>
      </c>
      <c r="E92" s="215" t="s">
        <v>2763</v>
      </c>
      <c r="F92" s="216" t="s">
        <v>2764</v>
      </c>
      <c r="G92" s="217" t="s">
        <v>245</v>
      </c>
      <c r="H92" s="218">
        <v>40</v>
      </c>
      <c r="I92" s="219"/>
      <c r="J92" s="220">
        <f>ROUND(I92*H92,2)</f>
        <v>0</v>
      </c>
      <c r="K92" s="216" t="s">
        <v>5</v>
      </c>
      <c r="L92" s="48"/>
      <c r="M92" s="221" t="s">
        <v>5</v>
      </c>
      <c r="N92" s="222" t="s">
        <v>43</v>
      </c>
      <c r="O92" s="49"/>
      <c r="P92" s="223">
        <f>O92*H92</f>
        <v>0</v>
      </c>
      <c r="Q92" s="223">
        <v>3E-05</v>
      </c>
      <c r="R92" s="223">
        <f>Q92*H92</f>
        <v>0</v>
      </c>
      <c r="S92" s="223">
        <v>0.00567</v>
      </c>
      <c r="T92" s="224">
        <f>S92*H92</f>
        <v>0</v>
      </c>
      <c r="AR92" s="26" t="s">
        <v>263</v>
      </c>
      <c r="AT92" s="26" t="s">
        <v>176</v>
      </c>
      <c r="AU92" s="26" t="s">
        <v>79</v>
      </c>
      <c r="AY92" s="26" t="s">
        <v>173</v>
      </c>
      <c r="BE92" s="225">
        <f>IF(N92="základní",J92,0)</f>
        <v>0</v>
      </c>
      <c r="BF92" s="225">
        <f>IF(N92="snížená",J92,0)</f>
        <v>0</v>
      </c>
      <c r="BG92" s="225">
        <f>IF(N92="zákl. přenesená",J92,0)</f>
        <v>0</v>
      </c>
      <c r="BH92" s="225">
        <f>IF(N92="sníž. přenesená",J92,0)</f>
        <v>0</v>
      </c>
      <c r="BI92" s="225">
        <f>IF(N92="nulová",J92,0)</f>
        <v>0</v>
      </c>
      <c r="BJ92" s="26" t="s">
        <v>79</v>
      </c>
      <c r="BK92" s="225">
        <f>ROUND(I92*H92,2)</f>
        <v>0</v>
      </c>
      <c r="BL92" s="26" t="s">
        <v>263</v>
      </c>
      <c r="BM92" s="26" t="s">
        <v>2765</v>
      </c>
    </row>
    <row r="93" spans="2:65" s="1" customFormat="1" ht="31.5" customHeight="1">
      <c r="B93" s="213"/>
      <c r="C93" s="214" t="s">
        <v>174</v>
      </c>
      <c r="D93" s="214" t="s">
        <v>176</v>
      </c>
      <c r="E93" s="215" t="s">
        <v>2766</v>
      </c>
      <c r="F93" s="216" t="s">
        <v>2767</v>
      </c>
      <c r="G93" s="217" t="s">
        <v>245</v>
      </c>
      <c r="H93" s="218">
        <v>1</v>
      </c>
      <c r="I93" s="219"/>
      <c r="J93" s="220">
        <f>ROUND(I93*H93,2)</f>
        <v>0</v>
      </c>
      <c r="K93" s="216" t="s">
        <v>5</v>
      </c>
      <c r="L93" s="48"/>
      <c r="M93" s="221" t="s">
        <v>5</v>
      </c>
      <c r="N93" s="222" t="s">
        <v>43</v>
      </c>
      <c r="O93" s="49"/>
      <c r="P93" s="223">
        <f>O93*H93</f>
        <v>0</v>
      </c>
      <c r="Q93" s="223">
        <v>8E-05</v>
      </c>
      <c r="R93" s="223">
        <f>Q93*H93</f>
        <v>0</v>
      </c>
      <c r="S93" s="223">
        <v>0.04675</v>
      </c>
      <c r="T93" s="224">
        <f>S93*H93</f>
        <v>0</v>
      </c>
      <c r="AR93" s="26" t="s">
        <v>263</v>
      </c>
      <c r="AT93" s="26" t="s">
        <v>176</v>
      </c>
      <c r="AU93" s="26" t="s">
        <v>79</v>
      </c>
      <c r="AY93" s="26" t="s">
        <v>173</v>
      </c>
      <c r="BE93" s="225">
        <f>IF(N93="základní",J93,0)</f>
        <v>0</v>
      </c>
      <c r="BF93" s="225">
        <f>IF(N93="snížená",J93,0)</f>
        <v>0</v>
      </c>
      <c r="BG93" s="225">
        <f>IF(N93="zákl. přenesená",J93,0)</f>
        <v>0</v>
      </c>
      <c r="BH93" s="225">
        <f>IF(N93="sníž. přenesená",J93,0)</f>
        <v>0</v>
      </c>
      <c r="BI93" s="225">
        <f>IF(N93="nulová",J93,0)</f>
        <v>0</v>
      </c>
      <c r="BJ93" s="26" t="s">
        <v>79</v>
      </c>
      <c r="BK93" s="225">
        <f>ROUND(I93*H93,2)</f>
        <v>0</v>
      </c>
      <c r="BL93" s="26" t="s">
        <v>263</v>
      </c>
      <c r="BM93" s="26" t="s">
        <v>2768</v>
      </c>
    </row>
    <row r="94" spans="2:65" s="1" customFormat="1" ht="31.5" customHeight="1">
      <c r="B94" s="213"/>
      <c r="C94" s="214" t="s">
        <v>217</v>
      </c>
      <c r="D94" s="214" t="s">
        <v>176</v>
      </c>
      <c r="E94" s="215" t="s">
        <v>2769</v>
      </c>
      <c r="F94" s="216" t="s">
        <v>2770</v>
      </c>
      <c r="G94" s="217" t="s">
        <v>179</v>
      </c>
      <c r="H94" s="218">
        <v>4</v>
      </c>
      <c r="I94" s="219"/>
      <c r="J94" s="220">
        <f>ROUND(I94*H94,2)</f>
        <v>0</v>
      </c>
      <c r="K94" s="216" t="s">
        <v>5</v>
      </c>
      <c r="L94" s="48"/>
      <c r="M94" s="221" t="s">
        <v>5</v>
      </c>
      <c r="N94" s="222" t="s">
        <v>43</v>
      </c>
      <c r="O94" s="49"/>
      <c r="P94" s="223">
        <f>O94*H94</f>
        <v>0</v>
      </c>
      <c r="Q94" s="223">
        <v>0</v>
      </c>
      <c r="R94" s="223">
        <f>Q94*H94</f>
        <v>0</v>
      </c>
      <c r="S94" s="223">
        <v>0.0238</v>
      </c>
      <c r="T94" s="224">
        <f>S94*H94</f>
        <v>0</v>
      </c>
      <c r="AR94" s="26" t="s">
        <v>263</v>
      </c>
      <c r="AT94" s="26" t="s">
        <v>176</v>
      </c>
      <c r="AU94" s="26" t="s">
        <v>79</v>
      </c>
      <c r="AY94" s="26" t="s">
        <v>173</v>
      </c>
      <c r="BE94" s="225">
        <f>IF(N94="základní",J94,0)</f>
        <v>0</v>
      </c>
      <c r="BF94" s="225">
        <f>IF(N94="snížená",J94,0)</f>
        <v>0</v>
      </c>
      <c r="BG94" s="225">
        <f>IF(N94="zákl. přenesená",J94,0)</f>
        <v>0</v>
      </c>
      <c r="BH94" s="225">
        <f>IF(N94="sníž. přenesená",J94,0)</f>
        <v>0</v>
      </c>
      <c r="BI94" s="225">
        <f>IF(N94="nulová",J94,0)</f>
        <v>0</v>
      </c>
      <c r="BJ94" s="26" t="s">
        <v>79</v>
      </c>
      <c r="BK94" s="225">
        <f>ROUND(I94*H94,2)</f>
        <v>0</v>
      </c>
      <c r="BL94" s="26" t="s">
        <v>263</v>
      </c>
      <c r="BM94" s="26" t="s">
        <v>2771</v>
      </c>
    </row>
    <row r="95" spans="2:65" s="1" customFormat="1" ht="22.5" customHeight="1">
      <c r="B95" s="213"/>
      <c r="C95" s="214" t="s">
        <v>222</v>
      </c>
      <c r="D95" s="214" t="s">
        <v>176</v>
      </c>
      <c r="E95" s="215" t="s">
        <v>2772</v>
      </c>
      <c r="F95" s="216" t="s">
        <v>2773</v>
      </c>
      <c r="G95" s="217" t="s">
        <v>245</v>
      </c>
      <c r="H95" s="218">
        <v>20</v>
      </c>
      <c r="I95" s="219"/>
      <c r="J95" s="220">
        <f>ROUND(I95*H95,2)</f>
        <v>0</v>
      </c>
      <c r="K95" s="216" t="s">
        <v>5</v>
      </c>
      <c r="L95" s="48"/>
      <c r="M95" s="221" t="s">
        <v>5</v>
      </c>
      <c r="N95" s="222" t="s">
        <v>43</v>
      </c>
      <c r="O95" s="49"/>
      <c r="P95" s="223">
        <f>O95*H95</f>
        <v>0</v>
      </c>
      <c r="Q95" s="223">
        <v>1E-05</v>
      </c>
      <c r="R95" s="223">
        <f>Q95*H95</f>
        <v>0</v>
      </c>
      <c r="S95" s="223">
        <v>0.00075</v>
      </c>
      <c r="T95" s="224">
        <f>S95*H95</f>
        <v>0</v>
      </c>
      <c r="AR95" s="26" t="s">
        <v>263</v>
      </c>
      <c r="AT95" s="26" t="s">
        <v>176</v>
      </c>
      <c r="AU95" s="26" t="s">
        <v>79</v>
      </c>
      <c r="AY95" s="26" t="s">
        <v>173</v>
      </c>
      <c r="BE95" s="225">
        <f>IF(N95="základní",J95,0)</f>
        <v>0</v>
      </c>
      <c r="BF95" s="225">
        <f>IF(N95="snížená",J95,0)</f>
        <v>0</v>
      </c>
      <c r="BG95" s="225">
        <f>IF(N95="zákl. přenesená",J95,0)</f>
        <v>0</v>
      </c>
      <c r="BH95" s="225">
        <f>IF(N95="sníž. přenesená",J95,0)</f>
        <v>0</v>
      </c>
      <c r="BI95" s="225">
        <f>IF(N95="nulová",J95,0)</f>
        <v>0</v>
      </c>
      <c r="BJ95" s="26" t="s">
        <v>79</v>
      </c>
      <c r="BK95" s="225">
        <f>ROUND(I95*H95,2)</f>
        <v>0</v>
      </c>
      <c r="BL95" s="26" t="s">
        <v>263</v>
      </c>
      <c r="BM95" s="26" t="s">
        <v>2774</v>
      </c>
    </row>
    <row r="96" spans="2:65" s="1" customFormat="1" ht="22.5" customHeight="1">
      <c r="B96" s="213"/>
      <c r="C96" s="214" t="s">
        <v>230</v>
      </c>
      <c r="D96" s="214" t="s">
        <v>176</v>
      </c>
      <c r="E96" s="215" t="s">
        <v>2775</v>
      </c>
      <c r="F96" s="216" t="s">
        <v>2776</v>
      </c>
      <c r="G96" s="217" t="s">
        <v>245</v>
      </c>
      <c r="H96" s="218">
        <v>12</v>
      </c>
      <c r="I96" s="219"/>
      <c r="J96" s="220">
        <f>ROUND(I96*H96,2)</f>
        <v>0</v>
      </c>
      <c r="K96" s="216" t="s">
        <v>5</v>
      </c>
      <c r="L96" s="48"/>
      <c r="M96" s="221" t="s">
        <v>5</v>
      </c>
      <c r="N96" s="222" t="s">
        <v>43</v>
      </c>
      <c r="O96" s="49"/>
      <c r="P96" s="223">
        <f>O96*H96</f>
        <v>0</v>
      </c>
      <c r="Q96" s="223">
        <v>4E-05</v>
      </c>
      <c r="R96" s="223">
        <f>Q96*H96</f>
        <v>0</v>
      </c>
      <c r="S96" s="223">
        <v>0.00045</v>
      </c>
      <c r="T96" s="224">
        <f>S96*H96</f>
        <v>0</v>
      </c>
      <c r="AR96" s="26" t="s">
        <v>263</v>
      </c>
      <c r="AT96" s="26" t="s">
        <v>176</v>
      </c>
      <c r="AU96" s="26" t="s">
        <v>79</v>
      </c>
      <c r="AY96" s="26" t="s">
        <v>173</v>
      </c>
      <c r="BE96" s="225">
        <f>IF(N96="základní",J96,0)</f>
        <v>0</v>
      </c>
      <c r="BF96" s="225">
        <f>IF(N96="snížená",J96,0)</f>
        <v>0</v>
      </c>
      <c r="BG96" s="225">
        <f>IF(N96="zákl. přenesená",J96,0)</f>
        <v>0</v>
      </c>
      <c r="BH96" s="225">
        <f>IF(N96="sníž. přenesená",J96,0)</f>
        <v>0</v>
      </c>
      <c r="BI96" s="225">
        <f>IF(N96="nulová",J96,0)</f>
        <v>0</v>
      </c>
      <c r="BJ96" s="26" t="s">
        <v>79</v>
      </c>
      <c r="BK96" s="225">
        <f>ROUND(I96*H96,2)</f>
        <v>0</v>
      </c>
      <c r="BL96" s="26" t="s">
        <v>263</v>
      </c>
      <c r="BM96" s="26" t="s">
        <v>2777</v>
      </c>
    </row>
    <row r="97" spans="2:65" s="1" customFormat="1" ht="22.5" customHeight="1">
      <c r="B97" s="213"/>
      <c r="C97" s="214" t="s">
        <v>237</v>
      </c>
      <c r="D97" s="214" t="s">
        <v>176</v>
      </c>
      <c r="E97" s="215" t="s">
        <v>2778</v>
      </c>
      <c r="F97" s="216" t="s">
        <v>2779</v>
      </c>
      <c r="G97" s="217" t="s">
        <v>245</v>
      </c>
      <c r="H97" s="218">
        <v>2</v>
      </c>
      <c r="I97" s="219"/>
      <c r="J97" s="220">
        <f>ROUND(I97*H97,2)</f>
        <v>0</v>
      </c>
      <c r="K97" s="216" t="s">
        <v>5</v>
      </c>
      <c r="L97" s="48"/>
      <c r="M97" s="221" t="s">
        <v>5</v>
      </c>
      <c r="N97" s="222" t="s">
        <v>43</v>
      </c>
      <c r="O97" s="49"/>
      <c r="P97" s="223">
        <f>O97*H97</f>
        <v>0</v>
      </c>
      <c r="Q97" s="223">
        <v>4E-05</v>
      </c>
      <c r="R97" s="223">
        <f>Q97*H97</f>
        <v>0</v>
      </c>
      <c r="S97" s="223">
        <v>0.00705</v>
      </c>
      <c r="T97" s="224">
        <f>S97*H97</f>
        <v>0</v>
      </c>
      <c r="AR97" s="26" t="s">
        <v>263</v>
      </c>
      <c r="AT97" s="26" t="s">
        <v>176</v>
      </c>
      <c r="AU97" s="26" t="s">
        <v>79</v>
      </c>
      <c r="AY97" s="26" t="s">
        <v>173</v>
      </c>
      <c r="BE97" s="225">
        <f>IF(N97="základní",J97,0)</f>
        <v>0</v>
      </c>
      <c r="BF97" s="225">
        <f>IF(N97="snížená",J97,0)</f>
        <v>0</v>
      </c>
      <c r="BG97" s="225">
        <f>IF(N97="zákl. přenesená",J97,0)</f>
        <v>0</v>
      </c>
      <c r="BH97" s="225">
        <f>IF(N97="sníž. přenesená",J97,0)</f>
        <v>0</v>
      </c>
      <c r="BI97" s="225">
        <f>IF(N97="nulová",J97,0)</f>
        <v>0</v>
      </c>
      <c r="BJ97" s="26" t="s">
        <v>79</v>
      </c>
      <c r="BK97" s="225">
        <f>ROUND(I97*H97,2)</f>
        <v>0</v>
      </c>
      <c r="BL97" s="26" t="s">
        <v>263</v>
      </c>
      <c r="BM97" s="26" t="s">
        <v>2780</v>
      </c>
    </row>
    <row r="98" spans="2:65" s="1" customFormat="1" ht="31.5" customHeight="1">
      <c r="B98" s="213"/>
      <c r="C98" s="214" t="s">
        <v>242</v>
      </c>
      <c r="D98" s="214" t="s">
        <v>176</v>
      </c>
      <c r="E98" s="215" t="s">
        <v>2781</v>
      </c>
      <c r="F98" s="216" t="s">
        <v>2782</v>
      </c>
      <c r="G98" s="217" t="s">
        <v>245</v>
      </c>
      <c r="H98" s="218">
        <v>10</v>
      </c>
      <c r="I98" s="219"/>
      <c r="J98" s="220">
        <f>ROUND(I98*H98,2)</f>
        <v>0</v>
      </c>
      <c r="K98" s="216" t="s">
        <v>5</v>
      </c>
      <c r="L98" s="48"/>
      <c r="M98" s="221" t="s">
        <v>5</v>
      </c>
      <c r="N98" s="222" t="s">
        <v>43</v>
      </c>
      <c r="O98" s="49"/>
      <c r="P98" s="223">
        <f>O98*H98</f>
        <v>0</v>
      </c>
      <c r="Q98" s="223">
        <v>0.0003</v>
      </c>
      <c r="R98" s="223">
        <f>Q98*H98</f>
        <v>0</v>
      </c>
      <c r="S98" s="223">
        <v>0</v>
      </c>
      <c r="T98" s="224">
        <f>S98*H98</f>
        <v>0</v>
      </c>
      <c r="AR98" s="26" t="s">
        <v>263</v>
      </c>
      <c r="AT98" s="26" t="s">
        <v>176</v>
      </c>
      <c r="AU98" s="26" t="s">
        <v>79</v>
      </c>
      <c r="AY98" s="26" t="s">
        <v>173</v>
      </c>
      <c r="BE98" s="225">
        <f>IF(N98="základní",J98,0)</f>
        <v>0</v>
      </c>
      <c r="BF98" s="225">
        <f>IF(N98="snížená",J98,0)</f>
        <v>0</v>
      </c>
      <c r="BG98" s="225">
        <f>IF(N98="zákl. přenesená",J98,0)</f>
        <v>0</v>
      </c>
      <c r="BH98" s="225">
        <f>IF(N98="sníž. přenesená",J98,0)</f>
        <v>0</v>
      </c>
      <c r="BI98" s="225">
        <f>IF(N98="nulová",J98,0)</f>
        <v>0</v>
      </c>
      <c r="BJ98" s="26" t="s">
        <v>79</v>
      </c>
      <c r="BK98" s="225">
        <f>ROUND(I98*H98,2)</f>
        <v>0</v>
      </c>
      <c r="BL98" s="26" t="s">
        <v>263</v>
      </c>
      <c r="BM98" s="26" t="s">
        <v>2783</v>
      </c>
    </row>
    <row r="99" spans="2:65" s="1" customFormat="1" ht="22.5" customHeight="1">
      <c r="B99" s="213"/>
      <c r="C99" s="214" t="s">
        <v>247</v>
      </c>
      <c r="D99" s="214" t="s">
        <v>176</v>
      </c>
      <c r="E99" s="215" t="s">
        <v>2784</v>
      </c>
      <c r="F99" s="216" t="s">
        <v>2785</v>
      </c>
      <c r="G99" s="217" t="s">
        <v>711</v>
      </c>
      <c r="H99" s="218">
        <v>8</v>
      </c>
      <c r="I99" s="219"/>
      <c r="J99" s="220">
        <f>ROUND(I99*H99,2)</f>
        <v>0</v>
      </c>
      <c r="K99" s="216" t="s">
        <v>5</v>
      </c>
      <c r="L99" s="48"/>
      <c r="M99" s="221" t="s">
        <v>5</v>
      </c>
      <c r="N99" s="222" t="s">
        <v>43</v>
      </c>
      <c r="O99" s="49"/>
      <c r="P99" s="223">
        <f>O99*H99</f>
        <v>0</v>
      </c>
      <c r="Q99" s="223">
        <v>0</v>
      </c>
      <c r="R99" s="223">
        <f>Q99*H99</f>
        <v>0</v>
      </c>
      <c r="S99" s="223">
        <v>0</v>
      </c>
      <c r="T99" s="224">
        <f>S99*H99</f>
        <v>0</v>
      </c>
      <c r="AR99" s="26" t="s">
        <v>263</v>
      </c>
      <c r="AT99" s="26" t="s">
        <v>176</v>
      </c>
      <c r="AU99" s="26" t="s">
        <v>79</v>
      </c>
      <c r="AY99" s="26" t="s">
        <v>173</v>
      </c>
      <c r="BE99" s="225">
        <f>IF(N99="základní",J99,0)</f>
        <v>0</v>
      </c>
      <c r="BF99" s="225">
        <f>IF(N99="snížená",J99,0)</f>
        <v>0</v>
      </c>
      <c r="BG99" s="225">
        <f>IF(N99="zákl. přenesená",J99,0)</f>
        <v>0</v>
      </c>
      <c r="BH99" s="225">
        <f>IF(N99="sníž. přenesená",J99,0)</f>
        <v>0</v>
      </c>
      <c r="BI99" s="225">
        <f>IF(N99="nulová",J99,0)</f>
        <v>0</v>
      </c>
      <c r="BJ99" s="26" t="s">
        <v>79</v>
      </c>
      <c r="BK99" s="225">
        <f>ROUND(I99*H99,2)</f>
        <v>0</v>
      </c>
      <c r="BL99" s="26" t="s">
        <v>263</v>
      </c>
      <c r="BM99" s="26" t="s">
        <v>2786</v>
      </c>
    </row>
    <row r="100" spans="2:65" s="1" customFormat="1" ht="22.5" customHeight="1">
      <c r="B100" s="213"/>
      <c r="C100" s="214" t="s">
        <v>251</v>
      </c>
      <c r="D100" s="214" t="s">
        <v>176</v>
      </c>
      <c r="E100" s="215" t="s">
        <v>2787</v>
      </c>
      <c r="F100" s="216" t="s">
        <v>2788</v>
      </c>
      <c r="G100" s="217" t="s">
        <v>711</v>
      </c>
      <c r="H100" s="218">
        <v>10</v>
      </c>
      <c r="I100" s="219"/>
      <c r="J100" s="220">
        <f>ROUND(I100*H100,2)</f>
        <v>0</v>
      </c>
      <c r="K100" s="216" t="s">
        <v>5</v>
      </c>
      <c r="L100" s="48"/>
      <c r="M100" s="221" t="s">
        <v>5</v>
      </c>
      <c r="N100" s="222" t="s">
        <v>43</v>
      </c>
      <c r="O100" s="49"/>
      <c r="P100" s="223">
        <f>O100*H100</f>
        <v>0</v>
      </c>
      <c r="Q100" s="223">
        <v>0</v>
      </c>
      <c r="R100" s="223">
        <f>Q100*H100</f>
        <v>0</v>
      </c>
      <c r="S100" s="223">
        <v>0</v>
      </c>
      <c r="T100" s="224">
        <f>S100*H100</f>
        <v>0</v>
      </c>
      <c r="AR100" s="26" t="s">
        <v>263</v>
      </c>
      <c r="AT100" s="26" t="s">
        <v>176</v>
      </c>
      <c r="AU100" s="26" t="s">
        <v>79</v>
      </c>
      <c r="AY100" s="26" t="s">
        <v>173</v>
      </c>
      <c r="BE100" s="225">
        <f>IF(N100="základní",J100,0)</f>
        <v>0</v>
      </c>
      <c r="BF100" s="225">
        <f>IF(N100="snížená",J100,0)</f>
        <v>0</v>
      </c>
      <c r="BG100" s="225">
        <f>IF(N100="zákl. přenesená",J100,0)</f>
        <v>0</v>
      </c>
      <c r="BH100" s="225">
        <f>IF(N100="sníž. přenesená",J100,0)</f>
        <v>0</v>
      </c>
      <c r="BI100" s="225">
        <f>IF(N100="nulová",J100,0)</f>
        <v>0</v>
      </c>
      <c r="BJ100" s="26" t="s">
        <v>79</v>
      </c>
      <c r="BK100" s="225">
        <f>ROUND(I100*H100,2)</f>
        <v>0</v>
      </c>
      <c r="BL100" s="26" t="s">
        <v>263</v>
      </c>
      <c r="BM100" s="26" t="s">
        <v>2789</v>
      </c>
    </row>
    <row r="101" spans="2:65" s="1" customFormat="1" ht="22.5" customHeight="1">
      <c r="B101" s="213"/>
      <c r="C101" s="214" t="s">
        <v>212</v>
      </c>
      <c r="D101" s="214" t="s">
        <v>176</v>
      </c>
      <c r="E101" s="215" t="s">
        <v>2790</v>
      </c>
      <c r="F101" s="216" t="s">
        <v>2791</v>
      </c>
      <c r="G101" s="217" t="s">
        <v>711</v>
      </c>
      <c r="H101" s="218">
        <v>1</v>
      </c>
      <c r="I101" s="219"/>
      <c r="J101" s="220">
        <f>ROUND(I101*H101,2)</f>
        <v>0</v>
      </c>
      <c r="K101" s="216" t="s">
        <v>5</v>
      </c>
      <c r="L101" s="48"/>
      <c r="M101" s="221" t="s">
        <v>5</v>
      </c>
      <c r="N101" s="222" t="s">
        <v>43</v>
      </c>
      <c r="O101" s="49"/>
      <c r="P101" s="223">
        <f>O101*H101</f>
        <v>0</v>
      </c>
      <c r="Q101" s="223">
        <v>0</v>
      </c>
      <c r="R101" s="223">
        <f>Q101*H101</f>
        <v>0</v>
      </c>
      <c r="S101" s="223">
        <v>0</v>
      </c>
      <c r="T101" s="224">
        <f>S101*H101</f>
        <v>0</v>
      </c>
      <c r="AR101" s="26" t="s">
        <v>263</v>
      </c>
      <c r="AT101" s="26" t="s">
        <v>176</v>
      </c>
      <c r="AU101" s="26" t="s">
        <v>79</v>
      </c>
      <c r="AY101" s="26" t="s">
        <v>173</v>
      </c>
      <c r="BE101" s="225">
        <f>IF(N101="základní",J101,0)</f>
        <v>0</v>
      </c>
      <c r="BF101" s="225">
        <f>IF(N101="snížená",J101,0)</f>
        <v>0</v>
      </c>
      <c r="BG101" s="225">
        <f>IF(N101="zákl. přenesená",J101,0)</f>
        <v>0</v>
      </c>
      <c r="BH101" s="225">
        <f>IF(N101="sníž. přenesená",J101,0)</f>
        <v>0</v>
      </c>
      <c r="BI101" s="225">
        <f>IF(N101="nulová",J101,0)</f>
        <v>0</v>
      </c>
      <c r="BJ101" s="26" t="s">
        <v>79</v>
      </c>
      <c r="BK101" s="225">
        <f>ROUND(I101*H101,2)</f>
        <v>0</v>
      </c>
      <c r="BL101" s="26" t="s">
        <v>263</v>
      </c>
      <c r="BM101" s="26" t="s">
        <v>2792</v>
      </c>
    </row>
    <row r="102" spans="2:63" s="11" customFormat="1" ht="37.4" customHeight="1">
      <c r="B102" s="199"/>
      <c r="D102" s="210" t="s">
        <v>71</v>
      </c>
      <c r="E102" s="277" t="s">
        <v>905</v>
      </c>
      <c r="F102" s="277" t="s">
        <v>2793</v>
      </c>
      <c r="I102" s="202"/>
      <c r="J102" s="278">
        <f>BK102</f>
        <v>0</v>
      </c>
      <c r="L102" s="199"/>
      <c r="M102" s="204"/>
      <c r="N102" s="205"/>
      <c r="O102" s="205"/>
      <c r="P102" s="206">
        <f>SUM(P103:P110)</f>
        <v>0</v>
      </c>
      <c r="Q102" s="205"/>
      <c r="R102" s="206">
        <f>SUM(R103:R110)</f>
        <v>0</v>
      </c>
      <c r="S102" s="205"/>
      <c r="T102" s="207">
        <f>SUM(T103:T110)</f>
        <v>0</v>
      </c>
      <c r="AR102" s="200" t="s">
        <v>79</v>
      </c>
      <c r="AT102" s="208" t="s">
        <v>71</v>
      </c>
      <c r="AU102" s="208" t="s">
        <v>72</v>
      </c>
      <c r="AY102" s="200" t="s">
        <v>173</v>
      </c>
      <c r="BK102" s="209">
        <f>SUM(BK103:BK110)</f>
        <v>0</v>
      </c>
    </row>
    <row r="103" spans="2:65" s="1" customFormat="1" ht="22.5" customHeight="1">
      <c r="B103" s="213"/>
      <c r="C103" s="214" t="s">
        <v>11</v>
      </c>
      <c r="D103" s="214" t="s">
        <v>176</v>
      </c>
      <c r="E103" s="215" t="s">
        <v>2794</v>
      </c>
      <c r="F103" s="216" t="s">
        <v>2795</v>
      </c>
      <c r="G103" s="217" t="s">
        <v>260</v>
      </c>
      <c r="H103" s="218">
        <v>4</v>
      </c>
      <c r="I103" s="219"/>
      <c r="J103" s="220">
        <f>ROUND(I103*H103,2)</f>
        <v>0</v>
      </c>
      <c r="K103" s="216" t="s">
        <v>5</v>
      </c>
      <c r="L103" s="48"/>
      <c r="M103" s="221" t="s">
        <v>5</v>
      </c>
      <c r="N103" s="222" t="s">
        <v>43</v>
      </c>
      <c r="O103" s="49"/>
      <c r="P103" s="223">
        <f>O103*H103</f>
        <v>0</v>
      </c>
      <c r="Q103" s="223">
        <v>0.0005</v>
      </c>
      <c r="R103" s="223">
        <f>Q103*H103</f>
        <v>0</v>
      </c>
      <c r="S103" s="223">
        <v>0</v>
      </c>
      <c r="T103" s="224">
        <f>S103*H103</f>
        <v>0</v>
      </c>
      <c r="AR103" s="26" t="s">
        <v>263</v>
      </c>
      <c r="AT103" s="26" t="s">
        <v>176</v>
      </c>
      <c r="AU103" s="26" t="s">
        <v>79</v>
      </c>
      <c r="AY103" s="26" t="s">
        <v>173</v>
      </c>
      <c r="BE103" s="225">
        <f>IF(N103="základní",J103,0)</f>
        <v>0</v>
      </c>
      <c r="BF103" s="225">
        <f>IF(N103="snížená",J103,0)</f>
        <v>0</v>
      </c>
      <c r="BG103" s="225">
        <f>IF(N103="zákl. přenesená",J103,0)</f>
        <v>0</v>
      </c>
      <c r="BH103" s="225">
        <f>IF(N103="sníž. přenesená",J103,0)</f>
        <v>0</v>
      </c>
      <c r="BI103" s="225">
        <f>IF(N103="nulová",J103,0)</f>
        <v>0</v>
      </c>
      <c r="BJ103" s="26" t="s">
        <v>79</v>
      </c>
      <c r="BK103" s="225">
        <f>ROUND(I103*H103,2)</f>
        <v>0</v>
      </c>
      <c r="BL103" s="26" t="s">
        <v>263</v>
      </c>
      <c r="BM103" s="26" t="s">
        <v>2796</v>
      </c>
    </row>
    <row r="104" spans="2:65" s="1" customFormat="1" ht="31.5" customHeight="1">
      <c r="B104" s="213"/>
      <c r="C104" s="214" t="s">
        <v>263</v>
      </c>
      <c r="D104" s="214" t="s">
        <v>176</v>
      </c>
      <c r="E104" s="215" t="s">
        <v>2797</v>
      </c>
      <c r="F104" s="216" t="s">
        <v>2798</v>
      </c>
      <c r="G104" s="217" t="s">
        <v>260</v>
      </c>
      <c r="H104" s="218">
        <v>30</v>
      </c>
      <c r="I104" s="219"/>
      <c r="J104" s="220">
        <f>ROUND(I104*H104,2)</f>
        <v>0</v>
      </c>
      <c r="K104" s="216" t="s">
        <v>5</v>
      </c>
      <c r="L104" s="48"/>
      <c r="M104" s="221" t="s">
        <v>5</v>
      </c>
      <c r="N104" s="222" t="s">
        <v>43</v>
      </c>
      <c r="O104" s="49"/>
      <c r="P104" s="223">
        <f>O104*H104</f>
        <v>0</v>
      </c>
      <c r="Q104" s="223">
        <v>0.00428</v>
      </c>
      <c r="R104" s="223">
        <f>Q104*H104</f>
        <v>0</v>
      </c>
      <c r="S104" s="223">
        <v>0</v>
      </c>
      <c r="T104" s="224">
        <f>S104*H104</f>
        <v>0</v>
      </c>
      <c r="AR104" s="26" t="s">
        <v>263</v>
      </c>
      <c r="AT104" s="26" t="s">
        <v>176</v>
      </c>
      <c r="AU104" s="26" t="s">
        <v>79</v>
      </c>
      <c r="AY104" s="26" t="s">
        <v>173</v>
      </c>
      <c r="BE104" s="225">
        <f>IF(N104="základní",J104,0)</f>
        <v>0</v>
      </c>
      <c r="BF104" s="225">
        <f>IF(N104="snížená",J104,0)</f>
        <v>0</v>
      </c>
      <c r="BG104" s="225">
        <f>IF(N104="zákl. přenesená",J104,0)</f>
        <v>0</v>
      </c>
      <c r="BH104" s="225">
        <f>IF(N104="sníž. přenesená",J104,0)</f>
        <v>0</v>
      </c>
      <c r="BI104" s="225">
        <f>IF(N104="nulová",J104,0)</f>
        <v>0</v>
      </c>
      <c r="BJ104" s="26" t="s">
        <v>79</v>
      </c>
      <c r="BK104" s="225">
        <f>ROUND(I104*H104,2)</f>
        <v>0</v>
      </c>
      <c r="BL104" s="26" t="s">
        <v>263</v>
      </c>
      <c r="BM104" s="26" t="s">
        <v>2799</v>
      </c>
    </row>
    <row r="105" spans="2:65" s="1" customFormat="1" ht="22.5" customHeight="1">
      <c r="B105" s="213"/>
      <c r="C105" s="214" t="s">
        <v>268</v>
      </c>
      <c r="D105" s="214" t="s">
        <v>176</v>
      </c>
      <c r="E105" s="215" t="s">
        <v>2800</v>
      </c>
      <c r="F105" s="216" t="s">
        <v>2801</v>
      </c>
      <c r="G105" s="217" t="s">
        <v>2802</v>
      </c>
      <c r="H105" s="218">
        <v>30</v>
      </c>
      <c r="I105" s="219"/>
      <c r="J105" s="220">
        <f>ROUND(I105*H105,2)</f>
        <v>0</v>
      </c>
      <c r="K105" s="216" t="s">
        <v>5</v>
      </c>
      <c r="L105" s="48"/>
      <c r="M105" s="221" t="s">
        <v>5</v>
      </c>
      <c r="N105" s="222" t="s">
        <v>43</v>
      </c>
      <c r="O105" s="49"/>
      <c r="P105" s="223">
        <f>O105*H105</f>
        <v>0</v>
      </c>
      <c r="Q105" s="223">
        <v>0</v>
      </c>
      <c r="R105" s="223">
        <f>Q105*H105</f>
        <v>0</v>
      </c>
      <c r="S105" s="223">
        <v>0</v>
      </c>
      <c r="T105" s="224">
        <f>S105*H105</f>
        <v>0</v>
      </c>
      <c r="AR105" s="26" t="s">
        <v>263</v>
      </c>
      <c r="AT105" s="26" t="s">
        <v>176</v>
      </c>
      <c r="AU105" s="26" t="s">
        <v>79</v>
      </c>
      <c r="AY105" s="26" t="s">
        <v>173</v>
      </c>
      <c r="BE105" s="225">
        <f>IF(N105="základní",J105,0)</f>
        <v>0</v>
      </c>
      <c r="BF105" s="225">
        <f>IF(N105="snížená",J105,0)</f>
        <v>0</v>
      </c>
      <c r="BG105" s="225">
        <f>IF(N105="zákl. přenesená",J105,0)</f>
        <v>0</v>
      </c>
      <c r="BH105" s="225">
        <f>IF(N105="sníž. přenesená",J105,0)</f>
        <v>0</v>
      </c>
      <c r="BI105" s="225">
        <f>IF(N105="nulová",J105,0)</f>
        <v>0</v>
      </c>
      <c r="BJ105" s="26" t="s">
        <v>79</v>
      </c>
      <c r="BK105" s="225">
        <f>ROUND(I105*H105,2)</f>
        <v>0</v>
      </c>
      <c r="BL105" s="26" t="s">
        <v>263</v>
      </c>
      <c r="BM105" s="26" t="s">
        <v>2803</v>
      </c>
    </row>
    <row r="106" spans="2:65" s="1" customFormat="1" ht="44.25" customHeight="1">
      <c r="B106" s="213"/>
      <c r="C106" s="214" t="s">
        <v>273</v>
      </c>
      <c r="D106" s="214" t="s">
        <v>176</v>
      </c>
      <c r="E106" s="215" t="s">
        <v>2804</v>
      </c>
      <c r="F106" s="216" t="s">
        <v>2805</v>
      </c>
      <c r="G106" s="217" t="s">
        <v>260</v>
      </c>
      <c r="H106" s="218">
        <v>30</v>
      </c>
      <c r="I106" s="219"/>
      <c r="J106" s="220">
        <f>ROUND(I106*H106,2)</f>
        <v>0</v>
      </c>
      <c r="K106" s="216" t="s">
        <v>5</v>
      </c>
      <c r="L106" s="48"/>
      <c r="M106" s="221" t="s">
        <v>5</v>
      </c>
      <c r="N106" s="222" t="s">
        <v>43</v>
      </c>
      <c r="O106" s="49"/>
      <c r="P106" s="223">
        <f>O106*H106</f>
        <v>0</v>
      </c>
      <c r="Q106" s="223">
        <v>0.00011</v>
      </c>
      <c r="R106" s="223">
        <f>Q106*H106</f>
        <v>0</v>
      </c>
      <c r="S106" s="223">
        <v>0</v>
      </c>
      <c r="T106" s="224">
        <f>S106*H106</f>
        <v>0</v>
      </c>
      <c r="AR106" s="26" t="s">
        <v>263</v>
      </c>
      <c r="AT106" s="26" t="s">
        <v>176</v>
      </c>
      <c r="AU106" s="26" t="s">
        <v>79</v>
      </c>
      <c r="AY106" s="26" t="s">
        <v>173</v>
      </c>
      <c r="BE106" s="225">
        <f>IF(N106="základní",J106,0)</f>
        <v>0</v>
      </c>
      <c r="BF106" s="225">
        <f>IF(N106="snížená",J106,0)</f>
        <v>0</v>
      </c>
      <c r="BG106" s="225">
        <f>IF(N106="zákl. přenesená",J106,0)</f>
        <v>0</v>
      </c>
      <c r="BH106" s="225">
        <f>IF(N106="sníž. přenesená",J106,0)</f>
        <v>0</v>
      </c>
      <c r="BI106" s="225">
        <f>IF(N106="nulová",J106,0)</f>
        <v>0</v>
      </c>
      <c r="BJ106" s="26" t="s">
        <v>79</v>
      </c>
      <c r="BK106" s="225">
        <f>ROUND(I106*H106,2)</f>
        <v>0</v>
      </c>
      <c r="BL106" s="26" t="s">
        <v>263</v>
      </c>
      <c r="BM106" s="26" t="s">
        <v>2806</v>
      </c>
    </row>
    <row r="107" spans="2:65" s="1" customFormat="1" ht="31.5" customHeight="1">
      <c r="B107" s="213"/>
      <c r="C107" s="214" t="s">
        <v>278</v>
      </c>
      <c r="D107" s="214" t="s">
        <v>176</v>
      </c>
      <c r="E107" s="215" t="s">
        <v>2807</v>
      </c>
      <c r="F107" s="216" t="s">
        <v>2808</v>
      </c>
      <c r="G107" s="217" t="s">
        <v>711</v>
      </c>
      <c r="H107" s="218">
        <v>14</v>
      </c>
      <c r="I107" s="219"/>
      <c r="J107" s="220">
        <f>ROUND(I107*H107,2)</f>
        <v>0</v>
      </c>
      <c r="K107" s="216" t="s">
        <v>5</v>
      </c>
      <c r="L107" s="48"/>
      <c r="M107" s="221" t="s">
        <v>5</v>
      </c>
      <c r="N107" s="222" t="s">
        <v>43</v>
      </c>
      <c r="O107" s="49"/>
      <c r="P107" s="223">
        <f>O107*H107</f>
        <v>0</v>
      </c>
      <c r="Q107" s="223">
        <v>0</v>
      </c>
      <c r="R107" s="223">
        <f>Q107*H107</f>
        <v>0</v>
      </c>
      <c r="S107" s="223">
        <v>0</v>
      </c>
      <c r="T107" s="224">
        <f>S107*H107</f>
        <v>0</v>
      </c>
      <c r="AR107" s="26" t="s">
        <v>263</v>
      </c>
      <c r="AT107" s="26" t="s">
        <v>176</v>
      </c>
      <c r="AU107" s="26" t="s">
        <v>79</v>
      </c>
      <c r="AY107" s="26" t="s">
        <v>173</v>
      </c>
      <c r="BE107" s="225">
        <f>IF(N107="základní",J107,0)</f>
        <v>0</v>
      </c>
      <c r="BF107" s="225">
        <f>IF(N107="snížená",J107,0)</f>
        <v>0</v>
      </c>
      <c r="BG107" s="225">
        <f>IF(N107="zákl. přenesená",J107,0)</f>
        <v>0</v>
      </c>
      <c r="BH107" s="225">
        <f>IF(N107="sníž. přenesená",J107,0)</f>
        <v>0</v>
      </c>
      <c r="BI107" s="225">
        <f>IF(N107="nulová",J107,0)</f>
        <v>0</v>
      </c>
      <c r="BJ107" s="26" t="s">
        <v>79</v>
      </c>
      <c r="BK107" s="225">
        <f>ROUND(I107*H107,2)</f>
        <v>0</v>
      </c>
      <c r="BL107" s="26" t="s">
        <v>263</v>
      </c>
      <c r="BM107" s="26" t="s">
        <v>2809</v>
      </c>
    </row>
    <row r="108" spans="2:65" s="1" customFormat="1" ht="22.5" customHeight="1">
      <c r="B108" s="213"/>
      <c r="C108" s="214" t="s">
        <v>282</v>
      </c>
      <c r="D108" s="214" t="s">
        <v>176</v>
      </c>
      <c r="E108" s="215" t="s">
        <v>2810</v>
      </c>
      <c r="F108" s="216" t="s">
        <v>2811</v>
      </c>
      <c r="G108" s="217" t="s">
        <v>711</v>
      </c>
      <c r="H108" s="218">
        <v>1</v>
      </c>
      <c r="I108" s="219"/>
      <c r="J108" s="220">
        <f>ROUND(I108*H108,2)</f>
        <v>0</v>
      </c>
      <c r="K108" s="216" t="s">
        <v>5</v>
      </c>
      <c r="L108" s="48"/>
      <c r="M108" s="221" t="s">
        <v>5</v>
      </c>
      <c r="N108" s="222" t="s">
        <v>43</v>
      </c>
      <c r="O108" s="49"/>
      <c r="P108" s="223">
        <f>O108*H108</f>
        <v>0</v>
      </c>
      <c r="Q108" s="223">
        <v>0</v>
      </c>
      <c r="R108" s="223">
        <f>Q108*H108</f>
        <v>0</v>
      </c>
      <c r="S108" s="223">
        <v>0</v>
      </c>
      <c r="T108" s="224">
        <f>S108*H108</f>
        <v>0</v>
      </c>
      <c r="AR108" s="26" t="s">
        <v>263</v>
      </c>
      <c r="AT108" s="26" t="s">
        <v>176</v>
      </c>
      <c r="AU108" s="26" t="s">
        <v>79</v>
      </c>
      <c r="AY108" s="26" t="s">
        <v>173</v>
      </c>
      <c r="BE108" s="225">
        <f>IF(N108="základní",J108,0)</f>
        <v>0</v>
      </c>
      <c r="BF108" s="225">
        <f>IF(N108="snížená",J108,0)</f>
        <v>0</v>
      </c>
      <c r="BG108" s="225">
        <f>IF(N108="zákl. přenesená",J108,0)</f>
        <v>0</v>
      </c>
      <c r="BH108" s="225">
        <f>IF(N108="sníž. přenesená",J108,0)</f>
        <v>0</v>
      </c>
      <c r="BI108" s="225">
        <f>IF(N108="nulová",J108,0)</f>
        <v>0</v>
      </c>
      <c r="BJ108" s="26" t="s">
        <v>79</v>
      </c>
      <c r="BK108" s="225">
        <f>ROUND(I108*H108,2)</f>
        <v>0</v>
      </c>
      <c r="BL108" s="26" t="s">
        <v>263</v>
      </c>
      <c r="BM108" s="26" t="s">
        <v>2812</v>
      </c>
    </row>
    <row r="109" spans="2:65" s="1" customFormat="1" ht="31.5" customHeight="1">
      <c r="B109" s="213"/>
      <c r="C109" s="214" t="s">
        <v>10</v>
      </c>
      <c r="D109" s="214" t="s">
        <v>176</v>
      </c>
      <c r="E109" s="215" t="s">
        <v>2813</v>
      </c>
      <c r="F109" s="216" t="s">
        <v>2814</v>
      </c>
      <c r="G109" s="217" t="s">
        <v>711</v>
      </c>
      <c r="H109" s="218">
        <v>1</v>
      </c>
      <c r="I109" s="219"/>
      <c r="J109" s="220">
        <f>ROUND(I109*H109,2)</f>
        <v>0</v>
      </c>
      <c r="K109" s="216" t="s">
        <v>5</v>
      </c>
      <c r="L109" s="48"/>
      <c r="M109" s="221" t="s">
        <v>5</v>
      </c>
      <c r="N109" s="222" t="s">
        <v>43</v>
      </c>
      <c r="O109" s="49"/>
      <c r="P109" s="223">
        <f>O109*H109</f>
        <v>0</v>
      </c>
      <c r="Q109" s="223">
        <v>0</v>
      </c>
      <c r="R109" s="223">
        <f>Q109*H109</f>
        <v>0</v>
      </c>
      <c r="S109" s="223">
        <v>0</v>
      </c>
      <c r="T109" s="224">
        <f>S109*H109</f>
        <v>0</v>
      </c>
      <c r="AR109" s="26" t="s">
        <v>263</v>
      </c>
      <c r="AT109" s="26" t="s">
        <v>176</v>
      </c>
      <c r="AU109" s="26" t="s">
        <v>79</v>
      </c>
      <c r="AY109" s="26" t="s">
        <v>173</v>
      </c>
      <c r="BE109" s="225">
        <f>IF(N109="základní",J109,0)</f>
        <v>0</v>
      </c>
      <c r="BF109" s="225">
        <f>IF(N109="snížená",J109,0)</f>
        <v>0</v>
      </c>
      <c r="BG109" s="225">
        <f>IF(N109="zákl. přenesená",J109,0)</f>
        <v>0</v>
      </c>
      <c r="BH109" s="225">
        <f>IF(N109="sníž. přenesená",J109,0)</f>
        <v>0</v>
      </c>
      <c r="BI109" s="225">
        <f>IF(N109="nulová",J109,0)</f>
        <v>0</v>
      </c>
      <c r="BJ109" s="26" t="s">
        <v>79</v>
      </c>
      <c r="BK109" s="225">
        <f>ROUND(I109*H109,2)</f>
        <v>0</v>
      </c>
      <c r="BL109" s="26" t="s">
        <v>263</v>
      </c>
      <c r="BM109" s="26" t="s">
        <v>2815</v>
      </c>
    </row>
    <row r="110" spans="2:65" s="1" customFormat="1" ht="31.5" customHeight="1">
      <c r="B110" s="213"/>
      <c r="C110" s="214" t="s">
        <v>291</v>
      </c>
      <c r="D110" s="214" t="s">
        <v>176</v>
      </c>
      <c r="E110" s="215" t="s">
        <v>2816</v>
      </c>
      <c r="F110" s="216" t="s">
        <v>2817</v>
      </c>
      <c r="G110" s="217" t="s">
        <v>711</v>
      </c>
      <c r="H110" s="218">
        <v>1</v>
      </c>
      <c r="I110" s="219"/>
      <c r="J110" s="220">
        <f>ROUND(I110*H110,2)</f>
        <v>0</v>
      </c>
      <c r="K110" s="216" t="s">
        <v>5</v>
      </c>
      <c r="L110" s="48"/>
      <c r="M110" s="221" t="s">
        <v>5</v>
      </c>
      <c r="N110" s="222" t="s">
        <v>43</v>
      </c>
      <c r="O110" s="49"/>
      <c r="P110" s="223">
        <f>O110*H110</f>
        <v>0</v>
      </c>
      <c r="Q110" s="223">
        <v>0</v>
      </c>
      <c r="R110" s="223">
        <f>Q110*H110</f>
        <v>0</v>
      </c>
      <c r="S110" s="223">
        <v>0</v>
      </c>
      <c r="T110" s="224">
        <f>S110*H110</f>
        <v>0</v>
      </c>
      <c r="AR110" s="26" t="s">
        <v>263</v>
      </c>
      <c r="AT110" s="26" t="s">
        <v>176</v>
      </c>
      <c r="AU110" s="26" t="s">
        <v>79</v>
      </c>
      <c r="AY110" s="26" t="s">
        <v>173</v>
      </c>
      <c r="BE110" s="225">
        <f>IF(N110="základní",J110,0)</f>
        <v>0</v>
      </c>
      <c r="BF110" s="225">
        <f>IF(N110="snížená",J110,0)</f>
        <v>0</v>
      </c>
      <c r="BG110" s="225">
        <f>IF(N110="zákl. přenesená",J110,0)</f>
        <v>0</v>
      </c>
      <c r="BH110" s="225">
        <f>IF(N110="sníž. přenesená",J110,0)</f>
        <v>0</v>
      </c>
      <c r="BI110" s="225">
        <f>IF(N110="nulová",J110,0)</f>
        <v>0</v>
      </c>
      <c r="BJ110" s="26" t="s">
        <v>79</v>
      </c>
      <c r="BK110" s="225">
        <f>ROUND(I110*H110,2)</f>
        <v>0</v>
      </c>
      <c r="BL110" s="26" t="s">
        <v>263</v>
      </c>
      <c r="BM110" s="26" t="s">
        <v>2818</v>
      </c>
    </row>
    <row r="111" spans="2:63" s="11" customFormat="1" ht="37.4" customHeight="1">
      <c r="B111" s="199"/>
      <c r="D111" s="210" t="s">
        <v>71</v>
      </c>
      <c r="E111" s="277" t="s">
        <v>916</v>
      </c>
      <c r="F111" s="277" t="s">
        <v>2819</v>
      </c>
      <c r="I111" s="202"/>
      <c r="J111" s="278">
        <f>BK111</f>
        <v>0</v>
      </c>
      <c r="L111" s="199"/>
      <c r="M111" s="204"/>
      <c r="N111" s="205"/>
      <c r="O111" s="205"/>
      <c r="P111" s="206">
        <f>SUM(P112:P171)</f>
        <v>0</v>
      </c>
      <c r="Q111" s="205"/>
      <c r="R111" s="206">
        <f>SUM(R112:R171)</f>
        <v>0</v>
      </c>
      <c r="S111" s="205"/>
      <c r="T111" s="207">
        <f>SUM(T112:T171)</f>
        <v>0</v>
      </c>
      <c r="AR111" s="200" t="s">
        <v>79</v>
      </c>
      <c r="AT111" s="208" t="s">
        <v>71</v>
      </c>
      <c r="AU111" s="208" t="s">
        <v>72</v>
      </c>
      <c r="AY111" s="200" t="s">
        <v>173</v>
      </c>
      <c r="BK111" s="209">
        <f>SUM(BK112:BK171)</f>
        <v>0</v>
      </c>
    </row>
    <row r="112" spans="2:65" s="1" customFormat="1" ht="22.5" customHeight="1">
      <c r="B112" s="213"/>
      <c r="C112" s="214" t="s">
        <v>298</v>
      </c>
      <c r="D112" s="214" t="s">
        <v>176</v>
      </c>
      <c r="E112" s="215" t="s">
        <v>2820</v>
      </c>
      <c r="F112" s="216" t="s">
        <v>2821</v>
      </c>
      <c r="G112" s="217" t="s">
        <v>711</v>
      </c>
      <c r="H112" s="218">
        <v>2</v>
      </c>
      <c r="I112" s="219"/>
      <c r="J112" s="220">
        <f>ROUND(I112*H112,2)</f>
        <v>0</v>
      </c>
      <c r="K112" s="216" t="s">
        <v>5</v>
      </c>
      <c r="L112" s="48"/>
      <c r="M112" s="221" t="s">
        <v>5</v>
      </c>
      <c r="N112" s="222" t="s">
        <v>43</v>
      </c>
      <c r="O112" s="49"/>
      <c r="P112" s="223">
        <f>O112*H112</f>
        <v>0</v>
      </c>
      <c r="Q112" s="223">
        <v>0</v>
      </c>
      <c r="R112" s="223">
        <f>Q112*H112</f>
        <v>0</v>
      </c>
      <c r="S112" s="223">
        <v>0</v>
      </c>
      <c r="T112" s="224">
        <f>S112*H112</f>
        <v>0</v>
      </c>
      <c r="AR112" s="26" t="s">
        <v>263</v>
      </c>
      <c r="AT112" s="26" t="s">
        <v>176</v>
      </c>
      <c r="AU112" s="26" t="s">
        <v>79</v>
      </c>
      <c r="AY112" s="26" t="s">
        <v>173</v>
      </c>
      <c r="BE112" s="225">
        <f>IF(N112="základní",J112,0)</f>
        <v>0</v>
      </c>
      <c r="BF112" s="225">
        <f>IF(N112="snížená",J112,0)</f>
        <v>0</v>
      </c>
      <c r="BG112" s="225">
        <f>IF(N112="zákl. přenesená",J112,0)</f>
        <v>0</v>
      </c>
      <c r="BH112" s="225">
        <f>IF(N112="sníž. přenesená",J112,0)</f>
        <v>0</v>
      </c>
      <c r="BI112" s="225">
        <f>IF(N112="nulová",J112,0)</f>
        <v>0</v>
      </c>
      <c r="BJ112" s="26" t="s">
        <v>79</v>
      </c>
      <c r="BK112" s="225">
        <f>ROUND(I112*H112,2)</f>
        <v>0</v>
      </c>
      <c r="BL112" s="26" t="s">
        <v>263</v>
      </c>
      <c r="BM112" s="26" t="s">
        <v>2822</v>
      </c>
    </row>
    <row r="113" spans="2:65" s="1" customFormat="1" ht="22.5" customHeight="1">
      <c r="B113" s="213"/>
      <c r="C113" s="214" t="s">
        <v>306</v>
      </c>
      <c r="D113" s="214" t="s">
        <v>176</v>
      </c>
      <c r="E113" s="215" t="s">
        <v>2823</v>
      </c>
      <c r="F113" s="216" t="s">
        <v>2824</v>
      </c>
      <c r="G113" s="217" t="s">
        <v>245</v>
      </c>
      <c r="H113" s="218">
        <v>2</v>
      </c>
      <c r="I113" s="219"/>
      <c r="J113" s="220">
        <f>ROUND(I113*H113,2)</f>
        <v>0</v>
      </c>
      <c r="K113" s="216" t="s">
        <v>5</v>
      </c>
      <c r="L113" s="48"/>
      <c r="M113" s="221" t="s">
        <v>5</v>
      </c>
      <c r="N113" s="222" t="s">
        <v>43</v>
      </c>
      <c r="O113" s="49"/>
      <c r="P113" s="223">
        <f>O113*H113</f>
        <v>0</v>
      </c>
      <c r="Q113" s="223">
        <v>0.0008</v>
      </c>
      <c r="R113" s="223">
        <f>Q113*H113</f>
        <v>0</v>
      </c>
      <c r="S113" s="223">
        <v>0</v>
      </c>
      <c r="T113" s="224">
        <f>S113*H113</f>
        <v>0</v>
      </c>
      <c r="AR113" s="26" t="s">
        <v>263</v>
      </c>
      <c r="AT113" s="26" t="s">
        <v>176</v>
      </c>
      <c r="AU113" s="26" t="s">
        <v>79</v>
      </c>
      <c r="AY113" s="26" t="s">
        <v>173</v>
      </c>
      <c r="BE113" s="225">
        <f>IF(N113="základní",J113,0)</f>
        <v>0</v>
      </c>
      <c r="BF113" s="225">
        <f>IF(N113="snížená",J113,0)</f>
        <v>0</v>
      </c>
      <c r="BG113" s="225">
        <f>IF(N113="zákl. přenesená",J113,0)</f>
        <v>0</v>
      </c>
      <c r="BH113" s="225">
        <f>IF(N113="sníž. přenesená",J113,0)</f>
        <v>0</v>
      </c>
      <c r="BI113" s="225">
        <f>IF(N113="nulová",J113,0)</f>
        <v>0</v>
      </c>
      <c r="BJ113" s="26" t="s">
        <v>79</v>
      </c>
      <c r="BK113" s="225">
        <f>ROUND(I113*H113,2)</f>
        <v>0</v>
      </c>
      <c r="BL113" s="26" t="s">
        <v>263</v>
      </c>
      <c r="BM113" s="26" t="s">
        <v>2825</v>
      </c>
    </row>
    <row r="114" spans="2:65" s="1" customFormat="1" ht="57" customHeight="1">
      <c r="B114" s="213"/>
      <c r="C114" s="214" t="s">
        <v>312</v>
      </c>
      <c r="D114" s="214" t="s">
        <v>176</v>
      </c>
      <c r="E114" s="215" t="s">
        <v>2826</v>
      </c>
      <c r="F114" s="216" t="s">
        <v>2827</v>
      </c>
      <c r="G114" s="217" t="s">
        <v>711</v>
      </c>
      <c r="H114" s="218">
        <v>1</v>
      </c>
      <c r="I114" s="219"/>
      <c r="J114" s="220">
        <f>ROUND(I114*H114,2)</f>
        <v>0</v>
      </c>
      <c r="K114" s="216" t="s">
        <v>5</v>
      </c>
      <c r="L114" s="48"/>
      <c r="M114" s="221" t="s">
        <v>5</v>
      </c>
      <c r="N114" s="222" t="s">
        <v>43</v>
      </c>
      <c r="O114" s="49"/>
      <c r="P114" s="223">
        <f>O114*H114</f>
        <v>0</v>
      </c>
      <c r="Q114" s="223">
        <v>0</v>
      </c>
      <c r="R114" s="223">
        <f>Q114*H114</f>
        <v>0</v>
      </c>
      <c r="S114" s="223">
        <v>0</v>
      </c>
      <c r="T114" s="224">
        <f>S114*H114</f>
        <v>0</v>
      </c>
      <c r="AR114" s="26" t="s">
        <v>263</v>
      </c>
      <c r="AT114" s="26" t="s">
        <v>176</v>
      </c>
      <c r="AU114" s="26" t="s">
        <v>79</v>
      </c>
      <c r="AY114" s="26" t="s">
        <v>173</v>
      </c>
      <c r="BE114" s="225">
        <f>IF(N114="základní",J114,0)</f>
        <v>0</v>
      </c>
      <c r="BF114" s="225">
        <f>IF(N114="snížená",J114,0)</f>
        <v>0</v>
      </c>
      <c r="BG114" s="225">
        <f>IF(N114="zákl. přenesená",J114,0)</f>
        <v>0</v>
      </c>
      <c r="BH114" s="225">
        <f>IF(N114="sníž. přenesená",J114,0)</f>
        <v>0</v>
      </c>
      <c r="BI114" s="225">
        <f>IF(N114="nulová",J114,0)</f>
        <v>0</v>
      </c>
      <c r="BJ114" s="26" t="s">
        <v>79</v>
      </c>
      <c r="BK114" s="225">
        <f>ROUND(I114*H114,2)</f>
        <v>0</v>
      </c>
      <c r="BL114" s="26" t="s">
        <v>263</v>
      </c>
      <c r="BM114" s="26" t="s">
        <v>2828</v>
      </c>
    </row>
    <row r="115" spans="2:65" s="1" customFormat="1" ht="31.5" customHeight="1">
      <c r="B115" s="213"/>
      <c r="C115" s="214" t="s">
        <v>317</v>
      </c>
      <c r="D115" s="214" t="s">
        <v>176</v>
      </c>
      <c r="E115" s="215" t="s">
        <v>2829</v>
      </c>
      <c r="F115" s="216" t="s">
        <v>2830</v>
      </c>
      <c r="G115" s="217" t="s">
        <v>245</v>
      </c>
      <c r="H115" s="218">
        <v>1</v>
      </c>
      <c r="I115" s="219"/>
      <c r="J115" s="220">
        <f>ROUND(I115*H115,2)</f>
        <v>0</v>
      </c>
      <c r="K115" s="216" t="s">
        <v>5</v>
      </c>
      <c r="L115" s="48"/>
      <c r="M115" s="221" t="s">
        <v>5</v>
      </c>
      <c r="N115" s="222" t="s">
        <v>43</v>
      </c>
      <c r="O115" s="49"/>
      <c r="P115" s="223">
        <f>O115*H115</f>
        <v>0</v>
      </c>
      <c r="Q115" s="223">
        <v>0.00016</v>
      </c>
      <c r="R115" s="223">
        <f>Q115*H115</f>
        <v>0</v>
      </c>
      <c r="S115" s="223">
        <v>0</v>
      </c>
      <c r="T115" s="224">
        <f>S115*H115</f>
        <v>0</v>
      </c>
      <c r="AR115" s="26" t="s">
        <v>263</v>
      </c>
      <c r="AT115" s="26" t="s">
        <v>176</v>
      </c>
      <c r="AU115" s="26" t="s">
        <v>79</v>
      </c>
      <c r="AY115" s="26" t="s">
        <v>173</v>
      </c>
      <c r="BE115" s="225">
        <f>IF(N115="základní",J115,0)</f>
        <v>0</v>
      </c>
      <c r="BF115" s="225">
        <f>IF(N115="snížená",J115,0)</f>
        <v>0</v>
      </c>
      <c r="BG115" s="225">
        <f>IF(N115="zákl. přenesená",J115,0)</f>
        <v>0</v>
      </c>
      <c r="BH115" s="225">
        <f>IF(N115="sníž. přenesená",J115,0)</f>
        <v>0</v>
      </c>
      <c r="BI115" s="225">
        <f>IF(N115="nulová",J115,0)</f>
        <v>0</v>
      </c>
      <c r="BJ115" s="26" t="s">
        <v>79</v>
      </c>
      <c r="BK115" s="225">
        <f>ROUND(I115*H115,2)</f>
        <v>0</v>
      </c>
      <c r="BL115" s="26" t="s">
        <v>263</v>
      </c>
      <c r="BM115" s="26" t="s">
        <v>2831</v>
      </c>
    </row>
    <row r="116" spans="2:65" s="1" customFormat="1" ht="22.5" customHeight="1">
      <c r="B116" s="213"/>
      <c r="C116" s="214" t="s">
        <v>324</v>
      </c>
      <c r="D116" s="214" t="s">
        <v>176</v>
      </c>
      <c r="E116" s="215" t="s">
        <v>2832</v>
      </c>
      <c r="F116" s="216" t="s">
        <v>2833</v>
      </c>
      <c r="G116" s="217" t="s">
        <v>245</v>
      </c>
      <c r="H116" s="218">
        <v>1</v>
      </c>
      <c r="I116" s="219"/>
      <c r="J116" s="220">
        <f>ROUND(I116*H116,2)</f>
        <v>0</v>
      </c>
      <c r="K116" s="216" t="s">
        <v>5</v>
      </c>
      <c r="L116" s="48"/>
      <c r="M116" s="221" t="s">
        <v>5</v>
      </c>
      <c r="N116" s="222" t="s">
        <v>43</v>
      </c>
      <c r="O116" s="49"/>
      <c r="P116" s="223">
        <f>O116*H116</f>
        <v>0</v>
      </c>
      <c r="Q116" s="223">
        <v>0.00124</v>
      </c>
      <c r="R116" s="223">
        <f>Q116*H116</f>
        <v>0</v>
      </c>
      <c r="S116" s="223">
        <v>0</v>
      </c>
      <c r="T116" s="224">
        <f>S116*H116</f>
        <v>0</v>
      </c>
      <c r="AR116" s="26" t="s">
        <v>263</v>
      </c>
      <c r="AT116" s="26" t="s">
        <v>176</v>
      </c>
      <c r="AU116" s="26" t="s">
        <v>79</v>
      </c>
      <c r="AY116" s="26" t="s">
        <v>173</v>
      </c>
      <c r="BE116" s="225">
        <f>IF(N116="základní",J116,0)</f>
        <v>0</v>
      </c>
      <c r="BF116" s="225">
        <f>IF(N116="snížená",J116,0)</f>
        <v>0</v>
      </c>
      <c r="BG116" s="225">
        <f>IF(N116="zákl. přenesená",J116,0)</f>
        <v>0</v>
      </c>
      <c r="BH116" s="225">
        <f>IF(N116="sníž. přenesená",J116,0)</f>
        <v>0</v>
      </c>
      <c r="BI116" s="225">
        <f>IF(N116="nulová",J116,0)</f>
        <v>0</v>
      </c>
      <c r="BJ116" s="26" t="s">
        <v>79</v>
      </c>
      <c r="BK116" s="225">
        <f>ROUND(I116*H116,2)</f>
        <v>0</v>
      </c>
      <c r="BL116" s="26" t="s">
        <v>263</v>
      </c>
      <c r="BM116" s="26" t="s">
        <v>2834</v>
      </c>
    </row>
    <row r="117" spans="2:65" s="1" customFormat="1" ht="22.5" customHeight="1">
      <c r="B117" s="213"/>
      <c r="C117" s="214" t="s">
        <v>331</v>
      </c>
      <c r="D117" s="214" t="s">
        <v>176</v>
      </c>
      <c r="E117" s="215" t="s">
        <v>2835</v>
      </c>
      <c r="F117" s="216" t="s">
        <v>2836</v>
      </c>
      <c r="G117" s="217" t="s">
        <v>245</v>
      </c>
      <c r="H117" s="218">
        <v>1</v>
      </c>
      <c r="I117" s="219"/>
      <c r="J117" s="220">
        <f>ROUND(I117*H117,2)</f>
        <v>0</v>
      </c>
      <c r="K117" s="216" t="s">
        <v>5</v>
      </c>
      <c r="L117" s="48"/>
      <c r="M117" s="221" t="s">
        <v>5</v>
      </c>
      <c r="N117" s="222" t="s">
        <v>43</v>
      </c>
      <c r="O117" s="49"/>
      <c r="P117" s="223">
        <f>O117*H117</f>
        <v>0</v>
      </c>
      <c r="Q117" s="223">
        <v>0.00038</v>
      </c>
      <c r="R117" s="223">
        <f>Q117*H117</f>
        <v>0</v>
      </c>
      <c r="S117" s="223">
        <v>0</v>
      </c>
      <c r="T117" s="224">
        <f>S117*H117</f>
        <v>0</v>
      </c>
      <c r="AR117" s="26" t="s">
        <v>263</v>
      </c>
      <c r="AT117" s="26" t="s">
        <v>176</v>
      </c>
      <c r="AU117" s="26" t="s">
        <v>79</v>
      </c>
      <c r="AY117" s="26" t="s">
        <v>173</v>
      </c>
      <c r="BE117" s="225">
        <f>IF(N117="základní",J117,0)</f>
        <v>0</v>
      </c>
      <c r="BF117" s="225">
        <f>IF(N117="snížená",J117,0)</f>
        <v>0</v>
      </c>
      <c r="BG117" s="225">
        <f>IF(N117="zákl. přenesená",J117,0)</f>
        <v>0</v>
      </c>
      <c r="BH117" s="225">
        <f>IF(N117="sníž. přenesená",J117,0)</f>
        <v>0</v>
      </c>
      <c r="BI117" s="225">
        <f>IF(N117="nulová",J117,0)</f>
        <v>0</v>
      </c>
      <c r="BJ117" s="26" t="s">
        <v>79</v>
      </c>
      <c r="BK117" s="225">
        <f>ROUND(I117*H117,2)</f>
        <v>0</v>
      </c>
      <c r="BL117" s="26" t="s">
        <v>263</v>
      </c>
      <c r="BM117" s="26" t="s">
        <v>2837</v>
      </c>
    </row>
    <row r="118" spans="2:65" s="1" customFormat="1" ht="22.5" customHeight="1">
      <c r="B118" s="213"/>
      <c r="C118" s="214" t="s">
        <v>335</v>
      </c>
      <c r="D118" s="214" t="s">
        <v>176</v>
      </c>
      <c r="E118" s="215" t="s">
        <v>2838</v>
      </c>
      <c r="F118" s="216" t="s">
        <v>2839</v>
      </c>
      <c r="G118" s="217" t="s">
        <v>245</v>
      </c>
      <c r="H118" s="218">
        <v>2</v>
      </c>
      <c r="I118" s="219"/>
      <c r="J118" s="220">
        <f>ROUND(I118*H118,2)</f>
        <v>0</v>
      </c>
      <c r="K118" s="216" t="s">
        <v>5</v>
      </c>
      <c r="L118" s="48"/>
      <c r="M118" s="221" t="s">
        <v>5</v>
      </c>
      <c r="N118" s="222" t="s">
        <v>43</v>
      </c>
      <c r="O118" s="49"/>
      <c r="P118" s="223">
        <f>O118*H118</f>
        <v>0</v>
      </c>
      <c r="Q118" s="223">
        <v>0.00021</v>
      </c>
      <c r="R118" s="223">
        <f>Q118*H118</f>
        <v>0</v>
      </c>
      <c r="S118" s="223">
        <v>0</v>
      </c>
      <c r="T118" s="224">
        <f>S118*H118</f>
        <v>0</v>
      </c>
      <c r="AR118" s="26" t="s">
        <v>263</v>
      </c>
      <c r="AT118" s="26" t="s">
        <v>176</v>
      </c>
      <c r="AU118" s="26" t="s">
        <v>79</v>
      </c>
      <c r="AY118" s="26" t="s">
        <v>173</v>
      </c>
      <c r="BE118" s="225">
        <f>IF(N118="základní",J118,0)</f>
        <v>0</v>
      </c>
      <c r="BF118" s="225">
        <f>IF(N118="snížená",J118,0)</f>
        <v>0</v>
      </c>
      <c r="BG118" s="225">
        <f>IF(N118="zákl. přenesená",J118,0)</f>
        <v>0</v>
      </c>
      <c r="BH118" s="225">
        <f>IF(N118="sníž. přenesená",J118,0)</f>
        <v>0</v>
      </c>
      <c r="BI118" s="225">
        <f>IF(N118="nulová",J118,0)</f>
        <v>0</v>
      </c>
      <c r="BJ118" s="26" t="s">
        <v>79</v>
      </c>
      <c r="BK118" s="225">
        <f>ROUND(I118*H118,2)</f>
        <v>0</v>
      </c>
      <c r="BL118" s="26" t="s">
        <v>263</v>
      </c>
      <c r="BM118" s="26" t="s">
        <v>2840</v>
      </c>
    </row>
    <row r="119" spans="2:65" s="1" customFormat="1" ht="22.5" customHeight="1">
      <c r="B119" s="213"/>
      <c r="C119" s="214" t="s">
        <v>344</v>
      </c>
      <c r="D119" s="214" t="s">
        <v>176</v>
      </c>
      <c r="E119" s="215" t="s">
        <v>2841</v>
      </c>
      <c r="F119" s="216" t="s">
        <v>2842</v>
      </c>
      <c r="G119" s="217" t="s">
        <v>245</v>
      </c>
      <c r="H119" s="218">
        <v>6</v>
      </c>
      <c r="I119" s="219"/>
      <c r="J119" s="220">
        <f>ROUND(I119*H119,2)</f>
        <v>0</v>
      </c>
      <c r="K119" s="216" t="s">
        <v>5</v>
      </c>
      <c r="L119" s="48"/>
      <c r="M119" s="221" t="s">
        <v>5</v>
      </c>
      <c r="N119" s="222" t="s">
        <v>43</v>
      </c>
      <c r="O119" s="49"/>
      <c r="P119" s="223">
        <f>O119*H119</f>
        <v>0</v>
      </c>
      <c r="Q119" s="223">
        <v>0.00034</v>
      </c>
      <c r="R119" s="223">
        <f>Q119*H119</f>
        <v>0</v>
      </c>
      <c r="S119" s="223">
        <v>0</v>
      </c>
      <c r="T119" s="224">
        <f>S119*H119</f>
        <v>0</v>
      </c>
      <c r="AR119" s="26" t="s">
        <v>263</v>
      </c>
      <c r="AT119" s="26" t="s">
        <v>176</v>
      </c>
      <c r="AU119" s="26" t="s">
        <v>79</v>
      </c>
      <c r="AY119" s="26" t="s">
        <v>173</v>
      </c>
      <c r="BE119" s="225">
        <f>IF(N119="základní",J119,0)</f>
        <v>0</v>
      </c>
      <c r="BF119" s="225">
        <f>IF(N119="snížená",J119,0)</f>
        <v>0</v>
      </c>
      <c r="BG119" s="225">
        <f>IF(N119="zákl. přenesená",J119,0)</f>
        <v>0</v>
      </c>
      <c r="BH119" s="225">
        <f>IF(N119="sníž. přenesená",J119,0)</f>
        <v>0</v>
      </c>
      <c r="BI119" s="225">
        <f>IF(N119="nulová",J119,0)</f>
        <v>0</v>
      </c>
      <c r="BJ119" s="26" t="s">
        <v>79</v>
      </c>
      <c r="BK119" s="225">
        <f>ROUND(I119*H119,2)</f>
        <v>0</v>
      </c>
      <c r="BL119" s="26" t="s">
        <v>263</v>
      </c>
      <c r="BM119" s="26" t="s">
        <v>2843</v>
      </c>
    </row>
    <row r="120" spans="2:65" s="1" customFormat="1" ht="22.5" customHeight="1">
      <c r="B120" s="213"/>
      <c r="C120" s="214" t="s">
        <v>350</v>
      </c>
      <c r="D120" s="214" t="s">
        <v>176</v>
      </c>
      <c r="E120" s="215" t="s">
        <v>2844</v>
      </c>
      <c r="F120" s="216" t="s">
        <v>2845</v>
      </c>
      <c r="G120" s="217" t="s">
        <v>245</v>
      </c>
      <c r="H120" s="218">
        <v>3</v>
      </c>
      <c r="I120" s="219"/>
      <c r="J120" s="220">
        <f>ROUND(I120*H120,2)</f>
        <v>0</v>
      </c>
      <c r="K120" s="216" t="s">
        <v>5</v>
      </c>
      <c r="L120" s="48"/>
      <c r="M120" s="221" t="s">
        <v>5</v>
      </c>
      <c r="N120" s="222" t="s">
        <v>43</v>
      </c>
      <c r="O120" s="49"/>
      <c r="P120" s="223">
        <f>O120*H120</f>
        <v>0</v>
      </c>
      <c r="Q120" s="223">
        <v>0.0007</v>
      </c>
      <c r="R120" s="223">
        <f>Q120*H120</f>
        <v>0</v>
      </c>
      <c r="S120" s="223">
        <v>0</v>
      </c>
      <c r="T120" s="224">
        <f>S120*H120</f>
        <v>0</v>
      </c>
      <c r="AR120" s="26" t="s">
        <v>263</v>
      </c>
      <c r="AT120" s="26" t="s">
        <v>176</v>
      </c>
      <c r="AU120" s="26" t="s">
        <v>79</v>
      </c>
      <c r="AY120" s="26" t="s">
        <v>173</v>
      </c>
      <c r="BE120" s="225">
        <f>IF(N120="základní",J120,0)</f>
        <v>0</v>
      </c>
      <c r="BF120" s="225">
        <f>IF(N120="snížená",J120,0)</f>
        <v>0</v>
      </c>
      <c r="BG120" s="225">
        <f>IF(N120="zákl. přenesená",J120,0)</f>
        <v>0</v>
      </c>
      <c r="BH120" s="225">
        <f>IF(N120="sníž. přenesená",J120,0)</f>
        <v>0</v>
      </c>
      <c r="BI120" s="225">
        <f>IF(N120="nulová",J120,0)</f>
        <v>0</v>
      </c>
      <c r="BJ120" s="26" t="s">
        <v>79</v>
      </c>
      <c r="BK120" s="225">
        <f>ROUND(I120*H120,2)</f>
        <v>0</v>
      </c>
      <c r="BL120" s="26" t="s">
        <v>263</v>
      </c>
      <c r="BM120" s="26" t="s">
        <v>2846</v>
      </c>
    </row>
    <row r="121" spans="2:65" s="1" customFormat="1" ht="44.25" customHeight="1">
      <c r="B121" s="213"/>
      <c r="C121" s="214" t="s">
        <v>340</v>
      </c>
      <c r="D121" s="214" t="s">
        <v>176</v>
      </c>
      <c r="E121" s="215" t="s">
        <v>2847</v>
      </c>
      <c r="F121" s="216" t="s">
        <v>2848</v>
      </c>
      <c r="G121" s="217" t="s">
        <v>245</v>
      </c>
      <c r="H121" s="218">
        <v>1</v>
      </c>
      <c r="I121" s="219"/>
      <c r="J121" s="220">
        <f>ROUND(I121*H121,2)</f>
        <v>0</v>
      </c>
      <c r="K121" s="216" t="s">
        <v>5</v>
      </c>
      <c r="L121" s="48"/>
      <c r="M121" s="221" t="s">
        <v>5</v>
      </c>
      <c r="N121" s="222" t="s">
        <v>43</v>
      </c>
      <c r="O121" s="49"/>
      <c r="P121" s="223">
        <f>O121*H121</f>
        <v>0</v>
      </c>
      <c r="Q121" s="223">
        <v>0.00018</v>
      </c>
      <c r="R121" s="223">
        <f>Q121*H121</f>
        <v>0</v>
      </c>
      <c r="S121" s="223">
        <v>0</v>
      </c>
      <c r="T121" s="224">
        <f>S121*H121</f>
        <v>0</v>
      </c>
      <c r="AR121" s="26" t="s">
        <v>263</v>
      </c>
      <c r="AT121" s="26" t="s">
        <v>176</v>
      </c>
      <c r="AU121" s="26" t="s">
        <v>79</v>
      </c>
      <c r="AY121" s="26" t="s">
        <v>173</v>
      </c>
      <c r="BE121" s="225">
        <f>IF(N121="základní",J121,0)</f>
        <v>0</v>
      </c>
      <c r="BF121" s="225">
        <f>IF(N121="snížená",J121,0)</f>
        <v>0</v>
      </c>
      <c r="BG121" s="225">
        <f>IF(N121="zákl. přenesená",J121,0)</f>
        <v>0</v>
      </c>
      <c r="BH121" s="225">
        <f>IF(N121="sníž. přenesená",J121,0)</f>
        <v>0</v>
      </c>
      <c r="BI121" s="225">
        <f>IF(N121="nulová",J121,0)</f>
        <v>0</v>
      </c>
      <c r="BJ121" s="26" t="s">
        <v>79</v>
      </c>
      <c r="BK121" s="225">
        <f>ROUND(I121*H121,2)</f>
        <v>0</v>
      </c>
      <c r="BL121" s="26" t="s">
        <v>263</v>
      </c>
      <c r="BM121" s="26" t="s">
        <v>2849</v>
      </c>
    </row>
    <row r="122" spans="2:65" s="1" customFormat="1" ht="22.5" customHeight="1">
      <c r="B122" s="213"/>
      <c r="C122" s="214" t="s">
        <v>360</v>
      </c>
      <c r="D122" s="214" t="s">
        <v>176</v>
      </c>
      <c r="E122" s="215" t="s">
        <v>2850</v>
      </c>
      <c r="F122" s="216" t="s">
        <v>2851</v>
      </c>
      <c r="G122" s="217" t="s">
        <v>245</v>
      </c>
      <c r="H122" s="218">
        <v>20</v>
      </c>
      <c r="I122" s="219"/>
      <c r="J122" s="220">
        <f>ROUND(I122*H122,2)</f>
        <v>0</v>
      </c>
      <c r="K122" s="216" t="s">
        <v>5</v>
      </c>
      <c r="L122" s="48"/>
      <c r="M122" s="221" t="s">
        <v>5</v>
      </c>
      <c r="N122" s="222" t="s">
        <v>43</v>
      </c>
      <c r="O122" s="49"/>
      <c r="P122" s="223">
        <f>O122*H122</f>
        <v>0</v>
      </c>
      <c r="Q122" s="223">
        <v>0.00024</v>
      </c>
      <c r="R122" s="223">
        <f>Q122*H122</f>
        <v>0</v>
      </c>
      <c r="S122" s="223">
        <v>0</v>
      </c>
      <c r="T122" s="224">
        <f>S122*H122</f>
        <v>0</v>
      </c>
      <c r="AR122" s="26" t="s">
        <v>263</v>
      </c>
      <c r="AT122" s="26" t="s">
        <v>176</v>
      </c>
      <c r="AU122" s="26" t="s">
        <v>79</v>
      </c>
      <c r="AY122" s="26" t="s">
        <v>173</v>
      </c>
      <c r="BE122" s="225">
        <f>IF(N122="základní",J122,0)</f>
        <v>0</v>
      </c>
      <c r="BF122" s="225">
        <f>IF(N122="snížená",J122,0)</f>
        <v>0</v>
      </c>
      <c r="BG122" s="225">
        <f>IF(N122="zákl. přenesená",J122,0)</f>
        <v>0</v>
      </c>
      <c r="BH122" s="225">
        <f>IF(N122="sníž. přenesená",J122,0)</f>
        <v>0</v>
      </c>
      <c r="BI122" s="225">
        <f>IF(N122="nulová",J122,0)</f>
        <v>0</v>
      </c>
      <c r="BJ122" s="26" t="s">
        <v>79</v>
      </c>
      <c r="BK122" s="225">
        <f>ROUND(I122*H122,2)</f>
        <v>0</v>
      </c>
      <c r="BL122" s="26" t="s">
        <v>263</v>
      </c>
      <c r="BM122" s="26" t="s">
        <v>2852</v>
      </c>
    </row>
    <row r="123" spans="2:65" s="1" customFormat="1" ht="22.5" customHeight="1">
      <c r="B123" s="213"/>
      <c r="C123" s="214" t="s">
        <v>365</v>
      </c>
      <c r="D123" s="214" t="s">
        <v>176</v>
      </c>
      <c r="E123" s="215" t="s">
        <v>2853</v>
      </c>
      <c r="F123" s="216" t="s">
        <v>2854</v>
      </c>
      <c r="G123" s="217" t="s">
        <v>245</v>
      </c>
      <c r="H123" s="218">
        <v>10</v>
      </c>
      <c r="I123" s="219"/>
      <c r="J123" s="220">
        <f>ROUND(I123*H123,2)</f>
        <v>0</v>
      </c>
      <c r="K123" s="216" t="s">
        <v>5</v>
      </c>
      <c r="L123" s="48"/>
      <c r="M123" s="221" t="s">
        <v>5</v>
      </c>
      <c r="N123" s="222" t="s">
        <v>43</v>
      </c>
      <c r="O123" s="49"/>
      <c r="P123" s="223">
        <f>O123*H123</f>
        <v>0</v>
      </c>
      <c r="Q123" s="223">
        <v>0.00022</v>
      </c>
      <c r="R123" s="223">
        <f>Q123*H123</f>
        <v>0</v>
      </c>
      <c r="S123" s="223">
        <v>0</v>
      </c>
      <c r="T123" s="224">
        <f>S123*H123</f>
        <v>0</v>
      </c>
      <c r="AR123" s="26" t="s">
        <v>263</v>
      </c>
      <c r="AT123" s="26" t="s">
        <v>176</v>
      </c>
      <c r="AU123" s="26" t="s">
        <v>79</v>
      </c>
      <c r="AY123" s="26" t="s">
        <v>173</v>
      </c>
      <c r="BE123" s="225">
        <f>IF(N123="základní",J123,0)</f>
        <v>0</v>
      </c>
      <c r="BF123" s="225">
        <f>IF(N123="snížená",J123,0)</f>
        <v>0</v>
      </c>
      <c r="BG123" s="225">
        <f>IF(N123="zákl. přenesená",J123,0)</f>
        <v>0</v>
      </c>
      <c r="BH123" s="225">
        <f>IF(N123="sníž. přenesená",J123,0)</f>
        <v>0</v>
      </c>
      <c r="BI123" s="225">
        <f>IF(N123="nulová",J123,0)</f>
        <v>0</v>
      </c>
      <c r="BJ123" s="26" t="s">
        <v>79</v>
      </c>
      <c r="BK123" s="225">
        <f>ROUND(I123*H123,2)</f>
        <v>0</v>
      </c>
      <c r="BL123" s="26" t="s">
        <v>263</v>
      </c>
      <c r="BM123" s="26" t="s">
        <v>2855</v>
      </c>
    </row>
    <row r="124" spans="2:65" s="1" customFormat="1" ht="22.5" customHeight="1">
      <c r="B124" s="213"/>
      <c r="C124" s="214" t="s">
        <v>369</v>
      </c>
      <c r="D124" s="214" t="s">
        <v>176</v>
      </c>
      <c r="E124" s="215" t="s">
        <v>2856</v>
      </c>
      <c r="F124" s="216" t="s">
        <v>2857</v>
      </c>
      <c r="G124" s="217" t="s">
        <v>245</v>
      </c>
      <c r="H124" s="218">
        <v>2</v>
      </c>
      <c r="I124" s="219"/>
      <c r="J124" s="220">
        <f>ROUND(I124*H124,2)</f>
        <v>0</v>
      </c>
      <c r="K124" s="216" t="s">
        <v>5</v>
      </c>
      <c r="L124" s="48"/>
      <c r="M124" s="221" t="s">
        <v>5</v>
      </c>
      <c r="N124" s="222" t="s">
        <v>43</v>
      </c>
      <c r="O124" s="49"/>
      <c r="P124" s="223">
        <f>O124*H124</f>
        <v>0</v>
      </c>
      <c r="Q124" s="223">
        <v>0.00053</v>
      </c>
      <c r="R124" s="223">
        <f>Q124*H124</f>
        <v>0</v>
      </c>
      <c r="S124" s="223">
        <v>0</v>
      </c>
      <c r="T124" s="224">
        <f>S124*H124</f>
        <v>0</v>
      </c>
      <c r="AR124" s="26" t="s">
        <v>263</v>
      </c>
      <c r="AT124" s="26" t="s">
        <v>176</v>
      </c>
      <c r="AU124" s="26" t="s">
        <v>79</v>
      </c>
      <c r="AY124" s="26" t="s">
        <v>173</v>
      </c>
      <c r="BE124" s="225">
        <f>IF(N124="základní",J124,0)</f>
        <v>0</v>
      </c>
      <c r="BF124" s="225">
        <f>IF(N124="snížená",J124,0)</f>
        <v>0</v>
      </c>
      <c r="BG124" s="225">
        <f>IF(N124="zákl. přenesená",J124,0)</f>
        <v>0</v>
      </c>
      <c r="BH124" s="225">
        <f>IF(N124="sníž. přenesená",J124,0)</f>
        <v>0</v>
      </c>
      <c r="BI124" s="225">
        <f>IF(N124="nulová",J124,0)</f>
        <v>0</v>
      </c>
      <c r="BJ124" s="26" t="s">
        <v>79</v>
      </c>
      <c r="BK124" s="225">
        <f>ROUND(I124*H124,2)</f>
        <v>0</v>
      </c>
      <c r="BL124" s="26" t="s">
        <v>263</v>
      </c>
      <c r="BM124" s="26" t="s">
        <v>2858</v>
      </c>
    </row>
    <row r="125" spans="2:65" s="1" customFormat="1" ht="22.5" customHeight="1">
      <c r="B125" s="213"/>
      <c r="C125" s="214" t="s">
        <v>373</v>
      </c>
      <c r="D125" s="214" t="s">
        <v>176</v>
      </c>
      <c r="E125" s="215" t="s">
        <v>2859</v>
      </c>
      <c r="F125" s="216" t="s">
        <v>2860</v>
      </c>
      <c r="G125" s="217" t="s">
        <v>245</v>
      </c>
      <c r="H125" s="218">
        <v>2</v>
      </c>
      <c r="I125" s="219"/>
      <c r="J125" s="220">
        <f>ROUND(I125*H125,2)</f>
        <v>0</v>
      </c>
      <c r="K125" s="216" t="s">
        <v>5</v>
      </c>
      <c r="L125" s="48"/>
      <c r="M125" s="221" t="s">
        <v>5</v>
      </c>
      <c r="N125" s="222" t="s">
        <v>43</v>
      </c>
      <c r="O125" s="49"/>
      <c r="P125" s="223">
        <f>O125*H125</f>
        <v>0</v>
      </c>
      <c r="Q125" s="223">
        <v>0.00015</v>
      </c>
      <c r="R125" s="223">
        <f>Q125*H125</f>
        <v>0</v>
      </c>
      <c r="S125" s="223">
        <v>0</v>
      </c>
      <c r="T125" s="224">
        <f>S125*H125</f>
        <v>0</v>
      </c>
      <c r="AR125" s="26" t="s">
        <v>263</v>
      </c>
      <c r="AT125" s="26" t="s">
        <v>176</v>
      </c>
      <c r="AU125" s="26" t="s">
        <v>79</v>
      </c>
      <c r="AY125" s="26" t="s">
        <v>173</v>
      </c>
      <c r="BE125" s="225">
        <f>IF(N125="základní",J125,0)</f>
        <v>0</v>
      </c>
      <c r="BF125" s="225">
        <f>IF(N125="snížená",J125,0)</f>
        <v>0</v>
      </c>
      <c r="BG125" s="225">
        <f>IF(N125="zákl. přenesená",J125,0)</f>
        <v>0</v>
      </c>
      <c r="BH125" s="225">
        <f>IF(N125="sníž. přenesená",J125,0)</f>
        <v>0</v>
      </c>
      <c r="BI125" s="225">
        <f>IF(N125="nulová",J125,0)</f>
        <v>0</v>
      </c>
      <c r="BJ125" s="26" t="s">
        <v>79</v>
      </c>
      <c r="BK125" s="225">
        <f>ROUND(I125*H125,2)</f>
        <v>0</v>
      </c>
      <c r="BL125" s="26" t="s">
        <v>263</v>
      </c>
      <c r="BM125" s="26" t="s">
        <v>2861</v>
      </c>
    </row>
    <row r="126" spans="2:65" s="1" customFormat="1" ht="44.25" customHeight="1">
      <c r="B126" s="213"/>
      <c r="C126" s="214" t="s">
        <v>377</v>
      </c>
      <c r="D126" s="214" t="s">
        <v>176</v>
      </c>
      <c r="E126" s="215" t="s">
        <v>2862</v>
      </c>
      <c r="F126" s="216" t="s">
        <v>2863</v>
      </c>
      <c r="G126" s="217" t="s">
        <v>245</v>
      </c>
      <c r="H126" s="218">
        <v>18</v>
      </c>
      <c r="I126" s="219"/>
      <c r="J126" s="220">
        <f>ROUND(I126*H126,2)</f>
        <v>0</v>
      </c>
      <c r="K126" s="216" t="s">
        <v>5</v>
      </c>
      <c r="L126" s="48"/>
      <c r="M126" s="221" t="s">
        <v>5</v>
      </c>
      <c r="N126" s="222" t="s">
        <v>43</v>
      </c>
      <c r="O126" s="49"/>
      <c r="P126" s="223">
        <f>O126*H126</f>
        <v>0</v>
      </c>
      <c r="Q126" s="223">
        <v>0.00029</v>
      </c>
      <c r="R126" s="223">
        <f>Q126*H126</f>
        <v>0</v>
      </c>
      <c r="S126" s="223">
        <v>0</v>
      </c>
      <c r="T126" s="224">
        <f>S126*H126</f>
        <v>0</v>
      </c>
      <c r="AR126" s="26" t="s">
        <v>263</v>
      </c>
      <c r="AT126" s="26" t="s">
        <v>176</v>
      </c>
      <c r="AU126" s="26" t="s">
        <v>79</v>
      </c>
      <c r="AY126" s="26" t="s">
        <v>173</v>
      </c>
      <c r="BE126" s="225">
        <f>IF(N126="základní",J126,0)</f>
        <v>0</v>
      </c>
      <c r="BF126" s="225">
        <f>IF(N126="snížená",J126,0)</f>
        <v>0</v>
      </c>
      <c r="BG126" s="225">
        <f>IF(N126="zákl. přenesená",J126,0)</f>
        <v>0</v>
      </c>
      <c r="BH126" s="225">
        <f>IF(N126="sníž. přenesená",J126,0)</f>
        <v>0</v>
      </c>
      <c r="BI126" s="225">
        <f>IF(N126="nulová",J126,0)</f>
        <v>0</v>
      </c>
      <c r="BJ126" s="26" t="s">
        <v>79</v>
      </c>
      <c r="BK126" s="225">
        <f>ROUND(I126*H126,2)</f>
        <v>0</v>
      </c>
      <c r="BL126" s="26" t="s">
        <v>263</v>
      </c>
      <c r="BM126" s="26" t="s">
        <v>2864</v>
      </c>
    </row>
    <row r="127" spans="2:65" s="1" customFormat="1" ht="44.25" customHeight="1">
      <c r="B127" s="213"/>
      <c r="C127" s="214" t="s">
        <v>381</v>
      </c>
      <c r="D127" s="214" t="s">
        <v>176</v>
      </c>
      <c r="E127" s="215" t="s">
        <v>2865</v>
      </c>
      <c r="F127" s="216" t="s">
        <v>2866</v>
      </c>
      <c r="G127" s="217" t="s">
        <v>245</v>
      </c>
      <c r="H127" s="218">
        <v>18</v>
      </c>
      <c r="I127" s="219"/>
      <c r="J127" s="220">
        <f>ROUND(I127*H127,2)</f>
        <v>0</v>
      </c>
      <c r="K127" s="216" t="s">
        <v>5</v>
      </c>
      <c r="L127" s="48"/>
      <c r="M127" s="221" t="s">
        <v>5</v>
      </c>
      <c r="N127" s="222" t="s">
        <v>43</v>
      </c>
      <c r="O127" s="49"/>
      <c r="P127" s="223">
        <f>O127*H127</f>
        <v>0</v>
      </c>
      <c r="Q127" s="223">
        <v>0.00026</v>
      </c>
      <c r="R127" s="223">
        <f>Q127*H127</f>
        <v>0</v>
      </c>
      <c r="S127" s="223">
        <v>0</v>
      </c>
      <c r="T127" s="224">
        <f>S127*H127</f>
        <v>0</v>
      </c>
      <c r="AR127" s="26" t="s">
        <v>263</v>
      </c>
      <c r="AT127" s="26" t="s">
        <v>176</v>
      </c>
      <c r="AU127" s="26" t="s">
        <v>79</v>
      </c>
      <c r="AY127" s="26" t="s">
        <v>173</v>
      </c>
      <c r="BE127" s="225">
        <f>IF(N127="základní",J127,0)</f>
        <v>0</v>
      </c>
      <c r="BF127" s="225">
        <f>IF(N127="snížená",J127,0)</f>
        <v>0</v>
      </c>
      <c r="BG127" s="225">
        <f>IF(N127="zákl. přenesená",J127,0)</f>
        <v>0</v>
      </c>
      <c r="BH127" s="225">
        <f>IF(N127="sníž. přenesená",J127,0)</f>
        <v>0</v>
      </c>
      <c r="BI127" s="225">
        <f>IF(N127="nulová",J127,0)</f>
        <v>0</v>
      </c>
      <c r="BJ127" s="26" t="s">
        <v>79</v>
      </c>
      <c r="BK127" s="225">
        <f>ROUND(I127*H127,2)</f>
        <v>0</v>
      </c>
      <c r="BL127" s="26" t="s">
        <v>263</v>
      </c>
      <c r="BM127" s="26" t="s">
        <v>2867</v>
      </c>
    </row>
    <row r="128" spans="2:65" s="1" customFormat="1" ht="44.25" customHeight="1">
      <c r="B128" s="213"/>
      <c r="C128" s="214" t="s">
        <v>386</v>
      </c>
      <c r="D128" s="214" t="s">
        <v>176</v>
      </c>
      <c r="E128" s="215" t="s">
        <v>2868</v>
      </c>
      <c r="F128" s="216" t="s">
        <v>2869</v>
      </c>
      <c r="G128" s="217" t="s">
        <v>245</v>
      </c>
      <c r="H128" s="218">
        <v>1</v>
      </c>
      <c r="I128" s="219"/>
      <c r="J128" s="220">
        <f>ROUND(I128*H128,2)</f>
        <v>0</v>
      </c>
      <c r="K128" s="216" t="s">
        <v>5</v>
      </c>
      <c r="L128" s="48"/>
      <c r="M128" s="221" t="s">
        <v>5</v>
      </c>
      <c r="N128" s="222" t="s">
        <v>43</v>
      </c>
      <c r="O128" s="49"/>
      <c r="P128" s="223">
        <f>O128*H128</f>
        <v>0</v>
      </c>
      <c r="Q128" s="223">
        <v>0.00028</v>
      </c>
      <c r="R128" s="223">
        <f>Q128*H128</f>
        <v>0</v>
      </c>
      <c r="S128" s="223">
        <v>0</v>
      </c>
      <c r="T128" s="224">
        <f>S128*H128</f>
        <v>0</v>
      </c>
      <c r="AR128" s="26" t="s">
        <v>263</v>
      </c>
      <c r="AT128" s="26" t="s">
        <v>176</v>
      </c>
      <c r="AU128" s="26" t="s">
        <v>79</v>
      </c>
      <c r="AY128" s="26" t="s">
        <v>173</v>
      </c>
      <c r="BE128" s="225">
        <f>IF(N128="základní",J128,0)</f>
        <v>0</v>
      </c>
      <c r="BF128" s="225">
        <f>IF(N128="snížená",J128,0)</f>
        <v>0</v>
      </c>
      <c r="BG128" s="225">
        <f>IF(N128="zákl. přenesená",J128,0)</f>
        <v>0</v>
      </c>
      <c r="BH128" s="225">
        <f>IF(N128="sníž. přenesená",J128,0)</f>
        <v>0</v>
      </c>
      <c r="BI128" s="225">
        <f>IF(N128="nulová",J128,0)</f>
        <v>0</v>
      </c>
      <c r="BJ128" s="26" t="s">
        <v>79</v>
      </c>
      <c r="BK128" s="225">
        <f>ROUND(I128*H128,2)</f>
        <v>0</v>
      </c>
      <c r="BL128" s="26" t="s">
        <v>263</v>
      </c>
      <c r="BM128" s="26" t="s">
        <v>2870</v>
      </c>
    </row>
    <row r="129" spans="2:65" s="1" customFormat="1" ht="44.25" customHeight="1">
      <c r="B129" s="213"/>
      <c r="C129" s="214" t="s">
        <v>390</v>
      </c>
      <c r="D129" s="214" t="s">
        <v>176</v>
      </c>
      <c r="E129" s="215" t="s">
        <v>2871</v>
      </c>
      <c r="F129" s="216" t="s">
        <v>2872</v>
      </c>
      <c r="G129" s="217" t="s">
        <v>245</v>
      </c>
      <c r="H129" s="218">
        <v>1</v>
      </c>
      <c r="I129" s="219"/>
      <c r="J129" s="220">
        <f>ROUND(I129*H129,2)</f>
        <v>0</v>
      </c>
      <c r="K129" s="216" t="s">
        <v>5</v>
      </c>
      <c r="L129" s="48"/>
      <c r="M129" s="221" t="s">
        <v>5</v>
      </c>
      <c r="N129" s="222" t="s">
        <v>43</v>
      </c>
      <c r="O129" s="49"/>
      <c r="P129" s="223">
        <f>O129*H129</f>
        <v>0</v>
      </c>
      <c r="Q129" s="223">
        <v>0.00024</v>
      </c>
      <c r="R129" s="223">
        <f>Q129*H129</f>
        <v>0</v>
      </c>
      <c r="S129" s="223">
        <v>0</v>
      </c>
      <c r="T129" s="224">
        <f>S129*H129</f>
        <v>0</v>
      </c>
      <c r="AR129" s="26" t="s">
        <v>263</v>
      </c>
      <c r="AT129" s="26" t="s">
        <v>176</v>
      </c>
      <c r="AU129" s="26" t="s">
        <v>79</v>
      </c>
      <c r="AY129" s="26" t="s">
        <v>173</v>
      </c>
      <c r="BE129" s="225">
        <f>IF(N129="základní",J129,0)</f>
        <v>0</v>
      </c>
      <c r="BF129" s="225">
        <f>IF(N129="snížená",J129,0)</f>
        <v>0</v>
      </c>
      <c r="BG129" s="225">
        <f>IF(N129="zákl. přenesená",J129,0)</f>
        <v>0</v>
      </c>
      <c r="BH129" s="225">
        <f>IF(N129="sníž. přenesená",J129,0)</f>
        <v>0</v>
      </c>
      <c r="BI129" s="225">
        <f>IF(N129="nulová",J129,0)</f>
        <v>0</v>
      </c>
      <c r="BJ129" s="26" t="s">
        <v>79</v>
      </c>
      <c r="BK129" s="225">
        <f>ROUND(I129*H129,2)</f>
        <v>0</v>
      </c>
      <c r="BL129" s="26" t="s">
        <v>263</v>
      </c>
      <c r="BM129" s="26" t="s">
        <v>2873</v>
      </c>
    </row>
    <row r="130" spans="2:65" s="1" customFormat="1" ht="44.25" customHeight="1">
      <c r="B130" s="213"/>
      <c r="C130" s="214" t="s">
        <v>395</v>
      </c>
      <c r="D130" s="214" t="s">
        <v>176</v>
      </c>
      <c r="E130" s="215" t="s">
        <v>2874</v>
      </c>
      <c r="F130" s="216" t="s">
        <v>2875</v>
      </c>
      <c r="G130" s="217" t="s">
        <v>245</v>
      </c>
      <c r="H130" s="218">
        <v>11</v>
      </c>
      <c r="I130" s="219"/>
      <c r="J130" s="220">
        <f>ROUND(I130*H130,2)</f>
        <v>0</v>
      </c>
      <c r="K130" s="216" t="s">
        <v>5</v>
      </c>
      <c r="L130" s="48"/>
      <c r="M130" s="221" t="s">
        <v>5</v>
      </c>
      <c r="N130" s="222" t="s">
        <v>43</v>
      </c>
      <c r="O130" s="49"/>
      <c r="P130" s="223">
        <f>O130*H130</f>
        <v>0</v>
      </c>
      <c r="Q130" s="223">
        <v>0.00071</v>
      </c>
      <c r="R130" s="223">
        <f>Q130*H130</f>
        <v>0</v>
      </c>
      <c r="S130" s="223">
        <v>0</v>
      </c>
      <c r="T130" s="224">
        <f>S130*H130</f>
        <v>0</v>
      </c>
      <c r="AR130" s="26" t="s">
        <v>263</v>
      </c>
      <c r="AT130" s="26" t="s">
        <v>176</v>
      </c>
      <c r="AU130" s="26" t="s">
        <v>79</v>
      </c>
      <c r="AY130" s="26" t="s">
        <v>173</v>
      </c>
      <c r="BE130" s="225">
        <f>IF(N130="základní",J130,0)</f>
        <v>0</v>
      </c>
      <c r="BF130" s="225">
        <f>IF(N130="snížená",J130,0)</f>
        <v>0</v>
      </c>
      <c r="BG130" s="225">
        <f>IF(N130="zákl. přenesená",J130,0)</f>
        <v>0</v>
      </c>
      <c r="BH130" s="225">
        <f>IF(N130="sníž. přenesená",J130,0)</f>
        <v>0</v>
      </c>
      <c r="BI130" s="225">
        <f>IF(N130="nulová",J130,0)</f>
        <v>0</v>
      </c>
      <c r="BJ130" s="26" t="s">
        <v>79</v>
      </c>
      <c r="BK130" s="225">
        <f>ROUND(I130*H130,2)</f>
        <v>0</v>
      </c>
      <c r="BL130" s="26" t="s">
        <v>263</v>
      </c>
      <c r="BM130" s="26" t="s">
        <v>2876</v>
      </c>
    </row>
    <row r="131" spans="2:65" s="1" customFormat="1" ht="44.25" customHeight="1">
      <c r="B131" s="213"/>
      <c r="C131" s="214" t="s">
        <v>399</v>
      </c>
      <c r="D131" s="214" t="s">
        <v>176</v>
      </c>
      <c r="E131" s="215" t="s">
        <v>2877</v>
      </c>
      <c r="F131" s="216" t="s">
        <v>2878</v>
      </c>
      <c r="G131" s="217" t="s">
        <v>245</v>
      </c>
      <c r="H131" s="218">
        <v>12</v>
      </c>
      <c r="I131" s="219"/>
      <c r="J131" s="220">
        <f>ROUND(I131*H131,2)</f>
        <v>0</v>
      </c>
      <c r="K131" s="216" t="s">
        <v>5</v>
      </c>
      <c r="L131" s="48"/>
      <c r="M131" s="221" t="s">
        <v>5</v>
      </c>
      <c r="N131" s="222" t="s">
        <v>43</v>
      </c>
      <c r="O131" s="49"/>
      <c r="P131" s="223">
        <f>O131*H131</f>
        <v>0</v>
      </c>
      <c r="Q131" s="223">
        <v>0.00015</v>
      </c>
      <c r="R131" s="223">
        <f>Q131*H131</f>
        <v>0</v>
      </c>
      <c r="S131" s="223">
        <v>0</v>
      </c>
      <c r="T131" s="224">
        <f>S131*H131</f>
        <v>0</v>
      </c>
      <c r="AR131" s="26" t="s">
        <v>263</v>
      </c>
      <c r="AT131" s="26" t="s">
        <v>176</v>
      </c>
      <c r="AU131" s="26" t="s">
        <v>79</v>
      </c>
      <c r="AY131" s="26" t="s">
        <v>173</v>
      </c>
      <c r="BE131" s="225">
        <f>IF(N131="základní",J131,0)</f>
        <v>0</v>
      </c>
      <c r="BF131" s="225">
        <f>IF(N131="snížená",J131,0)</f>
        <v>0</v>
      </c>
      <c r="BG131" s="225">
        <f>IF(N131="zákl. přenesená",J131,0)</f>
        <v>0</v>
      </c>
      <c r="BH131" s="225">
        <f>IF(N131="sníž. přenesená",J131,0)</f>
        <v>0</v>
      </c>
      <c r="BI131" s="225">
        <f>IF(N131="nulová",J131,0)</f>
        <v>0</v>
      </c>
      <c r="BJ131" s="26" t="s">
        <v>79</v>
      </c>
      <c r="BK131" s="225">
        <f>ROUND(I131*H131,2)</f>
        <v>0</v>
      </c>
      <c r="BL131" s="26" t="s">
        <v>263</v>
      </c>
      <c r="BM131" s="26" t="s">
        <v>2879</v>
      </c>
    </row>
    <row r="132" spans="2:65" s="1" customFormat="1" ht="57" customHeight="1">
      <c r="B132" s="213"/>
      <c r="C132" s="214" t="s">
        <v>405</v>
      </c>
      <c r="D132" s="214" t="s">
        <v>176</v>
      </c>
      <c r="E132" s="215" t="s">
        <v>2880</v>
      </c>
      <c r="F132" s="216" t="s">
        <v>2881</v>
      </c>
      <c r="G132" s="217" t="s">
        <v>220</v>
      </c>
      <c r="H132" s="218">
        <v>18</v>
      </c>
      <c r="I132" s="219"/>
      <c r="J132" s="220">
        <f>ROUND(I132*H132,2)</f>
        <v>0</v>
      </c>
      <c r="K132" s="216" t="s">
        <v>5</v>
      </c>
      <c r="L132" s="48"/>
      <c r="M132" s="221" t="s">
        <v>5</v>
      </c>
      <c r="N132" s="222" t="s">
        <v>43</v>
      </c>
      <c r="O132" s="49"/>
      <c r="P132" s="223">
        <f>O132*H132</f>
        <v>0</v>
      </c>
      <c r="Q132" s="223">
        <v>0.00027</v>
      </c>
      <c r="R132" s="223">
        <f>Q132*H132</f>
        <v>0</v>
      </c>
      <c r="S132" s="223">
        <v>0</v>
      </c>
      <c r="T132" s="224">
        <f>S132*H132</f>
        <v>0</v>
      </c>
      <c r="AR132" s="26" t="s">
        <v>263</v>
      </c>
      <c r="AT132" s="26" t="s">
        <v>176</v>
      </c>
      <c r="AU132" s="26" t="s">
        <v>79</v>
      </c>
      <c r="AY132" s="26" t="s">
        <v>173</v>
      </c>
      <c r="BE132" s="225">
        <f>IF(N132="základní",J132,0)</f>
        <v>0</v>
      </c>
      <c r="BF132" s="225">
        <f>IF(N132="snížená",J132,0)</f>
        <v>0</v>
      </c>
      <c r="BG132" s="225">
        <f>IF(N132="zákl. přenesená",J132,0)</f>
        <v>0</v>
      </c>
      <c r="BH132" s="225">
        <f>IF(N132="sníž. přenesená",J132,0)</f>
        <v>0</v>
      </c>
      <c r="BI132" s="225">
        <f>IF(N132="nulová",J132,0)</f>
        <v>0</v>
      </c>
      <c r="BJ132" s="26" t="s">
        <v>79</v>
      </c>
      <c r="BK132" s="225">
        <f>ROUND(I132*H132,2)</f>
        <v>0</v>
      </c>
      <c r="BL132" s="26" t="s">
        <v>263</v>
      </c>
      <c r="BM132" s="26" t="s">
        <v>2882</v>
      </c>
    </row>
    <row r="133" spans="2:65" s="1" customFormat="1" ht="22.5" customHeight="1">
      <c r="B133" s="213"/>
      <c r="C133" s="214" t="s">
        <v>410</v>
      </c>
      <c r="D133" s="214" t="s">
        <v>176</v>
      </c>
      <c r="E133" s="215" t="s">
        <v>2883</v>
      </c>
      <c r="F133" s="216" t="s">
        <v>2884</v>
      </c>
      <c r="G133" s="217" t="s">
        <v>2802</v>
      </c>
      <c r="H133" s="218">
        <v>30</v>
      </c>
      <c r="I133" s="219"/>
      <c r="J133" s="220">
        <f>ROUND(I133*H133,2)</f>
        <v>0</v>
      </c>
      <c r="K133" s="216" t="s">
        <v>5</v>
      </c>
      <c r="L133" s="48"/>
      <c r="M133" s="221" t="s">
        <v>5</v>
      </c>
      <c r="N133" s="222" t="s">
        <v>43</v>
      </c>
      <c r="O133" s="49"/>
      <c r="P133" s="223">
        <f>O133*H133</f>
        <v>0</v>
      </c>
      <c r="Q133" s="223">
        <v>0</v>
      </c>
      <c r="R133" s="223">
        <f>Q133*H133</f>
        <v>0</v>
      </c>
      <c r="S133" s="223">
        <v>0</v>
      </c>
      <c r="T133" s="224">
        <f>S133*H133</f>
        <v>0</v>
      </c>
      <c r="AR133" s="26" t="s">
        <v>263</v>
      </c>
      <c r="AT133" s="26" t="s">
        <v>176</v>
      </c>
      <c r="AU133" s="26" t="s">
        <v>79</v>
      </c>
      <c r="AY133" s="26" t="s">
        <v>173</v>
      </c>
      <c r="BE133" s="225">
        <f>IF(N133="základní",J133,0)</f>
        <v>0</v>
      </c>
      <c r="BF133" s="225">
        <f>IF(N133="snížená",J133,0)</f>
        <v>0</v>
      </c>
      <c r="BG133" s="225">
        <f>IF(N133="zákl. přenesená",J133,0)</f>
        <v>0</v>
      </c>
      <c r="BH133" s="225">
        <f>IF(N133="sníž. přenesená",J133,0)</f>
        <v>0</v>
      </c>
      <c r="BI133" s="225">
        <f>IF(N133="nulová",J133,0)</f>
        <v>0</v>
      </c>
      <c r="BJ133" s="26" t="s">
        <v>79</v>
      </c>
      <c r="BK133" s="225">
        <f>ROUND(I133*H133,2)</f>
        <v>0</v>
      </c>
      <c r="BL133" s="26" t="s">
        <v>263</v>
      </c>
      <c r="BM133" s="26" t="s">
        <v>2885</v>
      </c>
    </row>
    <row r="134" spans="2:65" s="1" customFormat="1" ht="22.5" customHeight="1">
      <c r="B134" s="213"/>
      <c r="C134" s="214" t="s">
        <v>417</v>
      </c>
      <c r="D134" s="214" t="s">
        <v>176</v>
      </c>
      <c r="E134" s="215" t="s">
        <v>2886</v>
      </c>
      <c r="F134" s="216" t="s">
        <v>2887</v>
      </c>
      <c r="G134" s="217" t="s">
        <v>711</v>
      </c>
      <c r="H134" s="218">
        <v>18</v>
      </c>
      <c r="I134" s="219"/>
      <c r="J134" s="220">
        <f>ROUND(I134*H134,2)</f>
        <v>0</v>
      </c>
      <c r="K134" s="216" t="s">
        <v>5</v>
      </c>
      <c r="L134" s="48"/>
      <c r="M134" s="221" t="s">
        <v>5</v>
      </c>
      <c r="N134" s="222" t="s">
        <v>43</v>
      </c>
      <c r="O134" s="49"/>
      <c r="P134" s="223">
        <f>O134*H134</f>
        <v>0</v>
      </c>
      <c r="Q134" s="223">
        <v>0</v>
      </c>
      <c r="R134" s="223">
        <f>Q134*H134</f>
        <v>0</v>
      </c>
      <c r="S134" s="223">
        <v>0</v>
      </c>
      <c r="T134" s="224">
        <f>S134*H134</f>
        <v>0</v>
      </c>
      <c r="AR134" s="26" t="s">
        <v>263</v>
      </c>
      <c r="AT134" s="26" t="s">
        <v>176</v>
      </c>
      <c r="AU134" s="26" t="s">
        <v>79</v>
      </c>
      <c r="AY134" s="26" t="s">
        <v>173</v>
      </c>
      <c r="BE134" s="225">
        <f>IF(N134="základní",J134,0)</f>
        <v>0</v>
      </c>
      <c r="BF134" s="225">
        <f>IF(N134="snížená",J134,0)</f>
        <v>0</v>
      </c>
      <c r="BG134" s="225">
        <f>IF(N134="zákl. přenesená",J134,0)</f>
        <v>0</v>
      </c>
      <c r="BH134" s="225">
        <f>IF(N134="sníž. přenesená",J134,0)</f>
        <v>0</v>
      </c>
      <c r="BI134" s="225">
        <f>IF(N134="nulová",J134,0)</f>
        <v>0</v>
      </c>
      <c r="BJ134" s="26" t="s">
        <v>79</v>
      </c>
      <c r="BK134" s="225">
        <f>ROUND(I134*H134,2)</f>
        <v>0</v>
      </c>
      <c r="BL134" s="26" t="s">
        <v>263</v>
      </c>
      <c r="BM134" s="26" t="s">
        <v>2888</v>
      </c>
    </row>
    <row r="135" spans="2:65" s="1" customFormat="1" ht="31.5" customHeight="1">
      <c r="B135" s="213"/>
      <c r="C135" s="214" t="s">
        <v>422</v>
      </c>
      <c r="D135" s="214" t="s">
        <v>176</v>
      </c>
      <c r="E135" s="215" t="s">
        <v>2889</v>
      </c>
      <c r="F135" s="216" t="s">
        <v>2890</v>
      </c>
      <c r="G135" s="217" t="s">
        <v>711</v>
      </c>
      <c r="H135" s="218">
        <v>18</v>
      </c>
      <c r="I135" s="219"/>
      <c r="J135" s="220">
        <f>ROUND(I135*H135,2)</f>
        <v>0</v>
      </c>
      <c r="K135" s="216" t="s">
        <v>5</v>
      </c>
      <c r="L135" s="48"/>
      <c r="M135" s="221" t="s">
        <v>5</v>
      </c>
      <c r="N135" s="222" t="s">
        <v>43</v>
      </c>
      <c r="O135" s="49"/>
      <c r="P135" s="223">
        <f>O135*H135</f>
        <v>0</v>
      </c>
      <c r="Q135" s="223">
        <v>0</v>
      </c>
      <c r="R135" s="223">
        <f>Q135*H135</f>
        <v>0</v>
      </c>
      <c r="S135" s="223">
        <v>0</v>
      </c>
      <c r="T135" s="224">
        <f>S135*H135</f>
        <v>0</v>
      </c>
      <c r="AR135" s="26" t="s">
        <v>263</v>
      </c>
      <c r="AT135" s="26" t="s">
        <v>176</v>
      </c>
      <c r="AU135" s="26" t="s">
        <v>79</v>
      </c>
      <c r="AY135" s="26" t="s">
        <v>173</v>
      </c>
      <c r="BE135" s="225">
        <f>IF(N135="základní",J135,0)</f>
        <v>0</v>
      </c>
      <c r="BF135" s="225">
        <f>IF(N135="snížená",J135,0)</f>
        <v>0</v>
      </c>
      <c r="BG135" s="225">
        <f>IF(N135="zákl. přenesená",J135,0)</f>
        <v>0</v>
      </c>
      <c r="BH135" s="225">
        <f>IF(N135="sníž. přenesená",J135,0)</f>
        <v>0</v>
      </c>
      <c r="BI135" s="225">
        <f>IF(N135="nulová",J135,0)</f>
        <v>0</v>
      </c>
      <c r="BJ135" s="26" t="s">
        <v>79</v>
      </c>
      <c r="BK135" s="225">
        <f>ROUND(I135*H135,2)</f>
        <v>0</v>
      </c>
      <c r="BL135" s="26" t="s">
        <v>263</v>
      </c>
      <c r="BM135" s="26" t="s">
        <v>2891</v>
      </c>
    </row>
    <row r="136" spans="2:65" s="1" customFormat="1" ht="22.5" customHeight="1">
      <c r="B136" s="213"/>
      <c r="C136" s="214" t="s">
        <v>429</v>
      </c>
      <c r="D136" s="214" t="s">
        <v>176</v>
      </c>
      <c r="E136" s="215" t="s">
        <v>2892</v>
      </c>
      <c r="F136" s="216" t="s">
        <v>2893</v>
      </c>
      <c r="G136" s="217" t="s">
        <v>245</v>
      </c>
      <c r="H136" s="218">
        <v>2</v>
      </c>
      <c r="I136" s="219"/>
      <c r="J136" s="220">
        <f>ROUND(I136*H136,2)</f>
        <v>0</v>
      </c>
      <c r="K136" s="216" t="s">
        <v>5</v>
      </c>
      <c r="L136" s="48"/>
      <c r="M136" s="221" t="s">
        <v>5</v>
      </c>
      <c r="N136" s="222" t="s">
        <v>43</v>
      </c>
      <c r="O136" s="49"/>
      <c r="P136" s="223">
        <f>O136*H136</f>
        <v>0</v>
      </c>
      <c r="Q136" s="223">
        <v>0.0065</v>
      </c>
      <c r="R136" s="223">
        <f>Q136*H136</f>
        <v>0</v>
      </c>
      <c r="S136" s="223">
        <v>0</v>
      </c>
      <c r="T136" s="224">
        <f>S136*H136</f>
        <v>0</v>
      </c>
      <c r="AR136" s="26" t="s">
        <v>263</v>
      </c>
      <c r="AT136" s="26" t="s">
        <v>176</v>
      </c>
      <c r="AU136" s="26" t="s">
        <v>79</v>
      </c>
      <c r="AY136" s="26" t="s">
        <v>173</v>
      </c>
      <c r="BE136" s="225">
        <f>IF(N136="základní",J136,0)</f>
        <v>0</v>
      </c>
      <c r="BF136" s="225">
        <f>IF(N136="snížená",J136,0)</f>
        <v>0</v>
      </c>
      <c r="BG136" s="225">
        <f>IF(N136="zákl. přenesená",J136,0)</f>
        <v>0</v>
      </c>
      <c r="BH136" s="225">
        <f>IF(N136="sníž. přenesená",J136,0)</f>
        <v>0</v>
      </c>
      <c r="BI136" s="225">
        <f>IF(N136="nulová",J136,0)</f>
        <v>0</v>
      </c>
      <c r="BJ136" s="26" t="s">
        <v>79</v>
      </c>
      <c r="BK136" s="225">
        <f>ROUND(I136*H136,2)</f>
        <v>0</v>
      </c>
      <c r="BL136" s="26" t="s">
        <v>263</v>
      </c>
      <c r="BM136" s="26" t="s">
        <v>2894</v>
      </c>
    </row>
    <row r="137" spans="2:65" s="1" customFormat="1" ht="22.5" customHeight="1">
      <c r="B137" s="213"/>
      <c r="C137" s="214" t="s">
        <v>434</v>
      </c>
      <c r="D137" s="214" t="s">
        <v>176</v>
      </c>
      <c r="E137" s="215" t="s">
        <v>2895</v>
      </c>
      <c r="F137" s="216" t="s">
        <v>2896</v>
      </c>
      <c r="G137" s="217" t="s">
        <v>245</v>
      </c>
      <c r="H137" s="218">
        <v>6</v>
      </c>
      <c r="I137" s="219"/>
      <c r="J137" s="220">
        <f>ROUND(I137*H137,2)</f>
        <v>0</v>
      </c>
      <c r="K137" s="216" t="s">
        <v>5</v>
      </c>
      <c r="L137" s="48"/>
      <c r="M137" s="221" t="s">
        <v>5</v>
      </c>
      <c r="N137" s="222" t="s">
        <v>43</v>
      </c>
      <c r="O137" s="49"/>
      <c r="P137" s="223">
        <f>O137*H137</f>
        <v>0</v>
      </c>
      <c r="Q137" s="223">
        <v>0.00964</v>
      </c>
      <c r="R137" s="223">
        <f>Q137*H137</f>
        <v>0</v>
      </c>
      <c r="S137" s="223">
        <v>0</v>
      </c>
      <c r="T137" s="224">
        <f>S137*H137</f>
        <v>0</v>
      </c>
      <c r="AR137" s="26" t="s">
        <v>263</v>
      </c>
      <c r="AT137" s="26" t="s">
        <v>176</v>
      </c>
      <c r="AU137" s="26" t="s">
        <v>79</v>
      </c>
      <c r="AY137" s="26" t="s">
        <v>173</v>
      </c>
      <c r="BE137" s="225">
        <f>IF(N137="základní",J137,0)</f>
        <v>0</v>
      </c>
      <c r="BF137" s="225">
        <f>IF(N137="snížená",J137,0)</f>
        <v>0</v>
      </c>
      <c r="BG137" s="225">
        <f>IF(N137="zákl. přenesená",J137,0)</f>
        <v>0</v>
      </c>
      <c r="BH137" s="225">
        <f>IF(N137="sníž. přenesená",J137,0)</f>
        <v>0</v>
      </c>
      <c r="BI137" s="225">
        <f>IF(N137="nulová",J137,0)</f>
        <v>0</v>
      </c>
      <c r="BJ137" s="26" t="s">
        <v>79</v>
      </c>
      <c r="BK137" s="225">
        <f>ROUND(I137*H137,2)</f>
        <v>0</v>
      </c>
      <c r="BL137" s="26" t="s">
        <v>263</v>
      </c>
      <c r="BM137" s="26" t="s">
        <v>2897</v>
      </c>
    </row>
    <row r="138" spans="2:65" s="1" customFormat="1" ht="22.5" customHeight="1">
      <c r="B138" s="213"/>
      <c r="C138" s="214" t="s">
        <v>439</v>
      </c>
      <c r="D138" s="214" t="s">
        <v>176</v>
      </c>
      <c r="E138" s="215" t="s">
        <v>2898</v>
      </c>
      <c r="F138" s="216" t="s">
        <v>2899</v>
      </c>
      <c r="G138" s="217" t="s">
        <v>245</v>
      </c>
      <c r="H138" s="218">
        <v>2</v>
      </c>
      <c r="I138" s="219"/>
      <c r="J138" s="220">
        <f>ROUND(I138*H138,2)</f>
        <v>0</v>
      </c>
      <c r="K138" s="216" t="s">
        <v>5</v>
      </c>
      <c r="L138" s="48"/>
      <c r="M138" s="221" t="s">
        <v>5</v>
      </c>
      <c r="N138" s="222" t="s">
        <v>43</v>
      </c>
      <c r="O138" s="49"/>
      <c r="P138" s="223">
        <f>O138*H138</f>
        <v>0</v>
      </c>
      <c r="Q138" s="223">
        <v>0.01501</v>
      </c>
      <c r="R138" s="223">
        <f>Q138*H138</f>
        <v>0</v>
      </c>
      <c r="S138" s="223">
        <v>0</v>
      </c>
      <c r="T138" s="224">
        <f>S138*H138</f>
        <v>0</v>
      </c>
      <c r="AR138" s="26" t="s">
        <v>263</v>
      </c>
      <c r="AT138" s="26" t="s">
        <v>176</v>
      </c>
      <c r="AU138" s="26" t="s">
        <v>79</v>
      </c>
      <c r="AY138" s="26" t="s">
        <v>173</v>
      </c>
      <c r="BE138" s="225">
        <f>IF(N138="základní",J138,0)</f>
        <v>0</v>
      </c>
      <c r="BF138" s="225">
        <f>IF(N138="snížená",J138,0)</f>
        <v>0</v>
      </c>
      <c r="BG138" s="225">
        <f>IF(N138="zákl. přenesená",J138,0)</f>
        <v>0</v>
      </c>
      <c r="BH138" s="225">
        <f>IF(N138="sníž. přenesená",J138,0)</f>
        <v>0</v>
      </c>
      <c r="BI138" s="225">
        <f>IF(N138="nulová",J138,0)</f>
        <v>0</v>
      </c>
      <c r="BJ138" s="26" t="s">
        <v>79</v>
      </c>
      <c r="BK138" s="225">
        <f>ROUND(I138*H138,2)</f>
        <v>0</v>
      </c>
      <c r="BL138" s="26" t="s">
        <v>263</v>
      </c>
      <c r="BM138" s="26" t="s">
        <v>2900</v>
      </c>
    </row>
    <row r="139" spans="2:65" s="1" customFormat="1" ht="22.5" customHeight="1">
      <c r="B139" s="213"/>
      <c r="C139" s="214" t="s">
        <v>445</v>
      </c>
      <c r="D139" s="214" t="s">
        <v>176</v>
      </c>
      <c r="E139" s="215" t="s">
        <v>2901</v>
      </c>
      <c r="F139" s="216" t="s">
        <v>2902</v>
      </c>
      <c r="G139" s="217" t="s">
        <v>245</v>
      </c>
      <c r="H139" s="218">
        <v>1</v>
      </c>
      <c r="I139" s="219"/>
      <c r="J139" s="220">
        <f>ROUND(I139*H139,2)</f>
        <v>0</v>
      </c>
      <c r="K139" s="216" t="s">
        <v>5</v>
      </c>
      <c r="L139" s="48"/>
      <c r="M139" s="221" t="s">
        <v>5</v>
      </c>
      <c r="N139" s="222" t="s">
        <v>43</v>
      </c>
      <c r="O139" s="49"/>
      <c r="P139" s="223">
        <f>O139*H139</f>
        <v>0</v>
      </c>
      <c r="Q139" s="223">
        <v>0.01867</v>
      </c>
      <c r="R139" s="223">
        <f>Q139*H139</f>
        <v>0</v>
      </c>
      <c r="S139" s="223">
        <v>0</v>
      </c>
      <c r="T139" s="224">
        <f>S139*H139</f>
        <v>0</v>
      </c>
      <c r="AR139" s="26" t="s">
        <v>263</v>
      </c>
      <c r="AT139" s="26" t="s">
        <v>176</v>
      </c>
      <c r="AU139" s="26" t="s">
        <v>79</v>
      </c>
      <c r="AY139" s="26" t="s">
        <v>173</v>
      </c>
      <c r="BE139" s="225">
        <f>IF(N139="základní",J139,0)</f>
        <v>0</v>
      </c>
      <c r="BF139" s="225">
        <f>IF(N139="snížená",J139,0)</f>
        <v>0</v>
      </c>
      <c r="BG139" s="225">
        <f>IF(N139="zákl. přenesená",J139,0)</f>
        <v>0</v>
      </c>
      <c r="BH139" s="225">
        <f>IF(N139="sníž. přenesená",J139,0)</f>
        <v>0</v>
      </c>
      <c r="BI139" s="225">
        <f>IF(N139="nulová",J139,0)</f>
        <v>0</v>
      </c>
      <c r="BJ139" s="26" t="s">
        <v>79</v>
      </c>
      <c r="BK139" s="225">
        <f>ROUND(I139*H139,2)</f>
        <v>0</v>
      </c>
      <c r="BL139" s="26" t="s">
        <v>263</v>
      </c>
      <c r="BM139" s="26" t="s">
        <v>2903</v>
      </c>
    </row>
    <row r="140" spans="2:65" s="1" customFormat="1" ht="31.5" customHeight="1">
      <c r="B140" s="213"/>
      <c r="C140" s="214" t="s">
        <v>452</v>
      </c>
      <c r="D140" s="214" t="s">
        <v>176</v>
      </c>
      <c r="E140" s="215" t="s">
        <v>2904</v>
      </c>
      <c r="F140" s="216" t="s">
        <v>2905</v>
      </c>
      <c r="G140" s="217" t="s">
        <v>711</v>
      </c>
      <c r="H140" s="218">
        <v>1</v>
      </c>
      <c r="I140" s="219"/>
      <c r="J140" s="220">
        <f>ROUND(I140*H140,2)</f>
        <v>0</v>
      </c>
      <c r="K140" s="216" t="s">
        <v>5</v>
      </c>
      <c r="L140" s="48"/>
      <c r="M140" s="221" t="s">
        <v>5</v>
      </c>
      <c r="N140" s="222" t="s">
        <v>43</v>
      </c>
      <c r="O140" s="49"/>
      <c r="P140" s="223">
        <f>O140*H140</f>
        <v>0</v>
      </c>
      <c r="Q140" s="223">
        <v>0</v>
      </c>
      <c r="R140" s="223">
        <f>Q140*H140</f>
        <v>0</v>
      </c>
      <c r="S140" s="223">
        <v>0</v>
      </c>
      <c r="T140" s="224">
        <f>S140*H140</f>
        <v>0</v>
      </c>
      <c r="AR140" s="26" t="s">
        <v>263</v>
      </c>
      <c r="AT140" s="26" t="s">
        <v>176</v>
      </c>
      <c r="AU140" s="26" t="s">
        <v>79</v>
      </c>
      <c r="AY140" s="26" t="s">
        <v>173</v>
      </c>
      <c r="BE140" s="225">
        <f>IF(N140="základní",J140,0)</f>
        <v>0</v>
      </c>
      <c r="BF140" s="225">
        <f>IF(N140="snížená",J140,0)</f>
        <v>0</v>
      </c>
      <c r="BG140" s="225">
        <f>IF(N140="zákl. přenesená",J140,0)</f>
        <v>0</v>
      </c>
      <c r="BH140" s="225">
        <f>IF(N140="sníž. přenesená",J140,0)</f>
        <v>0</v>
      </c>
      <c r="BI140" s="225">
        <f>IF(N140="nulová",J140,0)</f>
        <v>0</v>
      </c>
      <c r="BJ140" s="26" t="s">
        <v>79</v>
      </c>
      <c r="BK140" s="225">
        <f>ROUND(I140*H140,2)</f>
        <v>0</v>
      </c>
      <c r="BL140" s="26" t="s">
        <v>263</v>
      </c>
      <c r="BM140" s="26" t="s">
        <v>2906</v>
      </c>
    </row>
    <row r="141" spans="2:65" s="1" customFormat="1" ht="57" customHeight="1">
      <c r="B141" s="213"/>
      <c r="C141" s="214" t="s">
        <v>456</v>
      </c>
      <c r="D141" s="214" t="s">
        <v>176</v>
      </c>
      <c r="E141" s="215" t="s">
        <v>2907</v>
      </c>
      <c r="F141" s="216" t="s">
        <v>2908</v>
      </c>
      <c r="G141" s="217" t="s">
        <v>711</v>
      </c>
      <c r="H141" s="218">
        <v>24</v>
      </c>
      <c r="I141" s="219"/>
      <c r="J141" s="220">
        <f>ROUND(I141*H141,2)</f>
        <v>0</v>
      </c>
      <c r="K141" s="216" t="s">
        <v>5</v>
      </c>
      <c r="L141" s="48"/>
      <c r="M141" s="221" t="s">
        <v>5</v>
      </c>
      <c r="N141" s="222" t="s">
        <v>43</v>
      </c>
      <c r="O141" s="49"/>
      <c r="P141" s="223">
        <f>O141*H141</f>
        <v>0</v>
      </c>
      <c r="Q141" s="223">
        <v>0</v>
      </c>
      <c r="R141" s="223">
        <f>Q141*H141</f>
        <v>0</v>
      </c>
      <c r="S141" s="223">
        <v>0</v>
      </c>
      <c r="T141" s="224">
        <f>S141*H141</f>
        <v>0</v>
      </c>
      <c r="AR141" s="26" t="s">
        <v>263</v>
      </c>
      <c r="AT141" s="26" t="s">
        <v>176</v>
      </c>
      <c r="AU141" s="26" t="s">
        <v>79</v>
      </c>
      <c r="AY141" s="26" t="s">
        <v>173</v>
      </c>
      <c r="BE141" s="225">
        <f>IF(N141="základní",J141,0)</f>
        <v>0</v>
      </c>
      <c r="BF141" s="225">
        <f>IF(N141="snížená",J141,0)</f>
        <v>0</v>
      </c>
      <c r="BG141" s="225">
        <f>IF(N141="zákl. přenesená",J141,0)</f>
        <v>0</v>
      </c>
      <c r="BH141" s="225">
        <f>IF(N141="sníž. přenesená",J141,0)</f>
        <v>0</v>
      </c>
      <c r="BI141" s="225">
        <f>IF(N141="nulová",J141,0)</f>
        <v>0</v>
      </c>
      <c r="BJ141" s="26" t="s">
        <v>79</v>
      </c>
      <c r="BK141" s="225">
        <f>ROUND(I141*H141,2)</f>
        <v>0</v>
      </c>
      <c r="BL141" s="26" t="s">
        <v>263</v>
      </c>
      <c r="BM141" s="26" t="s">
        <v>2909</v>
      </c>
    </row>
    <row r="142" spans="2:65" s="1" customFormat="1" ht="22.5" customHeight="1">
      <c r="B142" s="213"/>
      <c r="C142" s="214" t="s">
        <v>462</v>
      </c>
      <c r="D142" s="214" t="s">
        <v>176</v>
      </c>
      <c r="E142" s="215" t="s">
        <v>2910</v>
      </c>
      <c r="F142" s="216" t="s">
        <v>2911</v>
      </c>
      <c r="G142" s="217" t="s">
        <v>260</v>
      </c>
      <c r="H142" s="218">
        <v>240</v>
      </c>
      <c r="I142" s="219"/>
      <c r="J142" s="220">
        <f>ROUND(I142*H142,2)</f>
        <v>0</v>
      </c>
      <c r="K142" s="216" t="s">
        <v>5</v>
      </c>
      <c r="L142" s="48"/>
      <c r="M142" s="221" t="s">
        <v>5</v>
      </c>
      <c r="N142" s="222" t="s">
        <v>43</v>
      </c>
      <c r="O142" s="49"/>
      <c r="P142" s="223">
        <f>O142*H142</f>
        <v>0</v>
      </c>
      <c r="Q142" s="223">
        <v>0.00045</v>
      </c>
      <c r="R142" s="223">
        <f>Q142*H142</f>
        <v>0</v>
      </c>
      <c r="S142" s="223">
        <v>0</v>
      </c>
      <c r="T142" s="224">
        <f>S142*H142</f>
        <v>0</v>
      </c>
      <c r="AR142" s="26" t="s">
        <v>263</v>
      </c>
      <c r="AT142" s="26" t="s">
        <v>176</v>
      </c>
      <c r="AU142" s="26" t="s">
        <v>79</v>
      </c>
      <c r="AY142" s="26" t="s">
        <v>173</v>
      </c>
      <c r="BE142" s="225">
        <f>IF(N142="základní",J142,0)</f>
        <v>0</v>
      </c>
      <c r="BF142" s="225">
        <f>IF(N142="snížená",J142,0)</f>
        <v>0</v>
      </c>
      <c r="BG142" s="225">
        <f>IF(N142="zákl. přenesená",J142,0)</f>
        <v>0</v>
      </c>
      <c r="BH142" s="225">
        <f>IF(N142="sníž. přenesená",J142,0)</f>
        <v>0</v>
      </c>
      <c r="BI142" s="225">
        <f>IF(N142="nulová",J142,0)</f>
        <v>0</v>
      </c>
      <c r="BJ142" s="26" t="s">
        <v>79</v>
      </c>
      <c r="BK142" s="225">
        <f>ROUND(I142*H142,2)</f>
        <v>0</v>
      </c>
      <c r="BL142" s="26" t="s">
        <v>263</v>
      </c>
      <c r="BM142" s="26" t="s">
        <v>2912</v>
      </c>
    </row>
    <row r="143" spans="2:65" s="1" customFormat="1" ht="22.5" customHeight="1">
      <c r="B143" s="213"/>
      <c r="C143" s="214" t="s">
        <v>466</v>
      </c>
      <c r="D143" s="214" t="s">
        <v>176</v>
      </c>
      <c r="E143" s="215" t="s">
        <v>2913</v>
      </c>
      <c r="F143" s="216" t="s">
        <v>2914</v>
      </c>
      <c r="G143" s="217" t="s">
        <v>260</v>
      </c>
      <c r="H143" s="218">
        <v>45</v>
      </c>
      <c r="I143" s="219"/>
      <c r="J143" s="220">
        <f>ROUND(I143*H143,2)</f>
        <v>0</v>
      </c>
      <c r="K143" s="216" t="s">
        <v>5</v>
      </c>
      <c r="L143" s="48"/>
      <c r="M143" s="221" t="s">
        <v>5</v>
      </c>
      <c r="N143" s="222" t="s">
        <v>43</v>
      </c>
      <c r="O143" s="49"/>
      <c r="P143" s="223">
        <f>O143*H143</f>
        <v>0</v>
      </c>
      <c r="Q143" s="223">
        <v>0.00056</v>
      </c>
      <c r="R143" s="223">
        <f>Q143*H143</f>
        <v>0</v>
      </c>
      <c r="S143" s="223">
        <v>0</v>
      </c>
      <c r="T143" s="224">
        <f>S143*H143</f>
        <v>0</v>
      </c>
      <c r="AR143" s="26" t="s">
        <v>263</v>
      </c>
      <c r="AT143" s="26" t="s">
        <v>176</v>
      </c>
      <c r="AU143" s="26" t="s">
        <v>79</v>
      </c>
      <c r="AY143" s="26" t="s">
        <v>173</v>
      </c>
      <c r="BE143" s="225">
        <f>IF(N143="základní",J143,0)</f>
        <v>0</v>
      </c>
      <c r="BF143" s="225">
        <f>IF(N143="snížená",J143,0)</f>
        <v>0</v>
      </c>
      <c r="BG143" s="225">
        <f>IF(N143="zákl. přenesená",J143,0)</f>
        <v>0</v>
      </c>
      <c r="BH143" s="225">
        <f>IF(N143="sníž. přenesená",J143,0)</f>
        <v>0</v>
      </c>
      <c r="BI143" s="225">
        <f>IF(N143="nulová",J143,0)</f>
        <v>0</v>
      </c>
      <c r="BJ143" s="26" t="s">
        <v>79</v>
      </c>
      <c r="BK143" s="225">
        <f>ROUND(I143*H143,2)</f>
        <v>0</v>
      </c>
      <c r="BL143" s="26" t="s">
        <v>263</v>
      </c>
      <c r="BM143" s="26" t="s">
        <v>2915</v>
      </c>
    </row>
    <row r="144" spans="2:65" s="1" customFormat="1" ht="22.5" customHeight="1">
      <c r="B144" s="213"/>
      <c r="C144" s="214" t="s">
        <v>473</v>
      </c>
      <c r="D144" s="214" t="s">
        <v>176</v>
      </c>
      <c r="E144" s="215" t="s">
        <v>2916</v>
      </c>
      <c r="F144" s="216" t="s">
        <v>2917</v>
      </c>
      <c r="G144" s="217" t="s">
        <v>260</v>
      </c>
      <c r="H144" s="218">
        <v>52</v>
      </c>
      <c r="I144" s="219"/>
      <c r="J144" s="220">
        <f>ROUND(I144*H144,2)</f>
        <v>0</v>
      </c>
      <c r="K144" s="216" t="s">
        <v>5</v>
      </c>
      <c r="L144" s="48"/>
      <c r="M144" s="221" t="s">
        <v>5</v>
      </c>
      <c r="N144" s="222" t="s">
        <v>43</v>
      </c>
      <c r="O144" s="49"/>
      <c r="P144" s="223">
        <f>O144*H144</f>
        <v>0</v>
      </c>
      <c r="Q144" s="223">
        <v>0.00069</v>
      </c>
      <c r="R144" s="223">
        <f>Q144*H144</f>
        <v>0</v>
      </c>
      <c r="S144" s="223">
        <v>0</v>
      </c>
      <c r="T144" s="224">
        <f>S144*H144</f>
        <v>0</v>
      </c>
      <c r="AR144" s="26" t="s">
        <v>263</v>
      </c>
      <c r="AT144" s="26" t="s">
        <v>176</v>
      </c>
      <c r="AU144" s="26" t="s">
        <v>79</v>
      </c>
      <c r="AY144" s="26" t="s">
        <v>173</v>
      </c>
      <c r="BE144" s="225">
        <f>IF(N144="základní",J144,0)</f>
        <v>0</v>
      </c>
      <c r="BF144" s="225">
        <f>IF(N144="snížená",J144,0)</f>
        <v>0</v>
      </c>
      <c r="BG144" s="225">
        <f>IF(N144="zákl. přenesená",J144,0)</f>
        <v>0</v>
      </c>
      <c r="BH144" s="225">
        <f>IF(N144="sníž. přenesená",J144,0)</f>
        <v>0</v>
      </c>
      <c r="BI144" s="225">
        <f>IF(N144="nulová",J144,0)</f>
        <v>0</v>
      </c>
      <c r="BJ144" s="26" t="s">
        <v>79</v>
      </c>
      <c r="BK144" s="225">
        <f>ROUND(I144*H144,2)</f>
        <v>0</v>
      </c>
      <c r="BL144" s="26" t="s">
        <v>263</v>
      </c>
      <c r="BM144" s="26" t="s">
        <v>2918</v>
      </c>
    </row>
    <row r="145" spans="2:65" s="1" customFormat="1" ht="22.5" customHeight="1">
      <c r="B145" s="213"/>
      <c r="C145" s="214" t="s">
        <v>478</v>
      </c>
      <c r="D145" s="214" t="s">
        <v>176</v>
      </c>
      <c r="E145" s="215" t="s">
        <v>2919</v>
      </c>
      <c r="F145" s="216" t="s">
        <v>2920</v>
      </c>
      <c r="G145" s="217" t="s">
        <v>2802</v>
      </c>
      <c r="H145" s="218">
        <v>10</v>
      </c>
      <c r="I145" s="219"/>
      <c r="J145" s="220">
        <f>ROUND(I145*H145,2)</f>
        <v>0</v>
      </c>
      <c r="K145" s="216" t="s">
        <v>5</v>
      </c>
      <c r="L145" s="48"/>
      <c r="M145" s="221" t="s">
        <v>5</v>
      </c>
      <c r="N145" s="222" t="s">
        <v>43</v>
      </c>
      <c r="O145" s="49"/>
      <c r="P145" s="223">
        <f>O145*H145</f>
        <v>0</v>
      </c>
      <c r="Q145" s="223">
        <v>0</v>
      </c>
      <c r="R145" s="223">
        <f>Q145*H145</f>
        <v>0</v>
      </c>
      <c r="S145" s="223">
        <v>0</v>
      </c>
      <c r="T145" s="224">
        <f>S145*H145</f>
        <v>0</v>
      </c>
      <c r="AR145" s="26" t="s">
        <v>263</v>
      </c>
      <c r="AT145" s="26" t="s">
        <v>176</v>
      </c>
      <c r="AU145" s="26" t="s">
        <v>79</v>
      </c>
      <c r="AY145" s="26" t="s">
        <v>173</v>
      </c>
      <c r="BE145" s="225">
        <f>IF(N145="základní",J145,0)</f>
        <v>0</v>
      </c>
      <c r="BF145" s="225">
        <f>IF(N145="snížená",J145,0)</f>
        <v>0</v>
      </c>
      <c r="BG145" s="225">
        <f>IF(N145="zákl. přenesená",J145,0)</f>
        <v>0</v>
      </c>
      <c r="BH145" s="225">
        <f>IF(N145="sníž. přenesená",J145,0)</f>
        <v>0</v>
      </c>
      <c r="BI145" s="225">
        <f>IF(N145="nulová",J145,0)</f>
        <v>0</v>
      </c>
      <c r="BJ145" s="26" t="s">
        <v>79</v>
      </c>
      <c r="BK145" s="225">
        <f>ROUND(I145*H145,2)</f>
        <v>0</v>
      </c>
      <c r="BL145" s="26" t="s">
        <v>263</v>
      </c>
      <c r="BM145" s="26" t="s">
        <v>2921</v>
      </c>
    </row>
    <row r="146" spans="2:65" s="1" customFormat="1" ht="22.5" customHeight="1">
      <c r="B146" s="213"/>
      <c r="C146" s="214" t="s">
        <v>482</v>
      </c>
      <c r="D146" s="214" t="s">
        <v>176</v>
      </c>
      <c r="E146" s="215" t="s">
        <v>2922</v>
      </c>
      <c r="F146" s="216" t="s">
        <v>2923</v>
      </c>
      <c r="G146" s="217" t="s">
        <v>2802</v>
      </c>
      <c r="H146" s="218">
        <v>53</v>
      </c>
      <c r="I146" s="219"/>
      <c r="J146" s="220">
        <f>ROUND(I146*H146,2)</f>
        <v>0</v>
      </c>
      <c r="K146" s="216" t="s">
        <v>5</v>
      </c>
      <c r="L146" s="48"/>
      <c r="M146" s="221" t="s">
        <v>5</v>
      </c>
      <c r="N146" s="222" t="s">
        <v>43</v>
      </c>
      <c r="O146" s="49"/>
      <c r="P146" s="223">
        <f>O146*H146</f>
        <v>0</v>
      </c>
      <c r="Q146" s="223">
        <v>0</v>
      </c>
      <c r="R146" s="223">
        <f>Q146*H146</f>
        <v>0</v>
      </c>
      <c r="S146" s="223">
        <v>0</v>
      </c>
      <c r="T146" s="224">
        <f>S146*H146</f>
        <v>0</v>
      </c>
      <c r="AR146" s="26" t="s">
        <v>263</v>
      </c>
      <c r="AT146" s="26" t="s">
        <v>176</v>
      </c>
      <c r="AU146" s="26" t="s">
        <v>79</v>
      </c>
      <c r="AY146" s="26" t="s">
        <v>173</v>
      </c>
      <c r="BE146" s="225">
        <f>IF(N146="základní",J146,0)</f>
        <v>0</v>
      </c>
      <c r="BF146" s="225">
        <f>IF(N146="snížená",J146,0)</f>
        <v>0</v>
      </c>
      <c r="BG146" s="225">
        <f>IF(N146="zákl. přenesená",J146,0)</f>
        <v>0</v>
      </c>
      <c r="BH146" s="225">
        <f>IF(N146="sníž. přenesená",J146,0)</f>
        <v>0</v>
      </c>
      <c r="BI146" s="225">
        <f>IF(N146="nulová",J146,0)</f>
        <v>0</v>
      </c>
      <c r="BJ146" s="26" t="s">
        <v>79</v>
      </c>
      <c r="BK146" s="225">
        <f>ROUND(I146*H146,2)</f>
        <v>0</v>
      </c>
      <c r="BL146" s="26" t="s">
        <v>263</v>
      </c>
      <c r="BM146" s="26" t="s">
        <v>2924</v>
      </c>
    </row>
    <row r="147" spans="2:65" s="1" customFormat="1" ht="31.5" customHeight="1">
      <c r="B147" s="213"/>
      <c r="C147" s="214" t="s">
        <v>488</v>
      </c>
      <c r="D147" s="214" t="s">
        <v>176</v>
      </c>
      <c r="E147" s="215" t="s">
        <v>2925</v>
      </c>
      <c r="F147" s="216" t="s">
        <v>2926</v>
      </c>
      <c r="G147" s="217" t="s">
        <v>260</v>
      </c>
      <c r="H147" s="218">
        <v>6</v>
      </c>
      <c r="I147" s="219"/>
      <c r="J147" s="220">
        <f>ROUND(I147*H147,2)</f>
        <v>0</v>
      </c>
      <c r="K147" s="216" t="s">
        <v>5</v>
      </c>
      <c r="L147" s="48"/>
      <c r="M147" s="221" t="s">
        <v>5</v>
      </c>
      <c r="N147" s="222" t="s">
        <v>43</v>
      </c>
      <c r="O147" s="49"/>
      <c r="P147" s="223">
        <f>O147*H147</f>
        <v>0</v>
      </c>
      <c r="Q147" s="223">
        <v>0.00376</v>
      </c>
      <c r="R147" s="223">
        <f>Q147*H147</f>
        <v>0</v>
      </c>
      <c r="S147" s="223">
        <v>0</v>
      </c>
      <c r="T147" s="224">
        <f>S147*H147</f>
        <v>0</v>
      </c>
      <c r="AR147" s="26" t="s">
        <v>263</v>
      </c>
      <c r="AT147" s="26" t="s">
        <v>176</v>
      </c>
      <c r="AU147" s="26" t="s">
        <v>79</v>
      </c>
      <c r="AY147" s="26" t="s">
        <v>173</v>
      </c>
      <c r="BE147" s="225">
        <f>IF(N147="základní",J147,0)</f>
        <v>0</v>
      </c>
      <c r="BF147" s="225">
        <f>IF(N147="snížená",J147,0)</f>
        <v>0</v>
      </c>
      <c r="BG147" s="225">
        <f>IF(N147="zákl. přenesená",J147,0)</f>
        <v>0</v>
      </c>
      <c r="BH147" s="225">
        <f>IF(N147="sníž. přenesená",J147,0)</f>
        <v>0</v>
      </c>
      <c r="BI147" s="225">
        <f>IF(N147="nulová",J147,0)</f>
        <v>0</v>
      </c>
      <c r="BJ147" s="26" t="s">
        <v>79</v>
      </c>
      <c r="BK147" s="225">
        <f>ROUND(I147*H147,2)</f>
        <v>0</v>
      </c>
      <c r="BL147" s="26" t="s">
        <v>263</v>
      </c>
      <c r="BM147" s="26" t="s">
        <v>2927</v>
      </c>
    </row>
    <row r="148" spans="2:65" s="1" customFormat="1" ht="22.5" customHeight="1">
      <c r="B148" s="213"/>
      <c r="C148" s="214" t="s">
        <v>493</v>
      </c>
      <c r="D148" s="214" t="s">
        <v>176</v>
      </c>
      <c r="E148" s="215" t="s">
        <v>2928</v>
      </c>
      <c r="F148" s="216" t="s">
        <v>2929</v>
      </c>
      <c r="G148" s="217" t="s">
        <v>711</v>
      </c>
      <c r="H148" s="218">
        <v>2</v>
      </c>
      <c r="I148" s="219"/>
      <c r="J148" s="220">
        <f>ROUND(I148*H148,2)</f>
        <v>0</v>
      </c>
      <c r="K148" s="216" t="s">
        <v>5</v>
      </c>
      <c r="L148" s="48"/>
      <c r="M148" s="221" t="s">
        <v>5</v>
      </c>
      <c r="N148" s="222" t="s">
        <v>43</v>
      </c>
      <c r="O148" s="49"/>
      <c r="P148" s="223">
        <f>O148*H148</f>
        <v>0</v>
      </c>
      <c r="Q148" s="223">
        <v>0</v>
      </c>
      <c r="R148" s="223">
        <f>Q148*H148</f>
        <v>0</v>
      </c>
      <c r="S148" s="223">
        <v>0</v>
      </c>
      <c r="T148" s="224">
        <f>S148*H148</f>
        <v>0</v>
      </c>
      <c r="AR148" s="26" t="s">
        <v>263</v>
      </c>
      <c r="AT148" s="26" t="s">
        <v>176</v>
      </c>
      <c r="AU148" s="26" t="s">
        <v>79</v>
      </c>
      <c r="AY148" s="26" t="s">
        <v>173</v>
      </c>
      <c r="BE148" s="225">
        <f>IF(N148="základní",J148,0)</f>
        <v>0</v>
      </c>
      <c r="BF148" s="225">
        <f>IF(N148="snížená",J148,0)</f>
        <v>0</v>
      </c>
      <c r="BG148" s="225">
        <f>IF(N148="zákl. přenesená",J148,0)</f>
        <v>0</v>
      </c>
      <c r="BH148" s="225">
        <f>IF(N148="sníž. přenesená",J148,0)</f>
        <v>0</v>
      </c>
      <c r="BI148" s="225">
        <f>IF(N148="nulová",J148,0)</f>
        <v>0</v>
      </c>
      <c r="BJ148" s="26" t="s">
        <v>79</v>
      </c>
      <c r="BK148" s="225">
        <f>ROUND(I148*H148,2)</f>
        <v>0</v>
      </c>
      <c r="BL148" s="26" t="s">
        <v>263</v>
      </c>
      <c r="BM148" s="26" t="s">
        <v>2930</v>
      </c>
    </row>
    <row r="149" spans="2:65" s="1" customFormat="1" ht="31.5" customHeight="1">
      <c r="B149" s="213"/>
      <c r="C149" s="214" t="s">
        <v>499</v>
      </c>
      <c r="D149" s="214" t="s">
        <v>176</v>
      </c>
      <c r="E149" s="215" t="s">
        <v>2931</v>
      </c>
      <c r="F149" s="216" t="s">
        <v>2932</v>
      </c>
      <c r="G149" s="217" t="s">
        <v>711</v>
      </c>
      <c r="H149" s="218">
        <v>200</v>
      </c>
      <c r="I149" s="219"/>
      <c r="J149" s="220">
        <f>ROUND(I149*H149,2)</f>
        <v>0</v>
      </c>
      <c r="K149" s="216" t="s">
        <v>5</v>
      </c>
      <c r="L149" s="48"/>
      <c r="M149" s="221" t="s">
        <v>5</v>
      </c>
      <c r="N149" s="222" t="s">
        <v>43</v>
      </c>
      <c r="O149" s="49"/>
      <c r="P149" s="223">
        <f>O149*H149</f>
        <v>0</v>
      </c>
      <c r="Q149" s="223">
        <v>0</v>
      </c>
      <c r="R149" s="223">
        <f>Q149*H149</f>
        <v>0</v>
      </c>
      <c r="S149" s="223">
        <v>0</v>
      </c>
      <c r="T149" s="224">
        <f>S149*H149</f>
        <v>0</v>
      </c>
      <c r="AR149" s="26" t="s">
        <v>263</v>
      </c>
      <c r="AT149" s="26" t="s">
        <v>176</v>
      </c>
      <c r="AU149" s="26" t="s">
        <v>79</v>
      </c>
      <c r="AY149" s="26" t="s">
        <v>173</v>
      </c>
      <c r="BE149" s="225">
        <f>IF(N149="základní",J149,0)</f>
        <v>0</v>
      </c>
      <c r="BF149" s="225">
        <f>IF(N149="snížená",J149,0)</f>
        <v>0</v>
      </c>
      <c r="BG149" s="225">
        <f>IF(N149="zákl. přenesená",J149,0)</f>
        <v>0</v>
      </c>
      <c r="BH149" s="225">
        <f>IF(N149="sníž. přenesená",J149,0)</f>
        <v>0</v>
      </c>
      <c r="BI149" s="225">
        <f>IF(N149="nulová",J149,0)</f>
        <v>0</v>
      </c>
      <c r="BJ149" s="26" t="s">
        <v>79</v>
      </c>
      <c r="BK149" s="225">
        <f>ROUND(I149*H149,2)</f>
        <v>0</v>
      </c>
      <c r="BL149" s="26" t="s">
        <v>263</v>
      </c>
      <c r="BM149" s="26" t="s">
        <v>2933</v>
      </c>
    </row>
    <row r="150" spans="2:65" s="1" customFormat="1" ht="31.5" customHeight="1">
      <c r="B150" s="213"/>
      <c r="C150" s="214" t="s">
        <v>503</v>
      </c>
      <c r="D150" s="214" t="s">
        <v>176</v>
      </c>
      <c r="E150" s="215" t="s">
        <v>2934</v>
      </c>
      <c r="F150" s="216" t="s">
        <v>2935</v>
      </c>
      <c r="G150" s="217" t="s">
        <v>711</v>
      </c>
      <c r="H150" s="218">
        <v>4</v>
      </c>
      <c r="I150" s="219"/>
      <c r="J150" s="220">
        <f>ROUND(I150*H150,2)</f>
        <v>0</v>
      </c>
      <c r="K150" s="216" t="s">
        <v>5</v>
      </c>
      <c r="L150" s="48"/>
      <c r="M150" s="221" t="s">
        <v>5</v>
      </c>
      <c r="N150" s="222" t="s">
        <v>43</v>
      </c>
      <c r="O150" s="49"/>
      <c r="P150" s="223">
        <f>O150*H150</f>
        <v>0</v>
      </c>
      <c r="Q150" s="223">
        <v>0</v>
      </c>
      <c r="R150" s="223">
        <f>Q150*H150</f>
        <v>0</v>
      </c>
      <c r="S150" s="223">
        <v>0</v>
      </c>
      <c r="T150" s="224">
        <f>S150*H150</f>
        <v>0</v>
      </c>
      <c r="AR150" s="26" t="s">
        <v>263</v>
      </c>
      <c r="AT150" s="26" t="s">
        <v>176</v>
      </c>
      <c r="AU150" s="26" t="s">
        <v>79</v>
      </c>
      <c r="AY150" s="26" t="s">
        <v>173</v>
      </c>
      <c r="BE150" s="225">
        <f>IF(N150="základní",J150,0)</f>
        <v>0</v>
      </c>
      <c r="BF150" s="225">
        <f>IF(N150="snížená",J150,0)</f>
        <v>0</v>
      </c>
      <c r="BG150" s="225">
        <f>IF(N150="zákl. přenesená",J150,0)</f>
        <v>0</v>
      </c>
      <c r="BH150" s="225">
        <f>IF(N150="sníž. přenesená",J150,0)</f>
        <v>0</v>
      </c>
      <c r="BI150" s="225">
        <f>IF(N150="nulová",J150,0)</f>
        <v>0</v>
      </c>
      <c r="BJ150" s="26" t="s">
        <v>79</v>
      </c>
      <c r="BK150" s="225">
        <f>ROUND(I150*H150,2)</f>
        <v>0</v>
      </c>
      <c r="BL150" s="26" t="s">
        <v>263</v>
      </c>
      <c r="BM150" s="26" t="s">
        <v>2936</v>
      </c>
    </row>
    <row r="151" spans="2:65" s="1" customFormat="1" ht="22.5" customHeight="1">
      <c r="B151" s="213"/>
      <c r="C151" s="214" t="s">
        <v>508</v>
      </c>
      <c r="D151" s="214" t="s">
        <v>176</v>
      </c>
      <c r="E151" s="215" t="s">
        <v>2937</v>
      </c>
      <c r="F151" s="216" t="s">
        <v>2938</v>
      </c>
      <c r="G151" s="217" t="s">
        <v>711</v>
      </c>
      <c r="H151" s="218">
        <v>2</v>
      </c>
      <c r="I151" s="219"/>
      <c r="J151" s="220">
        <f>ROUND(I151*H151,2)</f>
        <v>0</v>
      </c>
      <c r="K151" s="216" t="s">
        <v>5</v>
      </c>
      <c r="L151" s="48"/>
      <c r="M151" s="221" t="s">
        <v>5</v>
      </c>
      <c r="N151" s="222" t="s">
        <v>43</v>
      </c>
      <c r="O151" s="49"/>
      <c r="P151" s="223">
        <f>O151*H151</f>
        <v>0</v>
      </c>
      <c r="Q151" s="223">
        <v>0</v>
      </c>
      <c r="R151" s="223">
        <f>Q151*H151</f>
        <v>0</v>
      </c>
      <c r="S151" s="223">
        <v>0</v>
      </c>
      <c r="T151" s="224">
        <f>S151*H151</f>
        <v>0</v>
      </c>
      <c r="AR151" s="26" t="s">
        <v>263</v>
      </c>
      <c r="AT151" s="26" t="s">
        <v>176</v>
      </c>
      <c r="AU151" s="26" t="s">
        <v>79</v>
      </c>
      <c r="AY151" s="26" t="s">
        <v>173</v>
      </c>
      <c r="BE151" s="225">
        <f>IF(N151="základní",J151,0)</f>
        <v>0</v>
      </c>
      <c r="BF151" s="225">
        <f>IF(N151="snížená",J151,0)</f>
        <v>0</v>
      </c>
      <c r="BG151" s="225">
        <f>IF(N151="zákl. přenesená",J151,0)</f>
        <v>0</v>
      </c>
      <c r="BH151" s="225">
        <f>IF(N151="sníž. přenesená",J151,0)</f>
        <v>0</v>
      </c>
      <c r="BI151" s="225">
        <f>IF(N151="nulová",J151,0)</f>
        <v>0</v>
      </c>
      <c r="BJ151" s="26" t="s">
        <v>79</v>
      </c>
      <c r="BK151" s="225">
        <f>ROUND(I151*H151,2)</f>
        <v>0</v>
      </c>
      <c r="BL151" s="26" t="s">
        <v>263</v>
      </c>
      <c r="BM151" s="26" t="s">
        <v>2939</v>
      </c>
    </row>
    <row r="152" spans="2:65" s="1" customFormat="1" ht="22.5" customHeight="1">
      <c r="B152" s="213"/>
      <c r="C152" s="214" t="s">
        <v>514</v>
      </c>
      <c r="D152" s="214" t="s">
        <v>176</v>
      </c>
      <c r="E152" s="215" t="s">
        <v>2940</v>
      </c>
      <c r="F152" s="216" t="s">
        <v>2941</v>
      </c>
      <c r="G152" s="217" t="s">
        <v>711</v>
      </c>
      <c r="H152" s="218">
        <v>4</v>
      </c>
      <c r="I152" s="219"/>
      <c r="J152" s="220">
        <f>ROUND(I152*H152,2)</f>
        <v>0</v>
      </c>
      <c r="K152" s="216" t="s">
        <v>5</v>
      </c>
      <c r="L152" s="48"/>
      <c r="M152" s="221" t="s">
        <v>5</v>
      </c>
      <c r="N152" s="222" t="s">
        <v>43</v>
      </c>
      <c r="O152" s="49"/>
      <c r="P152" s="223">
        <f>O152*H152</f>
        <v>0</v>
      </c>
      <c r="Q152" s="223">
        <v>0</v>
      </c>
      <c r="R152" s="223">
        <f>Q152*H152</f>
        <v>0</v>
      </c>
      <c r="S152" s="223">
        <v>0</v>
      </c>
      <c r="T152" s="224">
        <f>S152*H152</f>
        <v>0</v>
      </c>
      <c r="AR152" s="26" t="s">
        <v>263</v>
      </c>
      <c r="AT152" s="26" t="s">
        <v>176</v>
      </c>
      <c r="AU152" s="26" t="s">
        <v>79</v>
      </c>
      <c r="AY152" s="26" t="s">
        <v>173</v>
      </c>
      <c r="BE152" s="225">
        <f>IF(N152="základní",J152,0)</f>
        <v>0</v>
      </c>
      <c r="BF152" s="225">
        <f>IF(N152="snížená",J152,0)</f>
        <v>0</v>
      </c>
      <c r="BG152" s="225">
        <f>IF(N152="zákl. přenesená",J152,0)</f>
        <v>0</v>
      </c>
      <c r="BH152" s="225">
        <f>IF(N152="sníž. přenesená",J152,0)</f>
        <v>0</v>
      </c>
      <c r="BI152" s="225">
        <f>IF(N152="nulová",J152,0)</f>
        <v>0</v>
      </c>
      <c r="BJ152" s="26" t="s">
        <v>79</v>
      </c>
      <c r="BK152" s="225">
        <f>ROUND(I152*H152,2)</f>
        <v>0</v>
      </c>
      <c r="BL152" s="26" t="s">
        <v>263</v>
      </c>
      <c r="BM152" s="26" t="s">
        <v>2942</v>
      </c>
    </row>
    <row r="153" spans="2:65" s="1" customFormat="1" ht="22.5" customHeight="1">
      <c r="B153" s="213"/>
      <c r="C153" s="214" t="s">
        <v>519</v>
      </c>
      <c r="D153" s="214" t="s">
        <v>176</v>
      </c>
      <c r="E153" s="215" t="s">
        <v>2943</v>
      </c>
      <c r="F153" s="216" t="s">
        <v>2944</v>
      </c>
      <c r="G153" s="217" t="s">
        <v>711</v>
      </c>
      <c r="H153" s="218">
        <v>2</v>
      </c>
      <c r="I153" s="219"/>
      <c r="J153" s="220">
        <f>ROUND(I153*H153,2)</f>
        <v>0</v>
      </c>
      <c r="K153" s="216" t="s">
        <v>5</v>
      </c>
      <c r="L153" s="48"/>
      <c r="M153" s="221" t="s">
        <v>5</v>
      </c>
      <c r="N153" s="222" t="s">
        <v>43</v>
      </c>
      <c r="O153" s="49"/>
      <c r="P153" s="223">
        <f>O153*H153</f>
        <v>0</v>
      </c>
      <c r="Q153" s="223">
        <v>0</v>
      </c>
      <c r="R153" s="223">
        <f>Q153*H153</f>
        <v>0</v>
      </c>
      <c r="S153" s="223">
        <v>0</v>
      </c>
      <c r="T153" s="224">
        <f>S153*H153</f>
        <v>0</v>
      </c>
      <c r="AR153" s="26" t="s">
        <v>263</v>
      </c>
      <c r="AT153" s="26" t="s">
        <v>176</v>
      </c>
      <c r="AU153" s="26" t="s">
        <v>79</v>
      </c>
      <c r="AY153" s="26" t="s">
        <v>173</v>
      </c>
      <c r="BE153" s="225">
        <f>IF(N153="základní",J153,0)</f>
        <v>0</v>
      </c>
      <c r="BF153" s="225">
        <f>IF(N153="snížená",J153,0)</f>
        <v>0</v>
      </c>
      <c r="BG153" s="225">
        <f>IF(N153="zákl. přenesená",J153,0)</f>
        <v>0</v>
      </c>
      <c r="BH153" s="225">
        <f>IF(N153="sníž. přenesená",J153,0)</f>
        <v>0</v>
      </c>
      <c r="BI153" s="225">
        <f>IF(N153="nulová",J153,0)</f>
        <v>0</v>
      </c>
      <c r="BJ153" s="26" t="s">
        <v>79</v>
      </c>
      <c r="BK153" s="225">
        <f>ROUND(I153*H153,2)</f>
        <v>0</v>
      </c>
      <c r="BL153" s="26" t="s">
        <v>263</v>
      </c>
      <c r="BM153" s="26" t="s">
        <v>2945</v>
      </c>
    </row>
    <row r="154" spans="2:65" s="1" customFormat="1" ht="22.5" customHeight="1">
      <c r="B154" s="213"/>
      <c r="C154" s="214" t="s">
        <v>524</v>
      </c>
      <c r="D154" s="214" t="s">
        <v>176</v>
      </c>
      <c r="E154" s="215" t="s">
        <v>2946</v>
      </c>
      <c r="F154" s="216" t="s">
        <v>2947</v>
      </c>
      <c r="G154" s="217" t="s">
        <v>711</v>
      </c>
      <c r="H154" s="218">
        <v>2</v>
      </c>
      <c r="I154" s="219"/>
      <c r="J154" s="220">
        <f>ROUND(I154*H154,2)</f>
        <v>0</v>
      </c>
      <c r="K154" s="216" t="s">
        <v>5</v>
      </c>
      <c r="L154" s="48"/>
      <c r="M154" s="221" t="s">
        <v>5</v>
      </c>
      <c r="N154" s="222" t="s">
        <v>43</v>
      </c>
      <c r="O154" s="49"/>
      <c r="P154" s="223">
        <f>O154*H154</f>
        <v>0</v>
      </c>
      <c r="Q154" s="223">
        <v>0</v>
      </c>
      <c r="R154" s="223">
        <f>Q154*H154</f>
        <v>0</v>
      </c>
      <c r="S154" s="223">
        <v>0</v>
      </c>
      <c r="T154" s="224">
        <f>S154*H154</f>
        <v>0</v>
      </c>
      <c r="AR154" s="26" t="s">
        <v>263</v>
      </c>
      <c r="AT154" s="26" t="s">
        <v>176</v>
      </c>
      <c r="AU154" s="26" t="s">
        <v>79</v>
      </c>
      <c r="AY154" s="26" t="s">
        <v>173</v>
      </c>
      <c r="BE154" s="225">
        <f>IF(N154="základní",J154,0)</f>
        <v>0</v>
      </c>
      <c r="BF154" s="225">
        <f>IF(N154="snížená",J154,0)</f>
        <v>0</v>
      </c>
      <c r="BG154" s="225">
        <f>IF(N154="zákl. přenesená",J154,0)</f>
        <v>0</v>
      </c>
      <c r="BH154" s="225">
        <f>IF(N154="sníž. přenesená",J154,0)</f>
        <v>0</v>
      </c>
      <c r="BI154" s="225">
        <f>IF(N154="nulová",J154,0)</f>
        <v>0</v>
      </c>
      <c r="BJ154" s="26" t="s">
        <v>79</v>
      </c>
      <c r="BK154" s="225">
        <f>ROUND(I154*H154,2)</f>
        <v>0</v>
      </c>
      <c r="BL154" s="26" t="s">
        <v>263</v>
      </c>
      <c r="BM154" s="26" t="s">
        <v>2948</v>
      </c>
    </row>
    <row r="155" spans="2:65" s="1" customFormat="1" ht="22.5" customHeight="1">
      <c r="B155" s="213"/>
      <c r="C155" s="214" t="s">
        <v>528</v>
      </c>
      <c r="D155" s="214" t="s">
        <v>176</v>
      </c>
      <c r="E155" s="215" t="s">
        <v>2949</v>
      </c>
      <c r="F155" s="216" t="s">
        <v>2950</v>
      </c>
      <c r="G155" s="217" t="s">
        <v>711</v>
      </c>
      <c r="H155" s="218">
        <v>2</v>
      </c>
      <c r="I155" s="219"/>
      <c r="J155" s="220">
        <f>ROUND(I155*H155,2)</f>
        <v>0</v>
      </c>
      <c r="K155" s="216" t="s">
        <v>5</v>
      </c>
      <c r="L155" s="48"/>
      <c r="M155" s="221" t="s">
        <v>5</v>
      </c>
      <c r="N155" s="222" t="s">
        <v>43</v>
      </c>
      <c r="O155" s="49"/>
      <c r="P155" s="223">
        <f>O155*H155</f>
        <v>0</v>
      </c>
      <c r="Q155" s="223">
        <v>0</v>
      </c>
      <c r="R155" s="223">
        <f>Q155*H155</f>
        <v>0</v>
      </c>
      <c r="S155" s="223">
        <v>0</v>
      </c>
      <c r="T155" s="224">
        <f>S155*H155</f>
        <v>0</v>
      </c>
      <c r="AR155" s="26" t="s">
        <v>263</v>
      </c>
      <c r="AT155" s="26" t="s">
        <v>176</v>
      </c>
      <c r="AU155" s="26" t="s">
        <v>79</v>
      </c>
      <c r="AY155" s="26" t="s">
        <v>173</v>
      </c>
      <c r="BE155" s="225">
        <f>IF(N155="základní",J155,0)</f>
        <v>0</v>
      </c>
      <c r="BF155" s="225">
        <f>IF(N155="snížená",J155,0)</f>
        <v>0</v>
      </c>
      <c r="BG155" s="225">
        <f>IF(N155="zákl. přenesená",J155,0)</f>
        <v>0</v>
      </c>
      <c r="BH155" s="225">
        <f>IF(N155="sníž. přenesená",J155,0)</f>
        <v>0</v>
      </c>
      <c r="BI155" s="225">
        <f>IF(N155="nulová",J155,0)</f>
        <v>0</v>
      </c>
      <c r="BJ155" s="26" t="s">
        <v>79</v>
      </c>
      <c r="BK155" s="225">
        <f>ROUND(I155*H155,2)</f>
        <v>0</v>
      </c>
      <c r="BL155" s="26" t="s">
        <v>263</v>
      </c>
      <c r="BM155" s="26" t="s">
        <v>2951</v>
      </c>
    </row>
    <row r="156" spans="2:65" s="1" customFormat="1" ht="22.5" customHeight="1">
      <c r="B156" s="213"/>
      <c r="C156" s="214" t="s">
        <v>532</v>
      </c>
      <c r="D156" s="214" t="s">
        <v>176</v>
      </c>
      <c r="E156" s="215" t="s">
        <v>2800</v>
      </c>
      <c r="F156" s="216" t="s">
        <v>2801</v>
      </c>
      <c r="G156" s="217" t="s">
        <v>2802</v>
      </c>
      <c r="H156" s="218">
        <v>6</v>
      </c>
      <c r="I156" s="219"/>
      <c r="J156" s="220">
        <f>ROUND(I156*H156,2)</f>
        <v>0</v>
      </c>
      <c r="K156" s="216" t="s">
        <v>5</v>
      </c>
      <c r="L156" s="48"/>
      <c r="M156" s="221" t="s">
        <v>5</v>
      </c>
      <c r="N156" s="222" t="s">
        <v>43</v>
      </c>
      <c r="O156" s="49"/>
      <c r="P156" s="223">
        <f>O156*H156</f>
        <v>0</v>
      </c>
      <c r="Q156" s="223">
        <v>0</v>
      </c>
      <c r="R156" s="223">
        <f>Q156*H156</f>
        <v>0</v>
      </c>
      <c r="S156" s="223">
        <v>0</v>
      </c>
      <c r="T156" s="224">
        <f>S156*H156</f>
        <v>0</v>
      </c>
      <c r="AR156" s="26" t="s">
        <v>263</v>
      </c>
      <c r="AT156" s="26" t="s">
        <v>176</v>
      </c>
      <c r="AU156" s="26" t="s">
        <v>79</v>
      </c>
      <c r="AY156" s="26" t="s">
        <v>173</v>
      </c>
      <c r="BE156" s="225">
        <f>IF(N156="základní",J156,0)</f>
        <v>0</v>
      </c>
      <c r="BF156" s="225">
        <f>IF(N156="snížená",J156,0)</f>
        <v>0</v>
      </c>
      <c r="BG156" s="225">
        <f>IF(N156="zákl. přenesená",J156,0)</f>
        <v>0</v>
      </c>
      <c r="BH156" s="225">
        <f>IF(N156="sníž. přenesená",J156,0)</f>
        <v>0</v>
      </c>
      <c r="BI156" s="225">
        <f>IF(N156="nulová",J156,0)</f>
        <v>0</v>
      </c>
      <c r="BJ156" s="26" t="s">
        <v>79</v>
      </c>
      <c r="BK156" s="225">
        <f>ROUND(I156*H156,2)</f>
        <v>0</v>
      </c>
      <c r="BL156" s="26" t="s">
        <v>263</v>
      </c>
      <c r="BM156" s="26" t="s">
        <v>2952</v>
      </c>
    </row>
    <row r="157" spans="2:65" s="1" customFormat="1" ht="22.5" customHeight="1">
      <c r="B157" s="213"/>
      <c r="C157" s="214" t="s">
        <v>537</v>
      </c>
      <c r="D157" s="214" t="s">
        <v>176</v>
      </c>
      <c r="E157" s="215" t="s">
        <v>2953</v>
      </c>
      <c r="F157" s="216" t="s">
        <v>2954</v>
      </c>
      <c r="G157" s="217" t="s">
        <v>260</v>
      </c>
      <c r="H157" s="218">
        <v>240</v>
      </c>
      <c r="I157" s="219"/>
      <c r="J157" s="220">
        <f>ROUND(I157*H157,2)</f>
        <v>0</v>
      </c>
      <c r="K157" s="216" t="s">
        <v>5</v>
      </c>
      <c r="L157" s="48"/>
      <c r="M157" s="221" t="s">
        <v>5</v>
      </c>
      <c r="N157" s="222" t="s">
        <v>43</v>
      </c>
      <c r="O157" s="49"/>
      <c r="P157" s="223">
        <f>O157*H157</f>
        <v>0</v>
      </c>
      <c r="Q157" s="223">
        <v>6E-05</v>
      </c>
      <c r="R157" s="223">
        <f>Q157*H157</f>
        <v>0</v>
      </c>
      <c r="S157" s="223">
        <v>0</v>
      </c>
      <c r="T157" s="224">
        <f>S157*H157</f>
        <v>0</v>
      </c>
      <c r="AR157" s="26" t="s">
        <v>263</v>
      </c>
      <c r="AT157" s="26" t="s">
        <v>176</v>
      </c>
      <c r="AU157" s="26" t="s">
        <v>79</v>
      </c>
      <c r="AY157" s="26" t="s">
        <v>173</v>
      </c>
      <c r="BE157" s="225">
        <f>IF(N157="základní",J157,0)</f>
        <v>0</v>
      </c>
      <c r="BF157" s="225">
        <f>IF(N157="snížená",J157,0)</f>
        <v>0</v>
      </c>
      <c r="BG157" s="225">
        <f>IF(N157="zákl. přenesená",J157,0)</f>
        <v>0</v>
      </c>
      <c r="BH157" s="225">
        <f>IF(N157="sníž. přenesená",J157,0)</f>
        <v>0</v>
      </c>
      <c r="BI157" s="225">
        <f>IF(N157="nulová",J157,0)</f>
        <v>0</v>
      </c>
      <c r="BJ157" s="26" t="s">
        <v>79</v>
      </c>
      <c r="BK157" s="225">
        <f>ROUND(I157*H157,2)</f>
        <v>0</v>
      </c>
      <c r="BL157" s="26" t="s">
        <v>263</v>
      </c>
      <c r="BM157" s="26" t="s">
        <v>2955</v>
      </c>
    </row>
    <row r="158" spans="2:65" s="1" customFormat="1" ht="22.5" customHeight="1">
      <c r="B158" s="213"/>
      <c r="C158" s="214" t="s">
        <v>543</v>
      </c>
      <c r="D158" s="214" t="s">
        <v>176</v>
      </c>
      <c r="E158" s="215" t="s">
        <v>2956</v>
      </c>
      <c r="F158" s="216" t="s">
        <v>2957</v>
      </c>
      <c r="G158" s="217" t="s">
        <v>2802</v>
      </c>
      <c r="H158" s="218">
        <v>45</v>
      </c>
      <c r="I158" s="219"/>
      <c r="J158" s="220">
        <f>ROUND(I158*H158,2)</f>
        <v>0</v>
      </c>
      <c r="K158" s="216" t="s">
        <v>5</v>
      </c>
      <c r="L158" s="48"/>
      <c r="M158" s="221" t="s">
        <v>5</v>
      </c>
      <c r="N158" s="222" t="s">
        <v>43</v>
      </c>
      <c r="O158" s="49"/>
      <c r="P158" s="223">
        <f>O158*H158</f>
        <v>0</v>
      </c>
      <c r="Q158" s="223">
        <v>0</v>
      </c>
      <c r="R158" s="223">
        <f>Q158*H158</f>
        <v>0</v>
      </c>
      <c r="S158" s="223">
        <v>0</v>
      </c>
      <c r="T158" s="224">
        <f>S158*H158</f>
        <v>0</v>
      </c>
      <c r="AR158" s="26" t="s">
        <v>263</v>
      </c>
      <c r="AT158" s="26" t="s">
        <v>176</v>
      </c>
      <c r="AU158" s="26" t="s">
        <v>79</v>
      </c>
      <c r="AY158" s="26" t="s">
        <v>173</v>
      </c>
      <c r="BE158" s="225">
        <f>IF(N158="základní",J158,0)</f>
        <v>0</v>
      </c>
      <c r="BF158" s="225">
        <f>IF(N158="snížená",J158,0)</f>
        <v>0</v>
      </c>
      <c r="BG158" s="225">
        <f>IF(N158="zákl. přenesená",J158,0)</f>
        <v>0</v>
      </c>
      <c r="BH158" s="225">
        <f>IF(N158="sníž. přenesená",J158,0)</f>
        <v>0</v>
      </c>
      <c r="BI158" s="225">
        <f>IF(N158="nulová",J158,0)</f>
        <v>0</v>
      </c>
      <c r="BJ158" s="26" t="s">
        <v>79</v>
      </c>
      <c r="BK158" s="225">
        <f>ROUND(I158*H158,2)</f>
        <v>0</v>
      </c>
      <c r="BL158" s="26" t="s">
        <v>263</v>
      </c>
      <c r="BM158" s="26" t="s">
        <v>2958</v>
      </c>
    </row>
    <row r="159" spans="2:65" s="1" customFormat="1" ht="22.5" customHeight="1">
      <c r="B159" s="213"/>
      <c r="C159" s="214" t="s">
        <v>549</v>
      </c>
      <c r="D159" s="214" t="s">
        <v>176</v>
      </c>
      <c r="E159" s="215" t="s">
        <v>2959</v>
      </c>
      <c r="F159" s="216" t="s">
        <v>2960</v>
      </c>
      <c r="G159" s="217" t="s">
        <v>2802</v>
      </c>
      <c r="H159" s="218">
        <v>52</v>
      </c>
      <c r="I159" s="219"/>
      <c r="J159" s="220">
        <f>ROUND(I159*H159,2)</f>
        <v>0</v>
      </c>
      <c r="K159" s="216" t="s">
        <v>5</v>
      </c>
      <c r="L159" s="48"/>
      <c r="M159" s="221" t="s">
        <v>5</v>
      </c>
      <c r="N159" s="222" t="s">
        <v>43</v>
      </c>
      <c r="O159" s="49"/>
      <c r="P159" s="223">
        <f>O159*H159</f>
        <v>0</v>
      </c>
      <c r="Q159" s="223">
        <v>0</v>
      </c>
      <c r="R159" s="223">
        <f>Q159*H159</f>
        <v>0</v>
      </c>
      <c r="S159" s="223">
        <v>0</v>
      </c>
      <c r="T159" s="224">
        <f>S159*H159</f>
        <v>0</v>
      </c>
      <c r="AR159" s="26" t="s">
        <v>263</v>
      </c>
      <c r="AT159" s="26" t="s">
        <v>176</v>
      </c>
      <c r="AU159" s="26" t="s">
        <v>79</v>
      </c>
      <c r="AY159" s="26" t="s">
        <v>173</v>
      </c>
      <c r="BE159" s="225">
        <f>IF(N159="základní",J159,0)</f>
        <v>0</v>
      </c>
      <c r="BF159" s="225">
        <f>IF(N159="snížená",J159,0)</f>
        <v>0</v>
      </c>
      <c r="BG159" s="225">
        <f>IF(N159="zákl. přenesená",J159,0)</f>
        <v>0</v>
      </c>
      <c r="BH159" s="225">
        <f>IF(N159="sníž. přenesená",J159,0)</f>
        <v>0</v>
      </c>
      <c r="BI159" s="225">
        <f>IF(N159="nulová",J159,0)</f>
        <v>0</v>
      </c>
      <c r="BJ159" s="26" t="s">
        <v>79</v>
      </c>
      <c r="BK159" s="225">
        <f>ROUND(I159*H159,2)</f>
        <v>0</v>
      </c>
      <c r="BL159" s="26" t="s">
        <v>263</v>
      </c>
      <c r="BM159" s="26" t="s">
        <v>2961</v>
      </c>
    </row>
    <row r="160" spans="2:65" s="1" customFormat="1" ht="22.5" customHeight="1">
      <c r="B160" s="213"/>
      <c r="C160" s="214" t="s">
        <v>555</v>
      </c>
      <c r="D160" s="214" t="s">
        <v>176</v>
      </c>
      <c r="E160" s="215" t="s">
        <v>2962</v>
      </c>
      <c r="F160" s="216" t="s">
        <v>2963</v>
      </c>
      <c r="G160" s="217" t="s">
        <v>2802</v>
      </c>
      <c r="H160" s="218">
        <v>10</v>
      </c>
      <c r="I160" s="219"/>
      <c r="J160" s="220">
        <f>ROUND(I160*H160,2)</f>
        <v>0</v>
      </c>
      <c r="K160" s="216" t="s">
        <v>5</v>
      </c>
      <c r="L160" s="48"/>
      <c r="M160" s="221" t="s">
        <v>5</v>
      </c>
      <c r="N160" s="222" t="s">
        <v>43</v>
      </c>
      <c r="O160" s="49"/>
      <c r="P160" s="223">
        <f>O160*H160</f>
        <v>0</v>
      </c>
      <c r="Q160" s="223">
        <v>0</v>
      </c>
      <c r="R160" s="223">
        <f>Q160*H160</f>
        <v>0</v>
      </c>
      <c r="S160" s="223">
        <v>0</v>
      </c>
      <c r="T160" s="224">
        <f>S160*H160</f>
        <v>0</v>
      </c>
      <c r="AR160" s="26" t="s">
        <v>263</v>
      </c>
      <c r="AT160" s="26" t="s">
        <v>176</v>
      </c>
      <c r="AU160" s="26" t="s">
        <v>79</v>
      </c>
      <c r="AY160" s="26" t="s">
        <v>173</v>
      </c>
      <c r="BE160" s="225">
        <f>IF(N160="základní",J160,0)</f>
        <v>0</v>
      </c>
      <c r="BF160" s="225">
        <f>IF(N160="snížená",J160,0)</f>
        <v>0</v>
      </c>
      <c r="BG160" s="225">
        <f>IF(N160="zákl. přenesená",J160,0)</f>
        <v>0</v>
      </c>
      <c r="BH160" s="225">
        <f>IF(N160="sníž. přenesená",J160,0)</f>
        <v>0</v>
      </c>
      <c r="BI160" s="225">
        <f>IF(N160="nulová",J160,0)</f>
        <v>0</v>
      </c>
      <c r="BJ160" s="26" t="s">
        <v>79</v>
      </c>
      <c r="BK160" s="225">
        <f>ROUND(I160*H160,2)</f>
        <v>0</v>
      </c>
      <c r="BL160" s="26" t="s">
        <v>263</v>
      </c>
      <c r="BM160" s="26" t="s">
        <v>2964</v>
      </c>
    </row>
    <row r="161" spans="2:65" s="1" customFormat="1" ht="22.5" customHeight="1">
      <c r="B161" s="213"/>
      <c r="C161" s="214" t="s">
        <v>560</v>
      </c>
      <c r="D161" s="214" t="s">
        <v>176</v>
      </c>
      <c r="E161" s="215" t="s">
        <v>2965</v>
      </c>
      <c r="F161" s="216" t="s">
        <v>2966</v>
      </c>
      <c r="G161" s="217" t="s">
        <v>2802</v>
      </c>
      <c r="H161" s="218">
        <v>53</v>
      </c>
      <c r="I161" s="219"/>
      <c r="J161" s="220">
        <f>ROUND(I161*H161,2)</f>
        <v>0</v>
      </c>
      <c r="K161" s="216" t="s">
        <v>5</v>
      </c>
      <c r="L161" s="48"/>
      <c r="M161" s="221" t="s">
        <v>5</v>
      </c>
      <c r="N161" s="222" t="s">
        <v>43</v>
      </c>
      <c r="O161" s="49"/>
      <c r="P161" s="223">
        <f>O161*H161</f>
        <v>0</v>
      </c>
      <c r="Q161" s="223">
        <v>0</v>
      </c>
      <c r="R161" s="223">
        <f>Q161*H161</f>
        <v>0</v>
      </c>
      <c r="S161" s="223">
        <v>0</v>
      </c>
      <c r="T161" s="224">
        <f>S161*H161</f>
        <v>0</v>
      </c>
      <c r="AR161" s="26" t="s">
        <v>263</v>
      </c>
      <c r="AT161" s="26" t="s">
        <v>176</v>
      </c>
      <c r="AU161" s="26" t="s">
        <v>79</v>
      </c>
      <c r="AY161" s="26" t="s">
        <v>173</v>
      </c>
      <c r="BE161" s="225">
        <f>IF(N161="základní",J161,0)</f>
        <v>0</v>
      </c>
      <c r="BF161" s="225">
        <f>IF(N161="snížená",J161,0)</f>
        <v>0</v>
      </c>
      <c r="BG161" s="225">
        <f>IF(N161="zákl. přenesená",J161,0)</f>
        <v>0</v>
      </c>
      <c r="BH161" s="225">
        <f>IF(N161="sníž. přenesená",J161,0)</f>
        <v>0</v>
      </c>
      <c r="BI161" s="225">
        <f>IF(N161="nulová",J161,0)</f>
        <v>0</v>
      </c>
      <c r="BJ161" s="26" t="s">
        <v>79</v>
      </c>
      <c r="BK161" s="225">
        <f>ROUND(I161*H161,2)</f>
        <v>0</v>
      </c>
      <c r="BL161" s="26" t="s">
        <v>263</v>
      </c>
      <c r="BM161" s="26" t="s">
        <v>2967</v>
      </c>
    </row>
    <row r="162" spans="2:65" s="1" customFormat="1" ht="22.5" customHeight="1">
      <c r="B162" s="213"/>
      <c r="C162" s="214" t="s">
        <v>565</v>
      </c>
      <c r="D162" s="214" t="s">
        <v>176</v>
      </c>
      <c r="E162" s="215" t="s">
        <v>2968</v>
      </c>
      <c r="F162" s="216" t="s">
        <v>2969</v>
      </c>
      <c r="G162" s="217" t="s">
        <v>2802</v>
      </c>
      <c r="H162" s="218">
        <v>6</v>
      </c>
      <c r="I162" s="219"/>
      <c r="J162" s="220">
        <f>ROUND(I162*H162,2)</f>
        <v>0</v>
      </c>
      <c r="K162" s="216" t="s">
        <v>5</v>
      </c>
      <c r="L162" s="48"/>
      <c r="M162" s="221" t="s">
        <v>5</v>
      </c>
      <c r="N162" s="222" t="s">
        <v>43</v>
      </c>
      <c r="O162" s="49"/>
      <c r="P162" s="223">
        <f>O162*H162</f>
        <v>0</v>
      </c>
      <c r="Q162" s="223">
        <v>0</v>
      </c>
      <c r="R162" s="223">
        <f>Q162*H162</f>
        <v>0</v>
      </c>
      <c r="S162" s="223">
        <v>0</v>
      </c>
      <c r="T162" s="224">
        <f>S162*H162</f>
        <v>0</v>
      </c>
      <c r="AR162" s="26" t="s">
        <v>263</v>
      </c>
      <c r="AT162" s="26" t="s">
        <v>176</v>
      </c>
      <c r="AU162" s="26" t="s">
        <v>79</v>
      </c>
      <c r="AY162" s="26" t="s">
        <v>173</v>
      </c>
      <c r="BE162" s="225">
        <f>IF(N162="základní",J162,0)</f>
        <v>0</v>
      </c>
      <c r="BF162" s="225">
        <f>IF(N162="snížená",J162,0)</f>
        <v>0</v>
      </c>
      <c r="BG162" s="225">
        <f>IF(N162="zákl. přenesená",J162,0)</f>
        <v>0</v>
      </c>
      <c r="BH162" s="225">
        <f>IF(N162="sníž. přenesená",J162,0)</f>
        <v>0</v>
      </c>
      <c r="BI162" s="225">
        <f>IF(N162="nulová",J162,0)</f>
        <v>0</v>
      </c>
      <c r="BJ162" s="26" t="s">
        <v>79</v>
      </c>
      <c r="BK162" s="225">
        <f>ROUND(I162*H162,2)</f>
        <v>0</v>
      </c>
      <c r="BL162" s="26" t="s">
        <v>263</v>
      </c>
      <c r="BM162" s="26" t="s">
        <v>2970</v>
      </c>
    </row>
    <row r="163" spans="2:65" s="1" customFormat="1" ht="31.5" customHeight="1">
      <c r="B163" s="213"/>
      <c r="C163" s="214" t="s">
        <v>575</v>
      </c>
      <c r="D163" s="214" t="s">
        <v>176</v>
      </c>
      <c r="E163" s="215" t="s">
        <v>2971</v>
      </c>
      <c r="F163" s="216" t="s">
        <v>2972</v>
      </c>
      <c r="G163" s="217" t="s">
        <v>179</v>
      </c>
      <c r="H163" s="218">
        <v>2</v>
      </c>
      <c r="I163" s="219"/>
      <c r="J163" s="220">
        <f>ROUND(I163*H163,2)</f>
        <v>0</v>
      </c>
      <c r="K163" s="216" t="s">
        <v>1288</v>
      </c>
      <c r="L163" s="48"/>
      <c r="M163" s="221" t="s">
        <v>5</v>
      </c>
      <c r="N163" s="222" t="s">
        <v>43</v>
      </c>
      <c r="O163" s="49"/>
      <c r="P163" s="223">
        <f>O163*H163</f>
        <v>0</v>
      </c>
      <c r="Q163" s="223">
        <v>0.00038</v>
      </c>
      <c r="R163" s="223">
        <f>Q163*H163</f>
        <v>0</v>
      </c>
      <c r="S163" s="223">
        <v>0</v>
      </c>
      <c r="T163" s="224">
        <f>S163*H163</f>
        <v>0</v>
      </c>
      <c r="AR163" s="26" t="s">
        <v>263</v>
      </c>
      <c r="AT163" s="26" t="s">
        <v>176</v>
      </c>
      <c r="AU163" s="26" t="s">
        <v>79</v>
      </c>
      <c r="AY163" s="26" t="s">
        <v>173</v>
      </c>
      <c r="BE163" s="225">
        <f>IF(N163="základní",J163,0)</f>
        <v>0</v>
      </c>
      <c r="BF163" s="225">
        <f>IF(N163="snížená",J163,0)</f>
        <v>0</v>
      </c>
      <c r="BG163" s="225">
        <f>IF(N163="zákl. přenesená",J163,0)</f>
        <v>0</v>
      </c>
      <c r="BH163" s="225">
        <f>IF(N163="sníž. přenesená",J163,0)</f>
        <v>0</v>
      </c>
      <c r="BI163" s="225">
        <f>IF(N163="nulová",J163,0)</f>
        <v>0</v>
      </c>
      <c r="BJ163" s="26" t="s">
        <v>79</v>
      </c>
      <c r="BK163" s="225">
        <f>ROUND(I163*H163,2)</f>
        <v>0</v>
      </c>
      <c r="BL163" s="26" t="s">
        <v>263</v>
      </c>
      <c r="BM163" s="26" t="s">
        <v>2973</v>
      </c>
    </row>
    <row r="164" spans="2:65" s="1" customFormat="1" ht="22.5" customHeight="1">
      <c r="B164" s="213"/>
      <c r="C164" s="214" t="s">
        <v>498</v>
      </c>
      <c r="D164" s="214" t="s">
        <v>176</v>
      </c>
      <c r="E164" s="215" t="s">
        <v>2974</v>
      </c>
      <c r="F164" s="216" t="s">
        <v>2975</v>
      </c>
      <c r="G164" s="217" t="s">
        <v>711</v>
      </c>
      <c r="H164" s="218">
        <v>10</v>
      </c>
      <c r="I164" s="219"/>
      <c r="J164" s="220">
        <f>ROUND(I164*H164,2)</f>
        <v>0</v>
      </c>
      <c r="K164" s="216" t="s">
        <v>5</v>
      </c>
      <c r="L164" s="48"/>
      <c r="M164" s="221" t="s">
        <v>5</v>
      </c>
      <c r="N164" s="222" t="s">
        <v>43</v>
      </c>
      <c r="O164" s="49"/>
      <c r="P164" s="223">
        <f>O164*H164</f>
        <v>0</v>
      </c>
      <c r="Q164" s="223">
        <v>0</v>
      </c>
      <c r="R164" s="223">
        <f>Q164*H164</f>
        <v>0</v>
      </c>
      <c r="S164" s="223">
        <v>0</v>
      </c>
      <c r="T164" s="224">
        <f>S164*H164</f>
        <v>0</v>
      </c>
      <c r="AR164" s="26" t="s">
        <v>263</v>
      </c>
      <c r="AT164" s="26" t="s">
        <v>176</v>
      </c>
      <c r="AU164" s="26" t="s">
        <v>79</v>
      </c>
      <c r="AY164" s="26" t="s">
        <v>173</v>
      </c>
      <c r="BE164" s="225">
        <f>IF(N164="základní",J164,0)</f>
        <v>0</v>
      </c>
      <c r="BF164" s="225">
        <f>IF(N164="snížená",J164,0)</f>
        <v>0</v>
      </c>
      <c r="BG164" s="225">
        <f>IF(N164="zákl. přenesená",J164,0)</f>
        <v>0</v>
      </c>
      <c r="BH164" s="225">
        <f>IF(N164="sníž. přenesená",J164,0)</f>
        <v>0</v>
      </c>
      <c r="BI164" s="225">
        <f>IF(N164="nulová",J164,0)</f>
        <v>0</v>
      </c>
      <c r="BJ164" s="26" t="s">
        <v>79</v>
      </c>
      <c r="BK164" s="225">
        <f>ROUND(I164*H164,2)</f>
        <v>0</v>
      </c>
      <c r="BL164" s="26" t="s">
        <v>263</v>
      </c>
      <c r="BM164" s="26" t="s">
        <v>2976</v>
      </c>
    </row>
    <row r="165" spans="2:65" s="1" customFormat="1" ht="22.5" customHeight="1">
      <c r="B165" s="213"/>
      <c r="C165" s="214" t="s">
        <v>583</v>
      </c>
      <c r="D165" s="214" t="s">
        <v>176</v>
      </c>
      <c r="E165" s="215" t="s">
        <v>2977</v>
      </c>
      <c r="F165" s="216" t="s">
        <v>2811</v>
      </c>
      <c r="G165" s="217" t="s">
        <v>711</v>
      </c>
      <c r="H165" s="218">
        <v>1</v>
      </c>
      <c r="I165" s="219"/>
      <c r="J165" s="220">
        <f>ROUND(I165*H165,2)</f>
        <v>0</v>
      </c>
      <c r="K165" s="216" t="s">
        <v>5</v>
      </c>
      <c r="L165" s="48"/>
      <c r="M165" s="221" t="s">
        <v>5</v>
      </c>
      <c r="N165" s="222" t="s">
        <v>43</v>
      </c>
      <c r="O165" s="49"/>
      <c r="P165" s="223">
        <f>O165*H165</f>
        <v>0</v>
      </c>
      <c r="Q165" s="223">
        <v>0</v>
      </c>
      <c r="R165" s="223">
        <f>Q165*H165</f>
        <v>0</v>
      </c>
      <c r="S165" s="223">
        <v>0</v>
      </c>
      <c r="T165" s="224">
        <f>S165*H165</f>
        <v>0</v>
      </c>
      <c r="AR165" s="26" t="s">
        <v>263</v>
      </c>
      <c r="AT165" s="26" t="s">
        <v>176</v>
      </c>
      <c r="AU165" s="26" t="s">
        <v>79</v>
      </c>
      <c r="AY165" s="26" t="s">
        <v>173</v>
      </c>
      <c r="BE165" s="225">
        <f>IF(N165="základní",J165,0)</f>
        <v>0</v>
      </c>
      <c r="BF165" s="225">
        <f>IF(N165="snížená",J165,0)</f>
        <v>0</v>
      </c>
      <c r="BG165" s="225">
        <f>IF(N165="zákl. přenesená",J165,0)</f>
        <v>0</v>
      </c>
      <c r="BH165" s="225">
        <f>IF(N165="sníž. přenesená",J165,0)</f>
        <v>0</v>
      </c>
      <c r="BI165" s="225">
        <f>IF(N165="nulová",J165,0)</f>
        <v>0</v>
      </c>
      <c r="BJ165" s="26" t="s">
        <v>79</v>
      </c>
      <c r="BK165" s="225">
        <f>ROUND(I165*H165,2)</f>
        <v>0</v>
      </c>
      <c r="BL165" s="26" t="s">
        <v>263</v>
      </c>
      <c r="BM165" s="26" t="s">
        <v>2978</v>
      </c>
    </row>
    <row r="166" spans="2:65" s="1" customFormat="1" ht="31.5" customHeight="1">
      <c r="B166" s="213"/>
      <c r="C166" s="214" t="s">
        <v>588</v>
      </c>
      <c r="D166" s="214" t="s">
        <v>176</v>
      </c>
      <c r="E166" s="215" t="s">
        <v>2979</v>
      </c>
      <c r="F166" s="216" t="s">
        <v>2980</v>
      </c>
      <c r="G166" s="217" t="s">
        <v>2802</v>
      </c>
      <c r="H166" s="218">
        <v>50</v>
      </c>
      <c r="I166" s="219"/>
      <c r="J166" s="220">
        <f>ROUND(I166*H166,2)</f>
        <v>0</v>
      </c>
      <c r="K166" s="216" t="s">
        <v>5</v>
      </c>
      <c r="L166" s="48"/>
      <c r="M166" s="221" t="s">
        <v>5</v>
      </c>
      <c r="N166" s="222" t="s">
        <v>43</v>
      </c>
      <c r="O166" s="49"/>
      <c r="P166" s="223">
        <f>O166*H166</f>
        <v>0</v>
      </c>
      <c r="Q166" s="223">
        <v>0</v>
      </c>
      <c r="R166" s="223">
        <f>Q166*H166</f>
        <v>0</v>
      </c>
      <c r="S166" s="223">
        <v>0</v>
      </c>
      <c r="T166" s="224">
        <f>S166*H166</f>
        <v>0</v>
      </c>
      <c r="AR166" s="26" t="s">
        <v>263</v>
      </c>
      <c r="AT166" s="26" t="s">
        <v>176</v>
      </c>
      <c r="AU166" s="26" t="s">
        <v>79</v>
      </c>
      <c r="AY166" s="26" t="s">
        <v>173</v>
      </c>
      <c r="BE166" s="225">
        <f>IF(N166="základní",J166,0)</f>
        <v>0</v>
      </c>
      <c r="BF166" s="225">
        <f>IF(N166="snížená",J166,0)</f>
        <v>0</v>
      </c>
      <c r="BG166" s="225">
        <f>IF(N166="zákl. přenesená",J166,0)</f>
        <v>0</v>
      </c>
      <c r="BH166" s="225">
        <f>IF(N166="sníž. přenesená",J166,0)</f>
        <v>0</v>
      </c>
      <c r="BI166" s="225">
        <f>IF(N166="nulová",J166,0)</f>
        <v>0</v>
      </c>
      <c r="BJ166" s="26" t="s">
        <v>79</v>
      </c>
      <c r="BK166" s="225">
        <f>ROUND(I166*H166,2)</f>
        <v>0</v>
      </c>
      <c r="BL166" s="26" t="s">
        <v>263</v>
      </c>
      <c r="BM166" s="26" t="s">
        <v>2981</v>
      </c>
    </row>
    <row r="167" spans="2:65" s="1" customFormat="1" ht="31.5" customHeight="1">
      <c r="B167" s="213"/>
      <c r="C167" s="214" t="s">
        <v>593</v>
      </c>
      <c r="D167" s="214" t="s">
        <v>176</v>
      </c>
      <c r="E167" s="215" t="s">
        <v>2982</v>
      </c>
      <c r="F167" s="216" t="s">
        <v>2983</v>
      </c>
      <c r="G167" s="217" t="s">
        <v>711</v>
      </c>
      <c r="H167" s="218">
        <v>3</v>
      </c>
      <c r="I167" s="219"/>
      <c r="J167" s="220">
        <f>ROUND(I167*H167,2)</f>
        <v>0</v>
      </c>
      <c r="K167" s="216" t="s">
        <v>5</v>
      </c>
      <c r="L167" s="48"/>
      <c r="M167" s="221" t="s">
        <v>5</v>
      </c>
      <c r="N167" s="222" t="s">
        <v>43</v>
      </c>
      <c r="O167" s="49"/>
      <c r="P167" s="223">
        <f>O167*H167</f>
        <v>0</v>
      </c>
      <c r="Q167" s="223">
        <v>0</v>
      </c>
      <c r="R167" s="223">
        <f>Q167*H167</f>
        <v>0</v>
      </c>
      <c r="S167" s="223">
        <v>0</v>
      </c>
      <c r="T167" s="224">
        <f>S167*H167</f>
        <v>0</v>
      </c>
      <c r="AR167" s="26" t="s">
        <v>263</v>
      </c>
      <c r="AT167" s="26" t="s">
        <v>176</v>
      </c>
      <c r="AU167" s="26" t="s">
        <v>79</v>
      </c>
      <c r="AY167" s="26" t="s">
        <v>173</v>
      </c>
      <c r="BE167" s="225">
        <f>IF(N167="základní",J167,0)</f>
        <v>0</v>
      </c>
      <c r="BF167" s="225">
        <f>IF(N167="snížená",J167,0)</f>
        <v>0</v>
      </c>
      <c r="BG167" s="225">
        <f>IF(N167="zákl. přenesená",J167,0)</f>
        <v>0</v>
      </c>
      <c r="BH167" s="225">
        <f>IF(N167="sníž. přenesená",J167,0)</f>
        <v>0</v>
      </c>
      <c r="BI167" s="225">
        <f>IF(N167="nulová",J167,0)</f>
        <v>0</v>
      </c>
      <c r="BJ167" s="26" t="s">
        <v>79</v>
      </c>
      <c r="BK167" s="225">
        <f>ROUND(I167*H167,2)</f>
        <v>0</v>
      </c>
      <c r="BL167" s="26" t="s">
        <v>263</v>
      </c>
      <c r="BM167" s="26" t="s">
        <v>2984</v>
      </c>
    </row>
    <row r="168" spans="2:65" s="1" customFormat="1" ht="31.5" customHeight="1">
      <c r="B168" s="213"/>
      <c r="C168" s="214" t="s">
        <v>597</v>
      </c>
      <c r="D168" s="214" t="s">
        <v>176</v>
      </c>
      <c r="E168" s="215" t="s">
        <v>2985</v>
      </c>
      <c r="F168" s="216" t="s">
        <v>2986</v>
      </c>
      <c r="G168" s="217" t="s">
        <v>711</v>
      </c>
      <c r="H168" s="218">
        <v>30</v>
      </c>
      <c r="I168" s="219"/>
      <c r="J168" s="220">
        <f>ROUND(I168*H168,2)</f>
        <v>0</v>
      </c>
      <c r="K168" s="216" t="s">
        <v>5</v>
      </c>
      <c r="L168" s="48"/>
      <c r="M168" s="221" t="s">
        <v>5</v>
      </c>
      <c r="N168" s="222" t="s">
        <v>43</v>
      </c>
      <c r="O168" s="49"/>
      <c r="P168" s="223">
        <f>O168*H168</f>
        <v>0</v>
      </c>
      <c r="Q168" s="223">
        <v>0</v>
      </c>
      <c r="R168" s="223">
        <f>Q168*H168</f>
        <v>0</v>
      </c>
      <c r="S168" s="223">
        <v>0</v>
      </c>
      <c r="T168" s="224">
        <f>S168*H168</f>
        <v>0</v>
      </c>
      <c r="AR168" s="26" t="s">
        <v>263</v>
      </c>
      <c r="AT168" s="26" t="s">
        <v>176</v>
      </c>
      <c r="AU168" s="26" t="s">
        <v>79</v>
      </c>
      <c r="AY168" s="26" t="s">
        <v>173</v>
      </c>
      <c r="BE168" s="225">
        <f>IF(N168="základní",J168,0)</f>
        <v>0</v>
      </c>
      <c r="BF168" s="225">
        <f>IF(N168="snížená",J168,0)</f>
        <v>0</v>
      </c>
      <c r="BG168" s="225">
        <f>IF(N168="zákl. přenesená",J168,0)</f>
        <v>0</v>
      </c>
      <c r="BH168" s="225">
        <f>IF(N168="sníž. přenesená",J168,0)</f>
        <v>0</v>
      </c>
      <c r="BI168" s="225">
        <f>IF(N168="nulová",J168,0)</f>
        <v>0</v>
      </c>
      <c r="BJ168" s="26" t="s">
        <v>79</v>
      </c>
      <c r="BK168" s="225">
        <f>ROUND(I168*H168,2)</f>
        <v>0</v>
      </c>
      <c r="BL168" s="26" t="s">
        <v>263</v>
      </c>
      <c r="BM168" s="26" t="s">
        <v>2987</v>
      </c>
    </row>
    <row r="169" spans="2:65" s="1" customFormat="1" ht="31.5" customHeight="1">
      <c r="B169" s="213"/>
      <c r="C169" s="214" t="s">
        <v>602</v>
      </c>
      <c r="D169" s="214" t="s">
        <v>176</v>
      </c>
      <c r="E169" s="215" t="s">
        <v>2988</v>
      </c>
      <c r="F169" s="216" t="s">
        <v>2989</v>
      </c>
      <c r="G169" s="217" t="s">
        <v>711</v>
      </c>
      <c r="H169" s="218">
        <v>6</v>
      </c>
      <c r="I169" s="219"/>
      <c r="J169" s="220">
        <f>ROUND(I169*H169,2)</f>
        <v>0</v>
      </c>
      <c r="K169" s="216" t="s">
        <v>5</v>
      </c>
      <c r="L169" s="48"/>
      <c r="M169" s="221" t="s">
        <v>5</v>
      </c>
      <c r="N169" s="222" t="s">
        <v>43</v>
      </c>
      <c r="O169" s="49"/>
      <c r="P169" s="223">
        <f>O169*H169</f>
        <v>0</v>
      </c>
      <c r="Q169" s="223">
        <v>0</v>
      </c>
      <c r="R169" s="223">
        <f>Q169*H169</f>
        <v>0</v>
      </c>
      <c r="S169" s="223">
        <v>0</v>
      </c>
      <c r="T169" s="224">
        <f>S169*H169</f>
        <v>0</v>
      </c>
      <c r="AR169" s="26" t="s">
        <v>263</v>
      </c>
      <c r="AT169" s="26" t="s">
        <v>176</v>
      </c>
      <c r="AU169" s="26" t="s">
        <v>79</v>
      </c>
      <c r="AY169" s="26" t="s">
        <v>173</v>
      </c>
      <c r="BE169" s="225">
        <f>IF(N169="základní",J169,0)</f>
        <v>0</v>
      </c>
      <c r="BF169" s="225">
        <f>IF(N169="snížená",J169,0)</f>
        <v>0</v>
      </c>
      <c r="BG169" s="225">
        <f>IF(N169="zákl. přenesená",J169,0)</f>
        <v>0</v>
      </c>
      <c r="BH169" s="225">
        <f>IF(N169="sníž. přenesená",J169,0)</f>
        <v>0</v>
      </c>
      <c r="BI169" s="225">
        <f>IF(N169="nulová",J169,0)</f>
        <v>0</v>
      </c>
      <c r="BJ169" s="26" t="s">
        <v>79</v>
      </c>
      <c r="BK169" s="225">
        <f>ROUND(I169*H169,2)</f>
        <v>0</v>
      </c>
      <c r="BL169" s="26" t="s">
        <v>263</v>
      </c>
      <c r="BM169" s="26" t="s">
        <v>2990</v>
      </c>
    </row>
    <row r="170" spans="2:65" s="1" customFormat="1" ht="22.5" customHeight="1">
      <c r="B170" s="213"/>
      <c r="C170" s="214" t="s">
        <v>611</v>
      </c>
      <c r="D170" s="214" t="s">
        <v>176</v>
      </c>
      <c r="E170" s="215" t="s">
        <v>2991</v>
      </c>
      <c r="F170" s="216" t="s">
        <v>2992</v>
      </c>
      <c r="G170" s="217" t="s">
        <v>711</v>
      </c>
      <c r="H170" s="218">
        <v>6</v>
      </c>
      <c r="I170" s="219"/>
      <c r="J170" s="220">
        <f>ROUND(I170*H170,2)</f>
        <v>0</v>
      </c>
      <c r="K170" s="216" t="s">
        <v>5</v>
      </c>
      <c r="L170" s="48"/>
      <c r="M170" s="221" t="s">
        <v>5</v>
      </c>
      <c r="N170" s="222" t="s">
        <v>43</v>
      </c>
      <c r="O170" s="49"/>
      <c r="P170" s="223">
        <f>O170*H170</f>
        <v>0</v>
      </c>
      <c r="Q170" s="223">
        <v>0</v>
      </c>
      <c r="R170" s="223">
        <f>Q170*H170</f>
        <v>0</v>
      </c>
      <c r="S170" s="223">
        <v>0</v>
      </c>
      <c r="T170" s="224">
        <f>S170*H170</f>
        <v>0</v>
      </c>
      <c r="AR170" s="26" t="s">
        <v>263</v>
      </c>
      <c r="AT170" s="26" t="s">
        <v>176</v>
      </c>
      <c r="AU170" s="26" t="s">
        <v>79</v>
      </c>
      <c r="AY170" s="26" t="s">
        <v>173</v>
      </c>
      <c r="BE170" s="225">
        <f>IF(N170="základní",J170,0)</f>
        <v>0</v>
      </c>
      <c r="BF170" s="225">
        <f>IF(N170="snížená",J170,0)</f>
        <v>0</v>
      </c>
      <c r="BG170" s="225">
        <f>IF(N170="zákl. přenesená",J170,0)</f>
        <v>0</v>
      </c>
      <c r="BH170" s="225">
        <f>IF(N170="sníž. přenesená",J170,0)</f>
        <v>0</v>
      </c>
      <c r="BI170" s="225">
        <f>IF(N170="nulová",J170,0)</f>
        <v>0</v>
      </c>
      <c r="BJ170" s="26" t="s">
        <v>79</v>
      </c>
      <c r="BK170" s="225">
        <f>ROUND(I170*H170,2)</f>
        <v>0</v>
      </c>
      <c r="BL170" s="26" t="s">
        <v>263</v>
      </c>
      <c r="BM170" s="26" t="s">
        <v>2993</v>
      </c>
    </row>
    <row r="171" spans="2:65" s="1" customFormat="1" ht="22.5" customHeight="1">
      <c r="B171" s="213"/>
      <c r="C171" s="214" t="s">
        <v>617</v>
      </c>
      <c r="D171" s="214" t="s">
        <v>176</v>
      </c>
      <c r="E171" s="215" t="s">
        <v>2994</v>
      </c>
      <c r="F171" s="216" t="s">
        <v>2995</v>
      </c>
      <c r="G171" s="217" t="s">
        <v>711</v>
      </c>
      <c r="H171" s="218">
        <v>1</v>
      </c>
      <c r="I171" s="219"/>
      <c r="J171" s="220">
        <f>ROUND(I171*H171,2)</f>
        <v>0</v>
      </c>
      <c r="K171" s="216" t="s">
        <v>5</v>
      </c>
      <c r="L171" s="48"/>
      <c r="M171" s="221" t="s">
        <v>5</v>
      </c>
      <c r="N171" s="222" t="s">
        <v>43</v>
      </c>
      <c r="O171" s="49"/>
      <c r="P171" s="223">
        <f>O171*H171</f>
        <v>0</v>
      </c>
      <c r="Q171" s="223">
        <v>0</v>
      </c>
      <c r="R171" s="223">
        <f>Q171*H171</f>
        <v>0</v>
      </c>
      <c r="S171" s="223">
        <v>0</v>
      </c>
      <c r="T171" s="224">
        <f>S171*H171</f>
        <v>0</v>
      </c>
      <c r="AR171" s="26" t="s">
        <v>263</v>
      </c>
      <c r="AT171" s="26" t="s">
        <v>176</v>
      </c>
      <c r="AU171" s="26" t="s">
        <v>79</v>
      </c>
      <c r="AY171" s="26" t="s">
        <v>173</v>
      </c>
      <c r="BE171" s="225">
        <f>IF(N171="základní",J171,0)</f>
        <v>0</v>
      </c>
      <c r="BF171" s="225">
        <f>IF(N171="snížená",J171,0)</f>
        <v>0</v>
      </c>
      <c r="BG171" s="225">
        <f>IF(N171="zákl. přenesená",J171,0)</f>
        <v>0</v>
      </c>
      <c r="BH171" s="225">
        <f>IF(N171="sníž. přenesená",J171,0)</f>
        <v>0</v>
      </c>
      <c r="BI171" s="225">
        <f>IF(N171="nulová",J171,0)</f>
        <v>0</v>
      </c>
      <c r="BJ171" s="26" t="s">
        <v>79</v>
      </c>
      <c r="BK171" s="225">
        <f>ROUND(I171*H171,2)</f>
        <v>0</v>
      </c>
      <c r="BL171" s="26" t="s">
        <v>263</v>
      </c>
      <c r="BM171" s="26" t="s">
        <v>2996</v>
      </c>
    </row>
    <row r="172" spans="2:63" s="11" customFormat="1" ht="37.4" customHeight="1">
      <c r="B172" s="199"/>
      <c r="D172" s="210" t="s">
        <v>71</v>
      </c>
      <c r="E172" s="277" t="s">
        <v>933</v>
      </c>
      <c r="F172" s="277" t="s">
        <v>2997</v>
      </c>
      <c r="I172" s="202"/>
      <c r="J172" s="278">
        <f>BK172</f>
        <v>0</v>
      </c>
      <c r="L172" s="199"/>
      <c r="M172" s="204"/>
      <c r="N172" s="205"/>
      <c r="O172" s="205"/>
      <c r="P172" s="206">
        <f>SUM(P173:P180)</f>
        <v>0</v>
      </c>
      <c r="Q172" s="205"/>
      <c r="R172" s="206">
        <f>SUM(R173:R180)</f>
        <v>0</v>
      </c>
      <c r="S172" s="205"/>
      <c r="T172" s="207">
        <f>SUM(T173:T180)</f>
        <v>0</v>
      </c>
      <c r="AR172" s="200" t="s">
        <v>79</v>
      </c>
      <c r="AT172" s="208" t="s">
        <v>71</v>
      </c>
      <c r="AU172" s="208" t="s">
        <v>72</v>
      </c>
      <c r="AY172" s="200" t="s">
        <v>173</v>
      </c>
      <c r="BK172" s="209">
        <f>SUM(BK173:BK180)</f>
        <v>0</v>
      </c>
    </row>
    <row r="173" spans="2:65" s="1" customFormat="1" ht="22.5" customHeight="1">
      <c r="B173" s="213"/>
      <c r="C173" s="214" t="s">
        <v>628</v>
      </c>
      <c r="D173" s="214" t="s">
        <v>176</v>
      </c>
      <c r="E173" s="215" t="s">
        <v>2998</v>
      </c>
      <c r="F173" s="216" t="s">
        <v>2999</v>
      </c>
      <c r="G173" s="217" t="s">
        <v>814</v>
      </c>
      <c r="H173" s="218">
        <v>4</v>
      </c>
      <c r="I173" s="219"/>
      <c r="J173" s="220">
        <f>ROUND(I173*H173,2)</f>
        <v>0</v>
      </c>
      <c r="K173" s="216" t="s">
        <v>5</v>
      </c>
      <c r="L173" s="48"/>
      <c r="M173" s="221" t="s">
        <v>5</v>
      </c>
      <c r="N173" s="222" t="s">
        <v>43</v>
      </c>
      <c r="O173" s="49"/>
      <c r="P173" s="223">
        <f>O173*H173</f>
        <v>0</v>
      </c>
      <c r="Q173" s="223">
        <v>0</v>
      </c>
      <c r="R173" s="223">
        <f>Q173*H173</f>
        <v>0</v>
      </c>
      <c r="S173" s="223">
        <v>0</v>
      </c>
      <c r="T173" s="224">
        <f>S173*H173</f>
        <v>0</v>
      </c>
      <c r="AR173" s="26" t="s">
        <v>263</v>
      </c>
      <c r="AT173" s="26" t="s">
        <v>176</v>
      </c>
      <c r="AU173" s="26" t="s">
        <v>79</v>
      </c>
      <c r="AY173" s="26" t="s">
        <v>173</v>
      </c>
      <c r="BE173" s="225">
        <f>IF(N173="základní",J173,0)</f>
        <v>0</v>
      </c>
      <c r="BF173" s="225">
        <f>IF(N173="snížená",J173,0)</f>
        <v>0</v>
      </c>
      <c r="BG173" s="225">
        <f>IF(N173="zákl. přenesená",J173,0)</f>
        <v>0</v>
      </c>
      <c r="BH173" s="225">
        <f>IF(N173="sníž. přenesená",J173,0)</f>
        <v>0</v>
      </c>
      <c r="BI173" s="225">
        <f>IF(N173="nulová",J173,0)</f>
        <v>0</v>
      </c>
      <c r="BJ173" s="26" t="s">
        <v>79</v>
      </c>
      <c r="BK173" s="225">
        <f>ROUND(I173*H173,2)</f>
        <v>0</v>
      </c>
      <c r="BL173" s="26" t="s">
        <v>263</v>
      </c>
      <c r="BM173" s="26" t="s">
        <v>3000</v>
      </c>
    </row>
    <row r="174" spans="2:65" s="1" customFormat="1" ht="22.5" customHeight="1">
      <c r="B174" s="213"/>
      <c r="C174" s="214" t="s">
        <v>639</v>
      </c>
      <c r="D174" s="214" t="s">
        <v>176</v>
      </c>
      <c r="E174" s="215" t="s">
        <v>3001</v>
      </c>
      <c r="F174" s="216" t="s">
        <v>3002</v>
      </c>
      <c r="G174" s="217" t="s">
        <v>814</v>
      </c>
      <c r="H174" s="218">
        <v>4</v>
      </c>
      <c r="I174" s="219"/>
      <c r="J174" s="220">
        <f>ROUND(I174*H174,2)</f>
        <v>0</v>
      </c>
      <c r="K174" s="216" t="s">
        <v>5</v>
      </c>
      <c r="L174" s="48"/>
      <c r="M174" s="221" t="s">
        <v>5</v>
      </c>
      <c r="N174" s="222" t="s">
        <v>43</v>
      </c>
      <c r="O174" s="49"/>
      <c r="P174" s="223">
        <f>O174*H174</f>
        <v>0</v>
      </c>
      <c r="Q174" s="223">
        <v>0</v>
      </c>
      <c r="R174" s="223">
        <f>Q174*H174</f>
        <v>0</v>
      </c>
      <c r="S174" s="223">
        <v>0</v>
      </c>
      <c r="T174" s="224">
        <f>S174*H174</f>
        <v>0</v>
      </c>
      <c r="AR174" s="26" t="s">
        <v>263</v>
      </c>
      <c r="AT174" s="26" t="s">
        <v>176</v>
      </c>
      <c r="AU174" s="26" t="s">
        <v>79</v>
      </c>
      <c r="AY174" s="26" t="s">
        <v>173</v>
      </c>
      <c r="BE174" s="225">
        <f>IF(N174="základní",J174,0)</f>
        <v>0</v>
      </c>
      <c r="BF174" s="225">
        <f>IF(N174="snížená",J174,0)</f>
        <v>0</v>
      </c>
      <c r="BG174" s="225">
        <f>IF(N174="zákl. přenesená",J174,0)</f>
        <v>0</v>
      </c>
      <c r="BH174" s="225">
        <f>IF(N174="sníž. přenesená",J174,0)</f>
        <v>0</v>
      </c>
      <c r="BI174" s="225">
        <f>IF(N174="nulová",J174,0)</f>
        <v>0</v>
      </c>
      <c r="BJ174" s="26" t="s">
        <v>79</v>
      </c>
      <c r="BK174" s="225">
        <f>ROUND(I174*H174,2)</f>
        <v>0</v>
      </c>
      <c r="BL174" s="26" t="s">
        <v>263</v>
      </c>
      <c r="BM174" s="26" t="s">
        <v>3003</v>
      </c>
    </row>
    <row r="175" spans="2:65" s="1" customFormat="1" ht="22.5" customHeight="1">
      <c r="B175" s="213"/>
      <c r="C175" s="214" t="s">
        <v>1105</v>
      </c>
      <c r="D175" s="214" t="s">
        <v>176</v>
      </c>
      <c r="E175" s="215" t="s">
        <v>3004</v>
      </c>
      <c r="F175" s="216" t="s">
        <v>3005</v>
      </c>
      <c r="G175" s="217" t="s">
        <v>260</v>
      </c>
      <c r="H175" s="218">
        <v>436</v>
      </c>
      <c r="I175" s="219"/>
      <c r="J175" s="220">
        <f>ROUND(I175*H175,2)</f>
        <v>0</v>
      </c>
      <c r="K175" s="216" t="s">
        <v>5</v>
      </c>
      <c r="L175" s="48"/>
      <c r="M175" s="221" t="s">
        <v>5</v>
      </c>
      <c r="N175" s="222" t="s">
        <v>43</v>
      </c>
      <c r="O175" s="49"/>
      <c r="P175" s="223">
        <f>O175*H175</f>
        <v>0</v>
      </c>
      <c r="Q175" s="223">
        <v>0</v>
      </c>
      <c r="R175" s="223">
        <f>Q175*H175</f>
        <v>0</v>
      </c>
      <c r="S175" s="223">
        <v>0</v>
      </c>
      <c r="T175" s="224">
        <f>S175*H175</f>
        <v>0</v>
      </c>
      <c r="AR175" s="26" t="s">
        <v>263</v>
      </c>
      <c r="AT175" s="26" t="s">
        <v>176</v>
      </c>
      <c r="AU175" s="26" t="s">
        <v>79</v>
      </c>
      <c r="AY175" s="26" t="s">
        <v>173</v>
      </c>
      <c r="BE175" s="225">
        <f>IF(N175="základní",J175,0)</f>
        <v>0</v>
      </c>
      <c r="BF175" s="225">
        <f>IF(N175="snížená",J175,0)</f>
        <v>0</v>
      </c>
      <c r="BG175" s="225">
        <f>IF(N175="zákl. přenesená",J175,0)</f>
        <v>0</v>
      </c>
      <c r="BH175" s="225">
        <f>IF(N175="sníž. přenesená",J175,0)</f>
        <v>0</v>
      </c>
      <c r="BI175" s="225">
        <f>IF(N175="nulová",J175,0)</f>
        <v>0</v>
      </c>
      <c r="BJ175" s="26" t="s">
        <v>79</v>
      </c>
      <c r="BK175" s="225">
        <f>ROUND(I175*H175,2)</f>
        <v>0</v>
      </c>
      <c r="BL175" s="26" t="s">
        <v>263</v>
      </c>
      <c r="BM175" s="26" t="s">
        <v>3006</v>
      </c>
    </row>
    <row r="176" spans="2:65" s="1" customFormat="1" ht="22.5" customHeight="1">
      <c r="B176" s="213"/>
      <c r="C176" s="214" t="s">
        <v>1109</v>
      </c>
      <c r="D176" s="214" t="s">
        <v>176</v>
      </c>
      <c r="E176" s="215" t="s">
        <v>3007</v>
      </c>
      <c r="F176" s="216" t="s">
        <v>3008</v>
      </c>
      <c r="G176" s="217" t="s">
        <v>814</v>
      </c>
      <c r="H176" s="218">
        <v>8</v>
      </c>
      <c r="I176" s="219"/>
      <c r="J176" s="220">
        <f>ROUND(I176*H176,2)</f>
        <v>0</v>
      </c>
      <c r="K176" s="216" t="s">
        <v>5</v>
      </c>
      <c r="L176" s="48"/>
      <c r="M176" s="221" t="s">
        <v>5</v>
      </c>
      <c r="N176" s="222" t="s">
        <v>43</v>
      </c>
      <c r="O176" s="49"/>
      <c r="P176" s="223">
        <f>O176*H176</f>
        <v>0</v>
      </c>
      <c r="Q176" s="223">
        <v>0</v>
      </c>
      <c r="R176" s="223">
        <f>Q176*H176</f>
        <v>0</v>
      </c>
      <c r="S176" s="223">
        <v>0</v>
      </c>
      <c r="T176" s="224">
        <f>S176*H176</f>
        <v>0</v>
      </c>
      <c r="AR176" s="26" t="s">
        <v>263</v>
      </c>
      <c r="AT176" s="26" t="s">
        <v>176</v>
      </c>
      <c r="AU176" s="26" t="s">
        <v>79</v>
      </c>
      <c r="AY176" s="26" t="s">
        <v>173</v>
      </c>
      <c r="BE176" s="225">
        <f>IF(N176="základní",J176,0)</f>
        <v>0</v>
      </c>
      <c r="BF176" s="225">
        <f>IF(N176="snížená",J176,0)</f>
        <v>0</v>
      </c>
      <c r="BG176" s="225">
        <f>IF(N176="zákl. přenesená",J176,0)</f>
        <v>0</v>
      </c>
      <c r="BH176" s="225">
        <f>IF(N176="sníž. přenesená",J176,0)</f>
        <v>0</v>
      </c>
      <c r="BI176" s="225">
        <f>IF(N176="nulová",J176,0)</f>
        <v>0</v>
      </c>
      <c r="BJ176" s="26" t="s">
        <v>79</v>
      </c>
      <c r="BK176" s="225">
        <f>ROUND(I176*H176,2)</f>
        <v>0</v>
      </c>
      <c r="BL176" s="26" t="s">
        <v>263</v>
      </c>
      <c r="BM176" s="26" t="s">
        <v>3009</v>
      </c>
    </row>
    <row r="177" spans="2:65" s="1" customFormat="1" ht="22.5" customHeight="1">
      <c r="B177" s="213"/>
      <c r="C177" s="214" t="s">
        <v>1113</v>
      </c>
      <c r="D177" s="214" t="s">
        <v>176</v>
      </c>
      <c r="E177" s="215" t="s">
        <v>3010</v>
      </c>
      <c r="F177" s="216" t="s">
        <v>3011</v>
      </c>
      <c r="G177" s="217" t="s">
        <v>814</v>
      </c>
      <c r="H177" s="218">
        <v>24</v>
      </c>
      <c r="I177" s="219"/>
      <c r="J177" s="220">
        <f>ROUND(I177*H177,2)</f>
        <v>0</v>
      </c>
      <c r="K177" s="216" t="s">
        <v>5</v>
      </c>
      <c r="L177" s="48"/>
      <c r="M177" s="221" t="s">
        <v>5</v>
      </c>
      <c r="N177" s="222" t="s">
        <v>43</v>
      </c>
      <c r="O177" s="49"/>
      <c r="P177" s="223">
        <f>O177*H177</f>
        <v>0</v>
      </c>
      <c r="Q177" s="223">
        <v>0</v>
      </c>
      <c r="R177" s="223">
        <f>Q177*H177</f>
        <v>0</v>
      </c>
      <c r="S177" s="223">
        <v>0</v>
      </c>
      <c r="T177" s="224">
        <f>S177*H177</f>
        <v>0</v>
      </c>
      <c r="AR177" s="26" t="s">
        <v>263</v>
      </c>
      <c r="AT177" s="26" t="s">
        <v>176</v>
      </c>
      <c r="AU177" s="26" t="s">
        <v>79</v>
      </c>
      <c r="AY177" s="26" t="s">
        <v>173</v>
      </c>
      <c r="BE177" s="225">
        <f>IF(N177="základní",J177,0)</f>
        <v>0</v>
      </c>
      <c r="BF177" s="225">
        <f>IF(N177="snížená",J177,0)</f>
        <v>0</v>
      </c>
      <c r="BG177" s="225">
        <f>IF(N177="zákl. přenesená",J177,0)</f>
        <v>0</v>
      </c>
      <c r="BH177" s="225">
        <f>IF(N177="sníž. přenesená",J177,0)</f>
        <v>0</v>
      </c>
      <c r="BI177" s="225">
        <f>IF(N177="nulová",J177,0)</f>
        <v>0</v>
      </c>
      <c r="BJ177" s="26" t="s">
        <v>79</v>
      </c>
      <c r="BK177" s="225">
        <f>ROUND(I177*H177,2)</f>
        <v>0</v>
      </c>
      <c r="BL177" s="26" t="s">
        <v>263</v>
      </c>
      <c r="BM177" s="26" t="s">
        <v>3012</v>
      </c>
    </row>
    <row r="178" spans="2:65" s="1" customFormat="1" ht="22.5" customHeight="1">
      <c r="B178" s="213"/>
      <c r="C178" s="214" t="s">
        <v>1117</v>
      </c>
      <c r="D178" s="214" t="s">
        <v>176</v>
      </c>
      <c r="E178" s="215" t="s">
        <v>3013</v>
      </c>
      <c r="F178" s="216" t="s">
        <v>3014</v>
      </c>
      <c r="G178" s="217" t="s">
        <v>814</v>
      </c>
      <c r="H178" s="218">
        <v>4</v>
      </c>
      <c r="I178" s="219"/>
      <c r="J178" s="220">
        <f>ROUND(I178*H178,2)</f>
        <v>0</v>
      </c>
      <c r="K178" s="216" t="s">
        <v>5</v>
      </c>
      <c r="L178" s="48"/>
      <c r="M178" s="221" t="s">
        <v>5</v>
      </c>
      <c r="N178" s="222" t="s">
        <v>43</v>
      </c>
      <c r="O178" s="49"/>
      <c r="P178" s="223">
        <f>O178*H178</f>
        <v>0</v>
      </c>
      <c r="Q178" s="223">
        <v>0</v>
      </c>
      <c r="R178" s="223">
        <f>Q178*H178</f>
        <v>0</v>
      </c>
      <c r="S178" s="223">
        <v>0</v>
      </c>
      <c r="T178" s="224">
        <f>S178*H178</f>
        <v>0</v>
      </c>
      <c r="AR178" s="26" t="s">
        <v>263</v>
      </c>
      <c r="AT178" s="26" t="s">
        <v>176</v>
      </c>
      <c r="AU178" s="26" t="s">
        <v>79</v>
      </c>
      <c r="AY178" s="26" t="s">
        <v>173</v>
      </c>
      <c r="BE178" s="225">
        <f>IF(N178="základní",J178,0)</f>
        <v>0</v>
      </c>
      <c r="BF178" s="225">
        <f>IF(N178="snížená",J178,0)</f>
        <v>0</v>
      </c>
      <c r="BG178" s="225">
        <f>IF(N178="zákl. přenesená",J178,0)</f>
        <v>0</v>
      </c>
      <c r="BH178" s="225">
        <f>IF(N178="sníž. přenesená",J178,0)</f>
        <v>0</v>
      </c>
      <c r="BI178" s="225">
        <f>IF(N178="nulová",J178,0)</f>
        <v>0</v>
      </c>
      <c r="BJ178" s="26" t="s">
        <v>79</v>
      </c>
      <c r="BK178" s="225">
        <f>ROUND(I178*H178,2)</f>
        <v>0</v>
      </c>
      <c r="BL178" s="26" t="s">
        <v>263</v>
      </c>
      <c r="BM178" s="26" t="s">
        <v>3015</v>
      </c>
    </row>
    <row r="179" spans="2:65" s="1" customFormat="1" ht="22.5" customHeight="1">
      <c r="B179" s="213"/>
      <c r="C179" s="214" t="s">
        <v>1121</v>
      </c>
      <c r="D179" s="214" t="s">
        <v>176</v>
      </c>
      <c r="E179" s="215" t="s">
        <v>3016</v>
      </c>
      <c r="F179" s="216" t="s">
        <v>3017</v>
      </c>
      <c r="G179" s="217" t="s">
        <v>1166</v>
      </c>
      <c r="H179" s="218">
        <v>1</v>
      </c>
      <c r="I179" s="219"/>
      <c r="J179" s="220">
        <f>ROUND(I179*H179,2)</f>
        <v>0</v>
      </c>
      <c r="K179" s="216" t="s">
        <v>5</v>
      </c>
      <c r="L179" s="48"/>
      <c r="M179" s="221" t="s">
        <v>5</v>
      </c>
      <c r="N179" s="222" t="s">
        <v>43</v>
      </c>
      <c r="O179" s="49"/>
      <c r="P179" s="223">
        <f>O179*H179</f>
        <v>0</v>
      </c>
      <c r="Q179" s="223">
        <v>0</v>
      </c>
      <c r="R179" s="223">
        <f>Q179*H179</f>
        <v>0</v>
      </c>
      <c r="S179" s="223">
        <v>0</v>
      </c>
      <c r="T179" s="224">
        <f>S179*H179</f>
        <v>0</v>
      </c>
      <c r="AR179" s="26" t="s">
        <v>263</v>
      </c>
      <c r="AT179" s="26" t="s">
        <v>176</v>
      </c>
      <c r="AU179" s="26" t="s">
        <v>79</v>
      </c>
      <c r="AY179" s="26" t="s">
        <v>173</v>
      </c>
      <c r="BE179" s="225">
        <f>IF(N179="základní",J179,0)</f>
        <v>0</v>
      </c>
      <c r="BF179" s="225">
        <f>IF(N179="snížená",J179,0)</f>
        <v>0</v>
      </c>
      <c r="BG179" s="225">
        <f>IF(N179="zákl. přenesená",J179,0)</f>
        <v>0</v>
      </c>
      <c r="BH179" s="225">
        <f>IF(N179="sníž. přenesená",J179,0)</f>
        <v>0</v>
      </c>
      <c r="BI179" s="225">
        <f>IF(N179="nulová",J179,0)</f>
        <v>0</v>
      </c>
      <c r="BJ179" s="26" t="s">
        <v>79</v>
      </c>
      <c r="BK179" s="225">
        <f>ROUND(I179*H179,2)</f>
        <v>0</v>
      </c>
      <c r="BL179" s="26" t="s">
        <v>263</v>
      </c>
      <c r="BM179" s="26" t="s">
        <v>3018</v>
      </c>
    </row>
    <row r="180" spans="2:65" s="1" customFormat="1" ht="22.5" customHeight="1">
      <c r="B180" s="213"/>
      <c r="C180" s="214" t="s">
        <v>1125</v>
      </c>
      <c r="D180" s="214" t="s">
        <v>176</v>
      </c>
      <c r="E180" s="215" t="s">
        <v>3019</v>
      </c>
      <c r="F180" s="216" t="s">
        <v>3020</v>
      </c>
      <c r="G180" s="217" t="s">
        <v>1166</v>
      </c>
      <c r="H180" s="218">
        <v>1</v>
      </c>
      <c r="I180" s="219"/>
      <c r="J180" s="220">
        <f>ROUND(I180*H180,2)</f>
        <v>0</v>
      </c>
      <c r="K180" s="216" t="s">
        <v>5</v>
      </c>
      <c r="L180" s="48"/>
      <c r="M180" s="221" t="s">
        <v>5</v>
      </c>
      <c r="N180" s="273" t="s">
        <v>43</v>
      </c>
      <c r="O180" s="274"/>
      <c r="P180" s="275">
        <f>O180*H180</f>
        <v>0</v>
      </c>
      <c r="Q180" s="275">
        <v>0</v>
      </c>
      <c r="R180" s="275">
        <f>Q180*H180</f>
        <v>0</v>
      </c>
      <c r="S180" s="275">
        <v>0</v>
      </c>
      <c r="T180" s="276">
        <f>S180*H180</f>
        <v>0</v>
      </c>
      <c r="AR180" s="26" t="s">
        <v>263</v>
      </c>
      <c r="AT180" s="26" t="s">
        <v>176</v>
      </c>
      <c r="AU180" s="26" t="s">
        <v>79</v>
      </c>
      <c r="AY180" s="26" t="s">
        <v>173</v>
      </c>
      <c r="BE180" s="225">
        <f>IF(N180="základní",J180,0)</f>
        <v>0</v>
      </c>
      <c r="BF180" s="225">
        <f>IF(N180="snížená",J180,0)</f>
        <v>0</v>
      </c>
      <c r="BG180" s="225">
        <f>IF(N180="zákl. přenesená",J180,0)</f>
        <v>0</v>
      </c>
      <c r="BH180" s="225">
        <f>IF(N180="sníž. přenesená",J180,0)</f>
        <v>0</v>
      </c>
      <c r="BI180" s="225">
        <f>IF(N180="nulová",J180,0)</f>
        <v>0</v>
      </c>
      <c r="BJ180" s="26" t="s">
        <v>79</v>
      </c>
      <c r="BK180" s="225">
        <f>ROUND(I180*H180,2)</f>
        <v>0</v>
      </c>
      <c r="BL180" s="26" t="s">
        <v>263</v>
      </c>
      <c r="BM180" s="26" t="s">
        <v>3021</v>
      </c>
    </row>
    <row r="181" spans="2:12" s="1" customFormat="1" ht="6.95" customHeight="1">
      <c r="B181" s="69"/>
      <c r="C181" s="70"/>
      <c r="D181" s="70"/>
      <c r="E181" s="70"/>
      <c r="F181" s="70"/>
      <c r="G181" s="70"/>
      <c r="H181" s="70"/>
      <c r="I181" s="165"/>
      <c r="J181" s="70"/>
      <c r="K181" s="70"/>
      <c r="L181" s="48"/>
    </row>
  </sheetData>
  <autoFilter ref="C85:K180"/>
  <mergeCells count="12">
    <mergeCell ref="E7:H7"/>
    <mergeCell ref="E9:H9"/>
    <mergeCell ref="E11:H11"/>
    <mergeCell ref="E26:H26"/>
    <mergeCell ref="E47:H47"/>
    <mergeCell ref="E49:H49"/>
    <mergeCell ref="E51:H51"/>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DESKTOP-NRDNLTQ\Building Plzeň</dc:creator>
  <cp:keywords/>
  <dc:description/>
  <cp:lastModifiedBy>DESKTOP-NRDNLTQ\Building Plzeň</cp:lastModifiedBy>
  <dcterms:created xsi:type="dcterms:W3CDTF">2018-01-11T14:40:40Z</dcterms:created>
  <dcterms:modified xsi:type="dcterms:W3CDTF">2018-01-11T14:40:59Z</dcterms:modified>
  <cp:category/>
  <cp:version/>
  <cp:contentType/>
  <cp:contentStatus/>
</cp:coreProperties>
</file>