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60" activeTab="0"/>
  </bookViews>
  <sheets>
    <sheet name="Rekapitulace stavby" sheetId="1" r:id="rId1"/>
    <sheet name="2016_23 - III-0222a KOUT ..." sheetId="2" r:id="rId2"/>
    <sheet name="Pokyny pro vyplnění" sheetId="3" r:id="rId3"/>
  </sheets>
  <definedNames>
    <definedName name="_xlnm._FilterDatabase" localSheetId="1" hidden="1">'2016_23 - III-0222a KOUT ...'!$C$83:$K$83</definedName>
    <definedName name="_xlnm.Print_Titles" localSheetId="1">'2016_23 - III-0222a KOUT ...'!$83:$83</definedName>
    <definedName name="_xlnm.Print_Titles" localSheetId="0">'Rekapitulace stavby'!$49:$49</definedName>
    <definedName name="_xlnm.Print_Area" localSheetId="1">'2016_23 - III-0222a KOUT ...'!$C$4:$J$34,'2016_23 - III-0222a KOUT ...'!$C$40:$J$67,'2016_23 - III-0222a KOUT ...'!$C$73:$K$913</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<sst xmlns="http://schemas.openxmlformats.org/spreadsheetml/2006/main" count="8115" uniqueCount="890">
  <si>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</si>
  <si>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</si>
  <si>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4"</t>
  </si>
  <si>
    <t>"km 0,000 00 - 2,142 24 L" 1957</t>
  </si>
  <si>
    <t>"km 0,000 00 - 2,142 24 P" 1868</t>
  </si>
  <si>
    <t>"V 11a"</t>
  </si>
  <si>
    <t>"AUTOBUSOVÉ ZASTÁVKY"</t>
  </si>
  <si>
    <t>"km 0,652 35 P" 37</t>
  </si>
  <si>
    <t>"km 0,654 92 L" 37</t>
  </si>
  <si>
    <t>"km 1,105 44 P" 37</t>
  </si>
  <si>
    <t>"km 1,160 75 L" 37</t>
  </si>
  <si>
    <t>"km 1,864 25 P" 37</t>
  </si>
  <si>
    <t>34</t>
  </si>
  <si>
    <t>915221112</t>
  </si>
  <si>
    <t>Vodorovné dopravní značení bílým plastem vodící čáry šířky 250 mm retroreflexní</t>
  </si>
  <si>
    <t>-1502484010</t>
  </si>
  <si>
    <t>Vodorovné dopravní značení stříkaným plastem vodící čára bílá šířky 250 mm retroreflexní</t>
  </si>
  <si>
    <t>"V 2b (1,5/1,5/0,25) - bez mezer</t>
  </si>
  <si>
    <t>"km 0,008 11 L" 4*1,5</t>
  </si>
  <si>
    <t>"km 0,188 07 P" 4*1,5</t>
  </si>
  <si>
    <t>"km 0,399 63 L" 3*1,5</t>
  </si>
  <si>
    <t>"km 0,501 90 P" 6*1,5</t>
  </si>
  <si>
    <t>"km 0,573 60 P" 6*1,5</t>
  </si>
  <si>
    <t>"km 0,756 66 P" 9*1,5</t>
  </si>
  <si>
    <t>"km 0,840 13 P" 4*1,5</t>
  </si>
  <si>
    <t>"km 0,980 83 L" 9*1,5</t>
  </si>
  <si>
    <t>"km 0,981 75 P" 5*1,5</t>
  </si>
  <si>
    <t>"km 1,058 09 P" 9*1,5</t>
  </si>
  <si>
    <t>"km 1,219 47 L" 9*1,5</t>
  </si>
  <si>
    <t>"km 1,316 72 L" 6*1,5</t>
  </si>
  <si>
    <t>"km 1,497 39 P" 5*1,5</t>
  </si>
  <si>
    <t>"km 1,791 11 P" 9*1,5</t>
  </si>
  <si>
    <t>"V 4 (0,5/0,5/0,25) - bez mezer</t>
  </si>
  <si>
    <t>"km 0,084 26 - 0,179 23 L" 95*0,5</t>
  </si>
  <si>
    <t>"km 0,620 53 - 0,674 51 P" 42*0,5</t>
  </si>
  <si>
    <t>"km 1,088 12 - 1,131 53 P" 40*0,5</t>
  </si>
  <si>
    <t>"V 4 (0,25)"</t>
  </si>
  <si>
    <t>"km 0,620 53 - 0,674 51 P" 12</t>
  </si>
  <si>
    <t>"km 1,082 12 - 1,131 43 P" 12</t>
  </si>
  <si>
    <t>35</t>
  </si>
  <si>
    <t>915231112</t>
  </si>
  <si>
    <t>Vodorovné dopravní značení retroreflexním bílým plastem přechody pro chodce, šipky nebo symboly</t>
  </si>
  <si>
    <t>-987670155</t>
  </si>
  <si>
    <t>Vodorovné dopravní značení stříkaným plastem přechody pro chodce, šipky, symboly nápisy bílé retroreflexní</t>
  </si>
  <si>
    <t>"V 11a - nápis "BUS"</t>
  </si>
  <si>
    <t>"km 0,652 35 P" 1*2</t>
  </si>
  <si>
    <t>"km 0,654 92 L" 1*2</t>
  </si>
  <si>
    <t>"km 1,105 44 P" 1*2</t>
  </si>
  <si>
    <t>"km 1,160 75 L" 1*2</t>
  </si>
  <si>
    <t>"km 1,864 25 P" 1*2</t>
  </si>
  <si>
    <t>36</t>
  </si>
  <si>
    <t>915611111</t>
  </si>
  <si>
    <t>Předznačení vodorovného liniového značení</t>
  </si>
  <si>
    <t>1765553867</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</si>
  <si>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</si>
  <si>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</si>
  <si>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"viz položky značení"</t>
  </si>
  <si>
    <t>"V 2b (1,5/1,5/0,25) - vč. mezer</t>
  </si>
  <si>
    <t>"km 0,008 11 L" 10,5</t>
  </si>
  <si>
    <t>"km 0,188 07 P" 12</t>
  </si>
  <si>
    <t>"km 0,399 63 L" 7,5</t>
  </si>
  <si>
    <t>"km 0,501 90 P" 16,5</t>
  </si>
  <si>
    <t>"km 0,573 60 P" 16,5</t>
  </si>
  <si>
    <t>"km 0,756 66 P" 27</t>
  </si>
  <si>
    <t>"km 0,840 13 P" 12</t>
  </si>
  <si>
    <t>"km 0,980 83 L" 27</t>
  </si>
  <si>
    <t>"km 0,981 75 P" 15</t>
  </si>
  <si>
    <t>"km 1,058 09 P" 27</t>
  </si>
  <si>
    <t>"km 1,219 47 L" 27</t>
  </si>
  <si>
    <t>"km 1,316 72 L" 18</t>
  </si>
  <si>
    <t>"km 1,497 39 P" 15</t>
  </si>
  <si>
    <t>"km 1,791 11 P" 27</t>
  </si>
  <si>
    <t>"V 4 (0,5/0,5/0,25) - vč. mezer</t>
  </si>
  <si>
    <t>"km 0,084 26 - 0,179 23 L" 95</t>
  </si>
  <si>
    <t>"km 0,620 53 - 0,674 51 P" 42</t>
  </si>
  <si>
    <t>"km 1,088 12 - 1,131 53 P" 40</t>
  </si>
  <si>
    <t>"V 4 (0,125)"</t>
  </si>
  <si>
    <t>37</t>
  </si>
  <si>
    <t>915621111</t>
  </si>
  <si>
    <t>Předznačení vodorovného plošného značení</t>
  </si>
  <si>
    <t>-800070864</t>
  </si>
  <si>
    <t>Předznačení pro vodorovné značení stříkané barvou nebo prováděné z nátěrových hmot plošné šipky, symboly, nápisy</t>
  </si>
  <si>
    <t>"viz položka značení (vč. mezer)" 10</t>
  </si>
  <si>
    <t>38</t>
  </si>
  <si>
    <t>919112213</t>
  </si>
  <si>
    <t>Řezání spár pro vytvoření komůrky š 10 mm hl 25 mm pro těsnící zálivku v živičném krytu</t>
  </si>
  <si>
    <t>1620380013</t>
  </si>
  <si>
    <t>Řezání dilatačních spár v živičném krytu vytvoření komůrky pro těsnící zálivku šířky 10 mm, hloubky 25 mm</t>
  </si>
  <si>
    <t xml:space="preserve">Poznámka k souboru cen:
1. V cenách jsou započteny i náklady na vyčištění spár po řezání. </t>
  </si>
  <si>
    <t>"v místě styku nového a stáv. asf. krytu"</t>
  </si>
  <si>
    <t>"ZÚ km 0,000 00" 6,5</t>
  </si>
  <si>
    <t>"KÚ km 2,142 24" 7</t>
  </si>
  <si>
    <t>"km 0,008 11 L" 18,5</t>
  </si>
  <si>
    <t>"km 0,188 07 P" 7,5</t>
  </si>
  <si>
    <t>"km 0,399 63 L" 6,5</t>
  </si>
  <si>
    <t>"km 0,501 90 P" 8</t>
  </si>
  <si>
    <t>"km 0,573 60 P" 9,5</t>
  </si>
  <si>
    <t>"km 0,756 66 P" 15</t>
  </si>
  <si>
    <t>"km 0,840 13 P" 7</t>
  </si>
  <si>
    <t>"km 0,980 83 L" 15,5</t>
  </si>
  <si>
    <t>"km 0,981 75 P" 7,5</t>
  </si>
  <si>
    <t>"km 1,058 09 P" 10,5</t>
  </si>
  <si>
    <t>"km 1,219 47 L" 14,5</t>
  </si>
  <si>
    <t>"km 1,316 72 L" 13,5</t>
  </si>
  <si>
    <t>"km 1,497 39 P" 11,5</t>
  </si>
  <si>
    <t>"km 1,791 11 P" 20</t>
  </si>
  <si>
    <t>39</t>
  </si>
  <si>
    <t>919121213</t>
  </si>
  <si>
    <t>Těsnění spár zálivkou za studena pro komůrky š 10 mm hl 25 mm bez těsnicího profilu</t>
  </si>
  <si>
    <t>1217097483</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</si>
  <si>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</si>
  <si>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</si>
  <si>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"styčná středová spára nového asf. krytu"</t>
  </si>
  <si>
    <t>"km 0,000 00 - 2,142 24" 2142</t>
  </si>
  <si>
    <t>40</t>
  </si>
  <si>
    <t>919721293</t>
  </si>
  <si>
    <t>Geomříž pro vyztužení stávajícího asfaltového povrchu ze skelných vláken s geotextilií 100 kN/m</t>
  </si>
  <si>
    <t>-1509428541</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</si>
  <si>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</si>
  <si>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</si>
  <si>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"orientačně" 350*1</t>
  </si>
  <si>
    <t>"km 0,515 27 - 0,774 02" 259*2,5</t>
  </si>
  <si>
    <t>"km 0,790 33 - 0,832 94" 43*2,5</t>
  </si>
  <si>
    <t>"km 0,946 77 - 0,980 83" 34*2,5</t>
  </si>
  <si>
    <t>"km 0,994 82 - 1,027 34" 33*2,5</t>
  </si>
  <si>
    <t>"km 1,105 44 - 1,251 91" 147*2,5</t>
  </si>
  <si>
    <t>"km 1,251 91 - 1,465 24" 213*3,5</t>
  </si>
  <si>
    <t>"km 1,503 82 - 1,570 74" 67*2,5</t>
  </si>
  <si>
    <t>"km 1,653 61 - 1,707 22" 54*2,5</t>
  </si>
  <si>
    <t>"km 1,707 22 - 1,972 31" 265*3,5</t>
  </si>
  <si>
    <t>41</t>
  </si>
  <si>
    <t>919731122</t>
  </si>
  <si>
    <t>Zarovnání styčné plochy podkladu nebo krytu živičného tl do 100 mm</t>
  </si>
  <si>
    <t>-1000565802</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</si>
  <si>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</si>
  <si>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</si>
  <si>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"v místě napojení na stáv. asf. kryt"</t>
  </si>
  <si>
    <t>42</t>
  </si>
  <si>
    <t>919735112</t>
  </si>
  <si>
    <t>Řezání stávajícího živičného krytu hl do 100 mm</t>
  </si>
  <si>
    <t>-1506856936</t>
  </si>
  <si>
    <t>Řezání stávajícího živičného krytu nebo podkladu hloubky přes 50 do 100 mm</t>
  </si>
  <si>
    <t xml:space="preserve">Poznámka k souboru cen:
1. V cenách jsou započteny i náklady na spotřebu vody. </t>
  </si>
  <si>
    <t>43</t>
  </si>
  <si>
    <t>938902111</t>
  </si>
  <si>
    <t>Čištění příkopů komunikací příkopovým rypadlem objem nánosu do 0,15 m3/m</t>
  </si>
  <si>
    <t>-1738490135</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</si>
  <si>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</si>
  <si>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</si>
  <si>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"úprava odvodnění - stáv. příkopy při sil. III/0222a"</t>
  </si>
  <si>
    <t>"km 0,000 00 - 0,059 68 P" 60</t>
  </si>
  <si>
    <t>"km 1,292 07 - 2,142 24 P" 850</t>
  </si>
  <si>
    <t>"km 0,000 00 - 0,062 10 L" 62</t>
  </si>
  <si>
    <t>"km 1,322 58 - 1,428 25 L" 106</t>
  </si>
  <si>
    <t>"km 1,599 54 - 1,902 86 L" 303</t>
  </si>
  <si>
    <t>"km 2,023 36 - 2,142 24 L" 119</t>
  </si>
  <si>
    <t>44</t>
  </si>
  <si>
    <t>938902412</t>
  </si>
  <si>
    <t>Čištění propustků strojně tlakovou vodou D do 1000 mm při tl nánosu do 25% DN</t>
  </si>
  <si>
    <t>909100936</t>
  </si>
  <si>
    <t>Čištění propustků s odstraněním travnatého porostu nebo nánosu, s naložením na dopravní prostředek nebo s přemístěním na hromady na vzdálenost do 20 m strojně tlakovou vodou tloušťky nánosu do 25% průměru propustku přes 500 do 1000 mm</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</si>
  <si>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</si>
  <si>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"stáv. propustky v trase"</t>
  </si>
  <si>
    <t>"km 1,485 16" 11,5</t>
  </si>
  <si>
    <t>"km 1,523 50" 10,5</t>
  </si>
  <si>
    <t>45</t>
  </si>
  <si>
    <t>938908411</t>
  </si>
  <si>
    <t>Čištění vozovek splachováním vodou</t>
  </si>
  <si>
    <t>1685708620</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</si>
  <si>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</si>
  <si>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</si>
  <si>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46</t>
  </si>
  <si>
    <t>938909611</t>
  </si>
  <si>
    <t>Odstranění nánosu na krajnicích tl do 100 mm</t>
  </si>
  <si>
    <t>1643345600</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</si>
  <si>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</si>
  <si>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</si>
  <si>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997</t>
  </si>
  <si>
    <t>Přesun sutě</t>
  </si>
  <si>
    <t>47</t>
  </si>
  <si>
    <t>997221551</t>
  </si>
  <si>
    <t>Vodorovná doprava suti ze sypkých materiálů do 1 km</t>
  </si>
  <si>
    <t>1695326008</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</si>
  <si>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</si>
  <si>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</si>
  <si>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2583-61</t>
  </si>
  <si>
    <t>"štěrk, štět" 1204</t>
  </si>
  <si>
    <t>"materiál z krajnic" 116</t>
  </si>
  <si>
    <t>"materiál z čištění komunikace po frézování" 318</t>
  </si>
  <si>
    <t>48</t>
  </si>
  <si>
    <t>997221559</t>
  </si>
  <si>
    <t>Příplatek ZKD 1 km u vodorovné dopravy suti ze sypkých materiálů</t>
  </si>
  <si>
    <t>-106278099</t>
  </si>
  <si>
    <t>Vodorovná doprava suti bez naložení, ale se složením a s hrubým urovnáním Příplatek k ceně za každý další i započatý 1 km přes 1 km</t>
  </si>
  <si>
    <t>"na nejbližší skládku, předpoklad do 42 km"</t>
  </si>
  <si>
    <t>"štěrk, štět" 41*1204</t>
  </si>
  <si>
    <t>"zemina z příkopů" 41*145,5</t>
  </si>
  <si>
    <t>"materiál z krajnic" 41*116</t>
  </si>
  <si>
    <t>"materiál z čištění komunikace" 41*318</t>
  </si>
  <si>
    <t>"živičná frézovaná drť na skládku SÚS PK, středisko Domažlice (Kdyně)"</t>
  </si>
  <si>
    <t>"do 8 km" 7*2522</t>
  </si>
  <si>
    <t>49</t>
  </si>
  <si>
    <t>997221855</t>
  </si>
  <si>
    <t>Poplatek za uložení odpadu z kameniva na skládce (skládkovné)</t>
  </si>
  <si>
    <t>2084960939</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</si>
  <si>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</si>
  <si>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</si>
  <si>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"materiál z čištění komunikace" 318</t>
  </si>
  <si>
    <t>998</t>
  </si>
  <si>
    <t>Přesun hmot</t>
  </si>
  <si>
    <t>50</t>
  </si>
  <si>
    <t>998225111</t>
  </si>
  <si>
    <t>Přesun hmot pro pozemní komunikace s krytem z kamene, monolitickým betonovým nebo živičným</t>
  </si>
  <si>
    <t>-288851101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</si>
  <si>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</si>
  <si>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</si>
  <si>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</si>
  <si>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</si>
  <si>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VRN1</t>
  </si>
  <si>
    <t>Průzkumné, geodetické a projektové práce</t>
  </si>
  <si>
    <t>51</t>
  </si>
  <si>
    <t>012203000</t>
  </si>
  <si>
    <t>Geodetické práce při provádění stavby</t>
  </si>
  <si>
    <t>1024</t>
  </si>
  <si>
    <t>-259892449</t>
  </si>
  <si>
    <t>Průzkumné, geodetické a projektové práce geodetické práce při provádění stavby</t>
  </si>
  <si>
    <t>"zaměření dílčích částí stavby - sanace, neúnosná místa apod." 1</t>
  </si>
  <si>
    <t>"(dle požadavků investora)"</t>
  </si>
  <si>
    <t>52</t>
  </si>
  <si>
    <t>012303000</t>
  </si>
  <si>
    <t>Geodetické práce po výstavbě</t>
  </si>
  <si>
    <t>460568229</t>
  </si>
  <si>
    <t>Průzkumné, geodetické a projektové práce geodetické práce po výstavbě</t>
  </si>
  <si>
    <t>"zaměření stavby po dokončení výstavby" 1</t>
  </si>
  <si>
    <t>53</t>
  </si>
  <si>
    <t>013254000</t>
  </si>
  <si>
    <t>Dokumentace skutečného provedení stavby</t>
  </si>
  <si>
    <t>-590846865</t>
  </si>
  <si>
    <t>Průzkumné, geodetické a projektové práce projektové práce dokumentace stavby (výkresová a textová) skutečného provedení stavby</t>
  </si>
  <si>
    <t>"na základě geodetického polohopisného a výškopisného zaměření" 1</t>
  </si>
  <si>
    <t>VRN3</t>
  </si>
  <si>
    <t>Zařízení staveniště</t>
  </si>
  <si>
    <t>54</t>
  </si>
  <si>
    <t>032103000</t>
  </si>
  <si>
    <t>Náklady na stavební buňky</t>
  </si>
  <si>
    <t>-1664463780</t>
  </si>
  <si>
    <t>Zařízení staveniště vybavení staveniště náklady na stavební buňky</t>
  </si>
  <si>
    <t>"mobilní WC" 1</t>
  </si>
  <si>
    <t>"stavební buňka" 1</t>
  </si>
  <si>
    <t>55</t>
  </si>
  <si>
    <t>034503000</t>
  </si>
  <si>
    <t>Informační tabule na staveništi</t>
  </si>
  <si>
    <t>1221605130</t>
  </si>
  <si>
    <t>Zařízení staveniště zabezpečení staveniště informační tabule</t>
  </si>
  <si>
    <t>"informační tabule" 4</t>
  </si>
  <si>
    <t>"(náklady na vyrobení a osazení informačních tabulí dle grafického manuálu SÚS PK vč. podstavce velikosti 100,5 x 76 cm)"</t>
  </si>
  <si>
    <t>"informační tabule" 2</t>
  </si>
  <si>
    <t>"(náklady na vyrobení a osazení informačních tabulí dle grafického manuálu SFDI vč. podstavce)"</t>
  </si>
  <si>
    <t>"pamětní deska" 1</t>
  </si>
  <si>
    <t>"(dle SFDI)"</t>
  </si>
  <si>
    <t>56</t>
  </si>
  <si>
    <t>039103000</t>
  </si>
  <si>
    <t>Rozebrání, bourání a odvoz zařízení staveniště</t>
  </si>
  <si>
    <t>-1571831281</t>
  </si>
  <si>
    <t>Zařízení staveniště zrušení zařízení staveniště rozebrání, bourání a odvoz</t>
  </si>
  <si>
    <t>VRN4</t>
  </si>
  <si>
    <t>Inženýrská činnost</t>
  </si>
  <si>
    <t>57</t>
  </si>
  <si>
    <t>043002000</t>
  </si>
  <si>
    <t>Zkoušky a ostatní měření</t>
  </si>
  <si>
    <t>-93843383</t>
  </si>
  <si>
    <t>Hlavní tituly průvodních činností a nákladů inženýrská činnost zkoušky a ostatní měření</t>
  </si>
  <si>
    <t>"orientačně" 15</t>
  </si>
  <si>
    <t>VRN7</t>
  </si>
  <si>
    <t>Provozní vlivy</t>
  </si>
  <si>
    <t>58</t>
  </si>
  <si>
    <t>072002000</t>
  </si>
  <si>
    <t>Silniční provoz</t>
  </si>
  <si>
    <t>-744882919</t>
  </si>
  <si>
    <t>Hlavní tituly průvodních činností a nákladů provozní vlivy silniční provoz</t>
  </si>
  <si>
    <t>"práce za omezeného provozu na sil. III/0222a"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</si>
  <si>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</si>
  <si>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</si>
  <si>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</si>
  <si>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</si>
  <si>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</si>
  <si>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</si>
  <si>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</si>
  <si>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</si>
  <si>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</si>
  <si>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</si>
  <si>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</si>
  <si>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</si>
  <si>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</si>
  <si>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</si>
  <si>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</si>
  <si>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</si>
  <si>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</si>
  <si>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</si>
  <si>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</si>
  <si>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</si>
  <si>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</si>
  <si>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</si>
  <si>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</si>
  <si>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</si>
  <si>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</si>
  <si>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</si>
  <si>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</si>
  <si>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</si>
  <si>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</si>
  <si>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</si>
  <si>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</si>
  <si>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</si>
  <si>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</si>
  <si>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</si>
  <si>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</si>
  <si>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</si>
  <si>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</si>
  <si>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</si>
  <si>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</si>
  <si>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</si>
  <si>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</si>
  <si>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</si>
  <si>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</si>
  <si>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</si>
  <si>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</si>
  <si>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</si>
  <si>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</si>
  <si>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</si>
  <si>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</si>
  <si>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</si>
  <si>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</si>
  <si>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</si>
  <si>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</si>
  <si>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</si>
  <si>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</si>
  <si>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</si>
  <si>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</si>
  <si>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</si>
  <si>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</si>
  <si>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</si>
  <si>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</si>
  <si>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</si>
  <si>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</si>
  <si>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</si>
  <si>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</si>
  <si>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</si>
  <si>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</si>
  <si>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</si>
  <si>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</si>
  <si>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</si>
  <si>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</si>
  <si>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</si>
  <si>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</si>
  <si>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</si>
  <si>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</si>
  <si>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</si>
  <si>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</si>
  <si>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</si>
  <si>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</si>
  <si>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</si>
  <si>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</si>
  <si>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</si>
  <si>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</si>
  <si>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</si>
  <si>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</si>
  <si>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</si>
  <si>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</si>
  <si>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</si>
  <si>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</si>
  <si>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</si>
  <si>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</si>
  <si>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</si>
  <si>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</si>
  <si>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</si>
  <si>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</si>
  <si>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</si>
  <si>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</si>
  <si>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</si>
  <si>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</si>
  <si>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</si>
  <si>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</si>
  <si>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</si>
  <si>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</si>
  <si>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</si>
  <si>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</si>
  <si>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</si>
  <si>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</si>
  <si>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</si>
  <si>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</si>
  <si>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</si>
  <si>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</si>
  <si>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</si>
  <si>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</si>
  <si>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</si>
  <si>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</si>
  <si>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</si>
  <si>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</si>
  <si>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</si>
  <si>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</si>
  <si>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</si>
  <si>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</si>
  <si>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</si>
  <si>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</si>
  <si>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</si>
  <si>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</si>
  <si>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</si>
  <si>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</si>
  <si>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</si>
  <si>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</si>
  <si>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</si>
  <si>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</si>
  <si>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</si>
  <si>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</si>
  <si>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</si>
  <si>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</si>
  <si>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</si>
  <si>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</si>
  <si>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</si>
  <si>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</si>
  <si>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</si>
  <si>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</si>
  <si>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</si>
  <si>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</si>
  <si>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</si>
  <si>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</si>
  <si>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</si>
  <si>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</si>
  <si>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</si>
  <si>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</si>
  <si>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</si>
  <si>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</si>
  <si>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</si>
  <si>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</si>
  <si>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</si>
  <si>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</si>
  <si>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</si>
  <si>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</si>
  <si>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</si>
  <si>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</si>
  <si>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</si>
  <si>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</si>
  <si>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</si>
  <si>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</si>
  <si>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</si>
  <si>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</si>
  <si>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</si>
  <si>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</si>
  <si>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</si>
  <si>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</si>
  <si>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</si>
  <si>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</si>
  <si>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</si>
  <si>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</si>
  <si>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</si>
  <si>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</si>
  <si>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</si>
  <si>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</si>
  <si>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</si>
  <si>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</si>
  <si>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</si>
  <si>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</si>
  <si>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</si>
  <si>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</si>
  <si>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</si>
  <si>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</si>
  <si>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</si>
  <si>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ZAMOK</t>
  </si>
  <si>
    <t>False</t>
  </si>
  <si>
    <t>{68cb8115-1ab5-4462-9e2e-28591f3724bf}</t>
  </si>
  <si>
    <t>0,01</t>
  </si>
  <si>
    <t>21</t>
  </si>
  <si>
    <t>15</t>
  </si>
  <si>
    <t>REKAPITULACE STAVBY</t>
  </si>
  <si>
    <t>v ---  níže se nacházejí doplnkové a pomocné údaje k sestavám  --- v</t>
  </si>
  <si>
    <t>Návod na vyplnění</t>
  </si>
  <si>
    <t>0,001</t>
  </si>
  <si>
    <t>Kód:</t>
  </si>
  <si>
    <t>2016_23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</si>
  <si>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</si>
  <si>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</si>
  <si>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III/0222a KOUT NA ŠUMAVĚ - OPRAVA</t>
  </si>
  <si>
    <t>0,1</t>
  </si>
  <si>
    <t>KSO:</t>
  </si>
  <si>
    <t>822 24 73</t>
  </si>
  <si>
    <t>CC-CZ:</t>
  </si>
  <si>
    <t/>
  </si>
  <si>
    <t>1</t>
  </si>
  <si>
    <t>Místo:</t>
  </si>
  <si>
    <t>Kout na Šumavě</t>
  </si>
  <si>
    <t>Datum:</t>
  </si>
  <si>
    <t>27.10.2016</t>
  </si>
  <si>
    <t>10</t>
  </si>
  <si>
    <t>100</t>
  </si>
  <si>
    <t>Zadavatel:</t>
  </si>
  <si>
    <t>IČ:</t>
  </si>
  <si>
    <t>SÚS Plzeňského kraje, p.o.</t>
  </si>
  <si>
    <t>DIČ:</t>
  </si>
  <si>
    <t>Uchazeč:</t>
  </si>
  <si>
    <t>Vyplň údaj</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</si>
  <si>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</si>
  <si>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</si>
  <si>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</si>
  <si>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</si>
  <si>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</si>
  <si>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</si>
  <si>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</si>
  <si>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</si>
  <si>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</si>
  <si>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</si>
  <si>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</si>
  <si>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</si>
  <si>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</si>
  <si>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</si>
  <si>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</si>
  <si>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</si>
  <si>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</si>
  <si>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</si>
  <si>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</si>
  <si>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</si>
  <si>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</si>
  <si>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</si>
  <si>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</si>
  <si>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</si>
  <si>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</si>
  <si>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</si>
  <si>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</si>
  <si>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</si>
  <si>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</si>
  <si>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</si>
  <si>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</si>
  <si>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</si>
  <si>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</si>
  <si>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</si>
  <si>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</si>
  <si>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</si>
  <si>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</si>
  <si>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</si>
  <si>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</si>
  <si>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</si>
  <si>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</si>
  <si>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</si>
  <si>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</si>
  <si>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</si>
  <si>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</si>
  <si>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</si>
  <si>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</si>
  <si>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</si>
  <si>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</si>
  <si>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</si>
  <si>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</si>
  <si>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</si>
  <si>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</si>
  <si>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</si>
  <si>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</si>
  <si>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</si>
  <si>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62 - Úprava povrchů vnějších</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</si>
  <si>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</si>
  <si>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</si>
  <si>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</si>
  <si>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</si>
  <si>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</si>
  <si>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</si>
  <si>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</si>
  <si>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</si>
  <si>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</si>
  <si>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</si>
  <si>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</si>
  <si>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</si>
  <si>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</si>
  <si>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</si>
  <si>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</si>
  <si>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</si>
  <si>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</si>
  <si>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</si>
  <si>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</si>
  <si>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</si>
  <si>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</si>
  <si>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</si>
  <si>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</si>
  <si>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</si>
  <si>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</si>
  <si>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</si>
  <si>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</si>
  <si>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</si>
  <si>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113107226</t>
  </si>
  <si>
    <t>Odstranění podkladu pl přes 200 m2 z kameniva drceného tl 450 mm</t>
  </si>
  <si>
    <t>m2</t>
  </si>
  <si>
    <t>CS ÚRS 2016 01</t>
  </si>
  <si>
    <t>4</t>
  </si>
  <si>
    <t>-1220024877</t>
  </si>
  <si>
    <t>PP</t>
  </si>
  <si>
    <t>Odstranění podkladů nebo krytů s přemístěním hmot na skládku na vzdálenost do 20 m nebo s naložením na dopravní prostředek v ploše jednotlivě přes 200 m2 z kameniva hrubého drceného se štětem, o tl. vrstvy přes 250 do 450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</si>
  <si>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</si>
  <si>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</si>
  <si>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</si>
  <si>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"sanace rýh po pokládce kanalizace"</t>
  </si>
  <si>
    <t>"KOMUNIKACE"</t>
  </si>
  <si>
    <t>"km 0,515 27 - 0,774 02" 259*1,5</t>
  </si>
  <si>
    <t>"km 0,790 33 - 0,832 94" 43*1,5</t>
  </si>
  <si>
    <t>"km 0,946 77 - 0,980 83" 34*1,5</t>
  </si>
  <si>
    <t>"km 0,994 82 - 1,027 34" 33*1,5</t>
  </si>
  <si>
    <t>"km 1,105 44 - 1,251 91" 147*1,5</t>
  </si>
  <si>
    <t>"km 1,251 91 - 1,465 24" 213*2,5</t>
  </si>
  <si>
    <t>"km 1,503 82 - 1,570 74" 67*1,5</t>
  </si>
  <si>
    <t>"km 1,653 61 - 1,707 22" 54*1,5</t>
  </si>
  <si>
    <t>"km 1,707 22 - 1,972 31" 265*2,5</t>
  </si>
  <si>
    <t>Součet</t>
  </si>
  <si>
    <t>113154263</t>
  </si>
  <si>
    <t>Frézování živičného krytu tl 60 mm pruh š 2 m pl do 1000 m2 s překážkami v trase</t>
  </si>
  <si>
    <t>-950463471</t>
  </si>
  <si>
    <t>Frézování živičného podkladu nebo krytu s naložením na dopravní prostředek plochy přes 500 do 1 000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</si>
  <si>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</si>
  <si>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"oprava neúnosné a rozpadlé podkladní asf. vrstvy"</t>
  </si>
  <si>
    <t>"orientačně" 2140</t>
  </si>
  <si>
    <t>"(místa budou upřesněna investorem po provedeném frézování)"</t>
  </si>
  <si>
    <t>3</t>
  </si>
  <si>
    <t>113154363</t>
  </si>
  <si>
    <t>Frézování živičného krytu tl 50 mm pruh š 2 m pl do 10000 m2 s překážkami v trase</t>
  </si>
  <si>
    <t>-229847460</t>
  </si>
  <si>
    <t>Frézování živičného podkladu nebo krytu s naložením na dopravní prostředek plochy přes 1 000 do 10 000 m2 s překážkami v trase pruhu šířky přes 1 m do 2 m, tloušťky vrstvy 50 mm</t>
  </si>
  <si>
    <t>113154463</t>
  </si>
  <si>
    <t>Frézování živičného krytu tl 50 mm pruh š 2 m pl přes 10000 m2 s překážkami v trase</t>
  </si>
  <si>
    <t>-1160435470</t>
  </si>
  <si>
    <t>Frézování živičného podkladu nebo krytu s naložením na dopravní prostředek plochy přes 10 000 m2 s překážkami v trase pruhu šířky do 2 m, tloušťky vrstvy 50 mm</t>
  </si>
  <si>
    <t>"km 0,000 00 - 0,059 68" 390</t>
  </si>
  <si>
    <t>"km 0,059 68 - 1,950 87" 12955</t>
  </si>
  <si>
    <t>"km 1,950 87 - 2,142 24" 1305</t>
  </si>
  <si>
    <t>"PARKOVACÍ PRUH"</t>
  </si>
  <si>
    <t>"km 0,084 26 - 0,179 23 L" 280</t>
  </si>
  <si>
    <t>"AUTOBUSOVÝ ZÁLIV"</t>
  </si>
  <si>
    <t>"km 0,620 53 - 0,674 51 P" 95</t>
  </si>
  <si>
    <t>"km 1,082 12 - 1,131 43 P" 95</t>
  </si>
  <si>
    <t>"KŘIŽOVATKY"</t>
  </si>
  <si>
    <t>"km 0,008 11 L" 25</t>
  </si>
  <si>
    <t>"km 0,188 07 P" 20</t>
  </si>
  <si>
    <t>"km 0,399 63 L" 15</t>
  </si>
  <si>
    <t>"km 0,501 90 P" 55</t>
  </si>
  <si>
    <t>"km 0,573 60 P" 25</t>
  </si>
  <si>
    <t>"km 0,756 66 P" 40</t>
  </si>
  <si>
    <t>"km 0,840 13 P" 20</t>
  </si>
  <si>
    <t>"km 0,980 83 L" 40</t>
  </si>
  <si>
    <t>"km 0,981 75 P" 20</t>
  </si>
  <si>
    <t>"km 1,058 09 P" 80</t>
  </si>
  <si>
    <t>"km 1,219 47 L" 45</t>
  </si>
  <si>
    <t>"km 1,316 72 L" 30</t>
  </si>
  <si>
    <t>"km 1,497 39 P" 30</t>
  </si>
  <si>
    <t>"km 1,791 11 P" 50</t>
  </si>
  <si>
    <t>"SJEZDY"</t>
  </si>
  <si>
    <t>"km 0,029 87 L" 5</t>
  </si>
  <si>
    <t>"km 0,047 72 L" 4</t>
  </si>
  <si>
    <t>"km 0,074 69 L" 20</t>
  </si>
  <si>
    <t>"km 0,092 71 P" 15</t>
  </si>
  <si>
    <t>"km 0,188 07 L" 20</t>
  </si>
  <si>
    <t>"km 1,343 15 L" 5</t>
  </si>
  <si>
    <t>"km 1,358 45 P" 5</t>
  </si>
  <si>
    <t>"km 1,367 41 L" 5</t>
  </si>
  <si>
    <t>"km 1,397 72 L" 7</t>
  </si>
  <si>
    <t>"km 1,405 23 L" 5</t>
  </si>
  <si>
    <t>"km 1,428 25 L" 6</t>
  </si>
  <si>
    <t>"km 1,469 05 L" 5</t>
  </si>
  <si>
    <t>"km 1,570 74 P" 7</t>
  </si>
  <si>
    <t>"km 1,653 61 L" 5</t>
  </si>
  <si>
    <t>"km 1,687 64 L" 5</t>
  </si>
  <si>
    <t>"km 1,704 20 L" 5</t>
  </si>
  <si>
    <t>"km 1,756 31 L" 13</t>
  </si>
  <si>
    <t>"km 1,791 11 L" 8</t>
  </si>
  <si>
    <t>"km 1,803 53 L" 5</t>
  </si>
  <si>
    <t>"km 1,817 00 L" 5</t>
  </si>
  <si>
    <t>"km 1,834 39 L" 5</t>
  </si>
  <si>
    <t>"km 1,847 01 P" 12</t>
  </si>
  <si>
    <t>"km 1,864 25 P" 10</t>
  </si>
  <si>
    <t>"km 1,871 83 L" 10</t>
  </si>
  <si>
    <t>"km 1,902 86 P" 7</t>
  </si>
  <si>
    <t>"km 1,917 12 L" 6</t>
  </si>
  <si>
    <t>"km 1,917 12 P" 6</t>
  </si>
  <si>
    <t>"km 1,945 66 L" 8</t>
  </si>
  <si>
    <t>"km 1,972 31 P" 8</t>
  </si>
  <si>
    <t>"km 2,003 84 P" 10</t>
  </si>
  <si>
    <t>"km 2,053 43 P" 6</t>
  </si>
  <si>
    <t>"km 2,062 51 P" 7</t>
  </si>
  <si>
    <t>"km 2,082 39 P" 25</t>
  </si>
  <si>
    <t>5</t>
  </si>
  <si>
    <t>121101101</t>
  </si>
  <si>
    <t>Sejmutí ornice s přemístěním na vzdálenost do 50 m</t>
  </si>
  <si>
    <t>m3</t>
  </si>
  <si>
    <t>1560749686</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</si>
  <si>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</si>
  <si>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</si>
  <si>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"pouze v místech jejího výskytu v tl. 0,2 m"</t>
  </si>
  <si>
    <t>"odláždění vtoku a výtoku stáv. propustků"</t>
  </si>
  <si>
    <t>"PROPUSTKY"</t>
  </si>
  <si>
    <t>"km 1,485 16" (5*2,5 + 3*2,5)*0,2</t>
  </si>
  <si>
    <t>"km 1,523 50" (5*2,5 + 3*2,5)*0,2</t>
  </si>
  <si>
    <t>6</t>
  </si>
  <si>
    <t>171201211</t>
  </si>
  <si>
    <t>Poplatek za uložení odpadu ze sypaniny na skládce (skládkovné)</t>
  </si>
  <si>
    <t>t</t>
  </si>
  <si>
    <t>-1762371352</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</si>
  <si>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</si>
  <si>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</si>
  <si>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"materiál z čištění příkopů" 145,5</t>
  </si>
  <si>
    <t>7</t>
  </si>
  <si>
    <t>181301103</t>
  </si>
  <si>
    <t>Rozprostření ornice tl vrstvy do 200 mm pl do 500 m2 v rovině nebo ve svahu do 1:5</t>
  </si>
  <si>
    <t>1759910679</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</si>
  <si>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</si>
  <si>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</si>
  <si>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"sejmutá ornice" 8/0,2</t>
  </si>
  <si>
    <t>8</t>
  </si>
  <si>
    <t>181951102</t>
  </si>
  <si>
    <t>Úprava pláně v hornině tř. 1 až 4 se zhutněním</t>
  </si>
  <si>
    <t>-1810441911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</si>
  <si>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</si>
  <si>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</si>
  <si>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Vodorovné konstrukce</t>
  </si>
  <si>
    <t>9</t>
  </si>
  <si>
    <t>451317777</t>
  </si>
  <si>
    <t>Podklad nebo lože pod dlažbu vodorovný nebo do sklonu 1:5 z betonu prostého tl do 100 mm</t>
  </si>
  <si>
    <t>1753574360</t>
  </si>
  <si>
    <t>Podklad nebo lože pod dlažbu (přídlažbu) v ploše vodorovné nebo ve sklonu do 1:5, tloušťky od 50 do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</si>
  <si>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</si>
  <si>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"viz položka dlažba" 40</t>
  </si>
  <si>
    <t>452318510</t>
  </si>
  <si>
    <t>Zajišťovací práh z betonu s patkami i bez patek</t>
  </si>
  <si>
    <t>-360065775</t>
  </si>
  <si>
    <t>"lemování nové zádlažby vtoku a výtoku stáv. propustků"</t>
  </si>
  <si>
    <t>"km 1,485 16" (0,3*2,5*0,6)*2</t>
  </si>
  <si>
    <t>"km 1,523 50" (0,3*2,5*0,6)*2</t>
  </si>
  <si>
    <t>Komunikace pozemní</t>
  </si>
  <si>
    <t>11</t>
  </si>
  <si>
    <t>564851111</t>
  </si>
  <si>
    <t>Podklad ze štěrkodrtě ŠD tl 150 mm</t>
  </si>
  <si>
    <t>808520509</t>
  </si>
  <si>
    <t>Podklad ze štěrkodrti ŠD s rozprostřením a zhutněním, po zhutnění tl. 150 mm</t>
  </si>
  <si>
    <t>"km 0,515 27 - 0,774 02" (259*1,5)*2</t>
  </si>
  <si>
    <t>"km 0,790 33 - 0,832 94" (43*1,5)*2</t>
  </si>
  <si>
    <t>"km 0,946 77 - 0,980 83" (34*1,5)*2</t>
  </si>
  <si>
    <t>"km 0,994 82 - 1,027 34" (33*1,5)*2</t>
  </si>
  <si>
    <t>"km 1,105 44 - 1,251 91" (147*1,5)*2</t>
  </si>
  <si>
    <t>"km 1,251 91 - 1,465 24" (213*2,5)*2</t>
  </si>
  <si>
    <t>"km 1,503 82 - 1,570 74" (67*1,5)*2</t>
  </si>
  <si>
    <t>"km 1,653 61 - 1,707 22" (54*1,5)*2</t>
  </si>
  <si>
    <t>"km 1,707 22 - 1,972 31" (265*2,5)*2</t>
  </si>
  <si>
    <t>12</t>
  </si>
  <si>
    <t>565155111</t>
  </si>
  <si>
    <t>Asfaltový beton vrstva podkladní ACP 16 S (obalované kamenivo OKS) tl 70 mm š do 3 m</t>
  </si>
  <si>
    <t>-125191742</t>
  </si>
  <si>
    <t>Asfaltový beton vrstva podkladní ACP 16 (obalované kamenivo střednězrnné - OKS) s rozprostřením a zhutněním v pruhu šířky do 3 m, po zhutnění tl. 70 mm</t>
  </si>
  <si>
    <t xml:space="preserve">Poznámka k souboru cen:
1. ČSN EN 13108-1 připouští pro ACP 16 pouze tl. 50 až 80 mm. </t>
  </si>
  <si>
    <t>13</t>
  </si>
  <si>
    <t>569911131</t>
  </si>
  <si>
    <t>Zpevnění krajnic asfaltovým recyklátem tl 50 mm</t>
  </si>
  <si>
    <t>-948165751</t>
  </si>
  <si>
    <t>Zpevnění krajnic nebo komunikací pro pěší s rozprostřením a zhutněním, po zhutnění asfaltovým recyklátem tl. 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</si>
  <si>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</si>
  <si>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</si>
  <si>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0,000 00 - 0,113 25 P" 113*0,5</t>
  </si>
  <si>
    <t>"km 1,292 07 - 2,142 24 P" 850*0,5</t>
  </si>
  <si>
    <t>"km 0,000 00 - 0,062 10 L" 62*0,5</t>
  </si>
  <si>
    <t>"km 1,325 11 - 2,142 24 L" 817*0,5</t>
  </si>
  <si>
    <t>14</t>
  </si>
  <si>
    <t>572141112</t>
  </si>
  <si>
    <t>Vyrovnání povrchu dosavadních krytů asfaltovým betonem ACL 16+ tl do 60 mm</t>
  </si>
  <si>
    <t>2013868348</t>
  </si>
  <si>
    <t>Vyrovnání povrchu dosavadních krytů s rozprostřením hmot a zhutněním asfaltovým betonem ACO (AB) tl. přes 40 do 60 mm</t>
  </si>
  <si>
    <t>"lokální vyrovnávky v místě nové sil. obruby"</t>
  </si>
  <si>
    <t>"orientačně" 750</t>
  </si>
  <si>
    <t>"(bude upřesněno investorem po provedeném frézování)"</t>
  </si>
  <si>
    <t>572531121</t>
  </si>
  <si>
    <t>Ošetření trhlin asfaltovou sanační hmotou š do 20 mm</t>
  </si>
  <si>
    <t>m</t>
  </si>
  <si>
    <t>758136849</t>
  </si>
  <si>
    <t>Vyspravení trhlin dosavadního krytu asfaltovou sanační hmotou ošetření trhlin šířky do 20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</si>
  <si>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</si>
  <si>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t>
  </si>
  <si>
    <t>"orientačně" 350</t>
  </si>
  <si>
    <t>16</t>
  </si>
  <si>
    <t>573231111</t>
  </si>
  <si>
    <t>Postřik živičný spojovací ze silniční emulze v množství do 0,7 kg/m2</t>
  </si>
  <si>
    <t>-372310144</t>
  </si>
  <si>
    <t>Postřik živičný spojovací bez posypu kamenivem ze silniční emulze, v množství od 0,50 do 0,80 kg/m2</t>
  </si>
  <si>
    <t>17</t>
  </si>
  <si>
    <t>577144121</t>
  </si>
  <si>
    <t>Asfaltový beton vrstva obrusná ACO 11 (ABS) tř. I tl 50 mm š přes 3 m z nemodifikovaného asfaltu</t>
  </si>
  <si>
    <t>1128382533</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</si>
  <si>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</si>
  <si>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</si>
  <si>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18</t>
  </si>
  <si>
    <t>577156111</t>
  </si>
  <si>
    <t>Asfaltový beton vrstva ložní ACL 22+ (ABVH) tl 60 mm š do 3 m z nemodifikovaného asfaltu</t>
  </si>
  <si>
    <t>2042844253</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</si>
  <si>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</si>
  <si>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</si>
  <si>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19</t>
  </si>
  <si>
    <t>594511111</t>
  </si>
  <si>
    <t>Dlažba z lomového kamene s provedením lože z betonu</t>
  </si>
  <si>
    <t>154594619</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</si>
  <si>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</si>
  <si>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</si>
  <si>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"km 1,485 16" 5*2,5 + 3*2,5</t>
  </si>
  <si>
    <t>"km 1,523 50" 5*2,5 + 3*2,5</t>
  </si>
  <si>
    <t>20</t>
  </si>
  <si>
    <t>599632111</t>
  </si>
  <si>
    <t>Vyplnění spár dlažby z lomového kamene MC se zatřením</t>
  </si>
  <si>
    <t>-977824897</t>
  </si>
  <si>
    <t>Vyplnění spár dlažby (přídlažby) z lomového kamene v jakémkoliv sklonu plochy a jakékoliv tloušťky cementovou maltou se zatřením</t>
  </si>
  <si>
    <t xml:space="preserve">Poznámka k souboru cen:
1. Ceny lze použít i pro vyplnění spár dlažby (přídlažby) silničních příkopů a kuželů. </t>
  </si>
  <si>
    <t>"viz předchozí položka" 40</t>
  </si>
  <si>
    <t>62</t>
  </si>
  <si>
    <t>Úprava povrchů vnějších</t>
  </si>
  <si>
    <t>620413121</t>
  </si>
  <si>
    <t>Pačokování konstrukcí cem. mlékem dvojnásobné</t>
  </si>
  <si>
    <t>-183522300</t>
  </si>
  <si>
    <t>"čela a římsy stáv. propustků v trase"</t>
  </si>
  <si>
    <t>"km 1,485 16" (0,5*5)*2 + (0,3*5)*2 + (2*5)*2</t>
  </si>
  <si>
    <t>"km 1,523 50" (0,5*5)*2 + (0,25*5)*2 + (1*5)*2</t>
  </si>
  <si>
    <t>22</t>
  </si>
  <si>
    <t>622903111</t>
  </si>
  <si>
    <t>Očištění zdí a valů před opravou, ručně</t>
  </si>
  <si>
    <t>-1105626580</t>
  </si>
  <si>
    <t>Trubní vedení</t>
  </si>
  <si>
    <t>23</t>
  </si>
  <si>
    <t>899231111</t>
  </si>
  <si>
    <t>Výšková úprava uličního vstupu nebo vpusti do 200 mm zvýšením mříže</t>
  </si>
  <si>
    <t>kus</t>
  </si>
  <si>
    <t>-1148649872</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</si>
  <si>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</si>
  <si>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uliční vpusti v trase komunikace"</t>
  </si>
  <si>
    <t>"orientačně" 5</t>
  </si>
  <si>
    <t>"(v případě potřeby)"</t>
  </si>
  <si>
    <t>24</t>
  </si>
  <si>
    <t>899232111</t>
  </si>
  <si>
    <t>Výšková úprava uličního vstupu nebo vpusti do 200 mm snížením mříže</t>
  </si>
  <si>
    <t>447995743</t>
  </si>
  <si>
    <t>25</t>
  </si>
  <si>
    <t>899331111</t>
  </si>
  <si>
    <t>Výšková úprava uličního vstupu nebo vpusti do 200 mm zvýšením poklopu</t>
  </si>
  <si>
    <t>1323706695</t>
  </si>
  <si>
    <t>"stáv. kanal. šachty v trase komunikace"</t>
  </si>
  <si>
    <t>26</t>
  </si>
  <si>
    <t>899332111</t>
  </si>
  <si>
    <t>Výšková úprava uličního vstupu nebo vpusti do 200 mm snížením poklopu</t>
  </si>
  <si>
    <t>298392974</t>
  </si>
  <si>
    <t>27</t>
  </si>
  <si>
    <t>899431111</t>
  </si>
  <si>
    <t>Výšková úprava uličního vstupu nebo vpusti do 200 mm zvýšením krycího hrnce, šoupěte nebo hydrantu</t>
  </si>
  <si>
    <t>-1752434034</t>
  </si>
  <si>
    <t>Výšková úprava uličního vstupu nebo vpusti do 200 mm zvýšením krycího hrnce, šoupěte nebo hydrantu bez úpravy armatur</t>
  </si>
  <si>
    <t>"stáv. vodovodní uzávěry, hydranty a šoupata v trase komunikace"</t>
  </si>
  <si>
    <t>28</t>
  </si>
  <si>
    <t>899432111</t>
  </si>
  <si>
    <t>Výšková úprava uličního vstupu nebo vpusti do 200 mm snížením krycího hrnce, šoupěte nebo hydrantu</t>
  </si>
  <si>
    <t>1226913730</t>
  </si>
  <si>
    <t>Výšková úprava uličního vstupu nebo vpusti do 200 mm snížením krycího hrnce, šoupěte, nebo hydrantu bez úpravy armatur</t>
  </si>
  <si>
    <t>Ostatní konstrukce a práce, bourání</t>
  </si>
  <si>
    <t>29</t>
  </si>
  <si>
    <t>913121111</t>
  </si>
  <si>
    <t>Montáž a demontáž dočasné dopravní značky kompletní základní</t>
  </si>
  <si>
    <t>455208726</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</si>
  <si>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</si>
  <si>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</si>
  <si>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</si>
  <si>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"dočasné svislé DZ" 35</t>
  </si>
  <si>
    <t>30</t>
  </si>
  <si>
    <t>913121211</t>
  </si>
  <si>
    <t>Příplatek k dočasné dopravní značce kompletní základní za první a ZKD den použití</t>
  </si>
  <si>
    <t>-962272835</t>
  </si>
  <si>
    <t>Montáž a demontáž dočasných dopravních značek Příplatek za první a každý další den použití dočasných dopravních značek k ceně 12-1111</t>
  </si>
  <si>
    <t>"předpokládaná doba realizace stavby cca 45 dnů"</t>
  </si>
  <si>
    <t>35*45</t>
  </si>
  <si>
    <t>31</t>
  </si>
  <si>
    <t>913311111</t>
  </si>
  <si>
    <t>Montáž a demontáž dočasného dopravního kužele reflexního v 600 mm</t>
  </si>
  <si>
    <t>-1648509618</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</si>
  <si>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</si>
  <si>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</si>
  <si>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30</t>
  </si>
  <si>
    <t>32</t>
  </si>
  <si>
    <t>913311211</t>
  </si>
  <si>
    <t>Příplatek k dočasnému kuželu reflexnímu v 600 mm za první a ZKD den použití</t>
  </si>
  <si>
    <t>-1587208295</t>
  </si>
  <si>
    <t>Montáž a demontáž dočasných dopravních vodících zařízení Příplatek za první a každý další den použití dočasných dopravních vodících zařízení k ceně 31-1111</t>
  </si>
  <si>
    <t>"předpokládaná doba realizace VDZ cca 10 dnů"</t>
  </si>
  <si>
    <t>30*10</t>
  </si>
  <si>
    <t>33</t>
  </si>
  <si>
    <t>915211112</t>
  </si>
  <si>
    <t>Vodorovné dopravní značení retroreflexním bílým plastem dělící čáry souvislé šířky 125 mm</t>
  </si>
  <si>
    <t>1007011379</t>
  </si>
  <si>
    <t>Vodorovné dopravní značení stříkaným plastem dělící čára šířky 125 mm souvislá bílá retroreflexní</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</si>
</sst>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68">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36"/>
      <name val="Trebuchet MS"/>
      <family val="2"/>
    </font>
    <font>
      <sz val="8"/>
      <color indexed="63"/>
      <name val="Trebuchet MS"/>
      <family val="2"/>
    </font>
    <font>
      <sz val="8"/>
      <color indexed="10"/>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2"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2" borderId="0" applyNumberFormat="0" applyBorder="0" applyAlignment="0" applyProtection="0"/>
    <xf numFmtId="0" fontId="52" fillId="6"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5"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5"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1" borderId="0" applyNumberFormat="0" applyBorder="0" applyAlignment="0" applyProtection="0"/>
    <xf numFmtId="0" fontId="49" fillId="3" borderId="0" applyNumberFormat="0" applyBorder="0" applyAlignment="0" applyProtection="0"/>
    <xf numFmtId="0" fontId="44"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4" borderId="0" applyNumberFormat="0" applyBorder="0" applyAlignment="0" applyProtection="0"/>
    <xf numFmtId="0" fontId="53" fillId="0" borderId="0" applyNumberFormat="0" applyFill="0" applyBorder="0" applyAlignment="0" applyProtection="0"/>
    <xf numFmtId="0" fontId="4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35" fillId="0" borderId="0" applyNumberFormat="0" applyFill="0" applyBorder="0" applyAlignment="0" applyProtection="0"/>
    <xf numFmtId="0" fontId="45" fillId="23" borderId="5" applyNumberFormat="0" applyAlignment="0" applyProtection="0"/>
    <xf numFmtId="0" fontId="42" fillId="7" borderId="1" applyNumberFormat="0" applyAlignment="0" applyProtection="0"/>
    <xf numFmtId="0" fontId="45" fillId="23" borderId="5" applyNumberFormat="0" applyAlignment="0" applyProtection="0"/>
    <xf numFmtId="0" fontId="46"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50" fillId="13" borderId="0" applyNumberFormat="0" applyBorder="0" applyAlignment="0" applyProtection="0"/>
    <xf numFmtId="0" fontId="50"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3" fillId="22" borderId="11" applyNumberFormat="0" applyAlignment="0" applyProtection="0"/>
    <xf numFmtId="0" fontId="0" fillId="8" borderId="10" applyNumberFormat="0" applyFont="0" applyAlignment="0" applyProtection="0"/>
    <xf numFmtId="0" fontId="63" fillId="0" borderId="12" applyNumberFormat="0" applyFill="0" applyAlignment="0" applyProtection="0"/>
    <xf numFmtId="9" fontId="0" fillId="0" borderId="0" applyFont="0" applyFill="0" applyBorder="0" applyAlignment="0" applyProtection="0"/>
    <xf numFmtId="0" fontId="36" fillId="0" borderId="0" applyNumberFormat="0" applyFill="0" applyBorder="0" applyAlignment="0" applyProtection="0"/>
    <xf numFmtId="0" fontId="47" fillId="0" borderId="1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47" fillId="0" borderId="14" applyNumberFormat="0" applyFill="0" applyAlignment="0" applyProtection="0"/>
    <xf numFmtId="0" fontId="42" fillId="7" borderId="1" applyNumberFormat="0" applyAlignment="0" applyProtection="0"/>
    <xf numFmtId="0" fontId="65" fillId="24" borderId="1" applyNumberFormat="0" applyAlignment="0" applyProtection="0"/>
    <xf numFmtId="0" fontId="43" fillId="24" borderId="11" applyNumberFormat="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66" fillId="3"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21" borderId="0" applyNumberFormat="0" applyBorder="0" applyAlignment="0" applyProtection="0"/>
  </cellStyleXfs>
  <cellXfs count="347">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13" borderId="0" xfId="0" applyFont="1" applyFill="1" applyAlignment="1">
      <alignment horizontal="left" vertical="center"/>
    </xf>
    <xf numFmtId="0" fontId="0" fillId="13" borderId="0" xfId="0" applyFill="1" applyAlignment="1">
      <alignment/>
    </xf>
    <xf numFmtId="0" fontId="14"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5" fillId="0" borderId="0" xfId="0" applyFont="1" applyBorder="1" applyAlignment="1">
      <alignment horizontal="left" vertical="center"/>
    </xf>
    <xf numFmtId="0" fontId="0" fillId="0" borderId="19" xfId="0" applyBorder="1" applyAlignment="1">
      <alignment/>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8"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20"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5" fillId="0" borderId="0" xfId="0" applyFont="1" applyAlignment="1">
      <alignment horizontal="left" vertical="center"/>
    </xf>
    <xf numFmtId="0" fontId="5" fillId="0" borderId="18" xfId="0" applyFont="1" applyBorder="1" applyAlignment="1">
      <alignment vertical="center"/>
    </xf>
    <xf numFmtId="0" fontId="18"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21"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3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6" fillId="0" borderId="0" xfId="0" applyFont="1" applyAlignment="1">
      <alignment horizontal="center" vertical="center"/>
    </xf>
    <xf numFmtId="4" fontId="22" fillId="0" borderId="29" xfId="0" applyNumberFormat="1" applyFont="1" applyBorder="1" applyAlignment="1">
      <alignment vertical="center"/>
    </xf>
    <xf numFmtId="4" fontId="22" fillId="0" borderId="0" xfId="0" applyNumberFormat="1" applyFont="1" applyBorder="1" applyAlignment="1">
      <alignment vertical="center"/>
    </xf>
    <xf numFmtId="174" fontId="22" fillId="0" borderId="0" xfId="0" applyNumberFormat="1" applyFont="1" applyBorder="1" applyAlignment="1">
      <alignment vertical="center"/>
    </xf>
    <xf numFmtId="4" fontId="22" fillId="0" borderId="30" xfId="0" applyNumberFormat="1" applyFont="1" applyBorder="1" applyAlignment="1">
      <alignment vertical="center"/>
    </xf>
    <xf numFmtId="0" fontId="7" fillId="0" borderId="18"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4" fontId="27" fillId="0" borderId="36" xfId="0" applyNumberFormat="1" applyFont="1" applyBorder="1" applyAlignment="1">
      <alignment vertical="center"/>
    </xf>
    <xf numFmtId="4" fontId="27" fillId="0" borderId="37" xfId="0" applyNumberFormat="1" applyFont="1" applyBorder="1" applyAlignment="1">
      <alignment vertical="center"/>
    </xf>
    <xf numFmtId="174" fontId="27" fillId="0" borderId="37" xfId="0" applyNumberFormat="1" applyFont="1" applyBorder="1" applyAlignment="1">
      <alignment vertical="center"/>
    </xf>
    <xf numFmtId="4" fontId="27" fillId="0" borderId="38" xfId="0" applyNumberFormat="1" applyFont="1" applyBorder="1" applyAlignment="1">
      <alignment vertical="center"/>
    </xf>
    <xf numFmtId="0" fontId="7" fillId="0" borderId="0" xfId="0" applyFont="1" applyAlignment="1">
      <alignment horizontal="lef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0" fontId="0" fillId="0" borderId="27" xfId="0" applyFont="1" applyBorder="1" applyAlignment="1">
      <alignment vertical="center"/>
    </xf>
    <xf numFmtId="0" fontId="0" fillId="0" borderId="29" xfId="0" applyFont="1" applyBorder="1" applyAlignment="1">
      <alignment vertical="center"/>
    </xf>
    <xf numFmtId="0" fontId="5" fillId="24" borderId="22" xfId="0" applyFont="1" applyFill="1" applyBorder="1" applyAlignment="1">
      <alignment horizontal="center" vertical="center"/>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28"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0" fillId="0" borderId="0" xfId="0" applyFont="1" applyAlignment="1" applyProtection="1">
      <alignment vertical="center"/>
      <protection locked="0"/>
    </xf>
    <xf numFmtId="0" fontId="5"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29"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0" fontId="5" fillId="0" borderId="0" xfId="0" applyFont="1" applyAlignment="1">
      <alignment vertical="center"/>
    </xf>
    <xf numFmtId="0" fontId="22" fillId="0" borderId="35" xfId="0" applyFont="1" applyBorder="1" applyAlignment="1">
      <alignment horizontal="center" vertical="center"/>
    </xf>
    <xf numFmtId="4" fontId="23" fillId="0" borderId="0" xfId="0" applyNumberFormat="1" applyFont="1" applyAlignment="1">
      <alignment/>
    </xf>
    <xf numFmtId="174" fontId="30" fillId="0" borderId="27" xfId="0" applyNumberFormat="1" applyFont="1" applyBorder="1" applyAlignment="1">
      <alignment/>
    </xf>
    <xf numFmtId="174" fontId="30" fillId="0" borderId="28" xfId="0" applyNumberFormat="1" applyFont="1" applyBorder="1" applyAlignment="1">
      <alignment/>
    </xf>
    <xf numFmtId="4" fontId="31" fillId="0" borderId="0" xfId="0" applyNumberFormat="1" applyFont="1" applyAlignment="1">
      <alignment vertical="center"/>
    </xf>
    <xf numFmtId="0" fontId="10" fillId="0" borderId="18"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29"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0"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18" xfId="0" applyFont="1" applyBorder="1" applyAlignment="1" applyProtection="1">
      <alignment vertical="center"/>
      <protection/>
    </xf>
    <xf numFmtId="0" fontId="0" fillId="0" borderId="41" xfId="0" applyFont="1" applyBorder="1" applyAlignment="1" applyProtection="1">
      <alignment horizontal="center" vertical="center"/>
      <protection/>
    </xf>
    <xf numFmtId="49" fontId="0" fillId="0" borderId="41" xfId="0" applyNumberFormat="1"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175" fontId="0" fillId="0" borderId="41" xfId="0" applyNumberFormat="1" applyFont="1" applyBorder="1" applyAlignment="1" applyProtection="1">
      <alignment vertical="center"/>
      <protection/>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34" fillId="0" borderId="0" xfId="0" applyFont="1" applyAlignment="1">
      <alignment vertical="center" wrapText="1"/>
    </xf>
    <xf numFmtId="0" fontId="11" fillId="0" borderId="18"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2" fillId="0" borderId="18"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75"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13" fillId="0" borderId="18" xfId="0" applyFont="1" applyBorder="1" applyAlignment="1">
      <alignment vertical="center"/>
    </xf>
    <xf numFmtId="0" fontId="32"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75" fontId="12" fillId="0" borderId="0"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0" fillId="0" borderId="0" xfId="0" applyAlignment="1">
      <alignment/>
    </xf>
    <xf numFmtId="0" fontId="19" fillId="0" borderId="0" xfId="0" applyFont="1" applyAlignment="1">
      <alignment horizontal="left" vertical="top" wrapText="1"/>
    </xf>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0" fillId="0" borderId="21" xfId="0" applyNumberFormat="1" applyFont="1" applyBorder="1" applyAlignment="1">
      <alignment vertical="center"/>
    </xf>
    <xf numFmtId="0" fontId="0" fillId="0" borderId="21"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19" fillId="0" borderId="0" xfId="0" applyNumberFormat="1" applyFont="1" applyBorder="1" applyAlignment="1">
      <alignment vertical="center"/>
    </xf>
    <xf numFmtId="0" fontId="6" fillId="24" borderId="23" xfId="0" applyFont="1" applyFill="1" applyBorder="1" applyAlignment="1">
      <alignment horizontal="left" vertical="center"/>
    </xf>
    <xf numFmtId="0" fontId="0" fillId="24" borderId="23" xfId="0" applyFont="1" applyFill="1" applyBorder="1" applyAlignment="1">
      <alignment vertical="center"/>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24" borderId="23" xfId="0" applyFont="1" applyFill="1" applyBorder="1" applyAlignment="1">
      <alignment horizontal="center" vertical="center"/>
    </xf>
    <xf numFmtId="0" fontId="5" fillId="24" borderId="23"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6" fillId="0" borderId="0" xfId="0" applyFont="1" applyBorder="1" applyAlignment="1">
      <alignment horizontal="left" vertical="center" wrapText="1"/>
    </xf>
    <xf numFmtId="0" fontId="0" fillId="0" borderId="0" xfId="0" applyFont="1" applyBorder="1" applyAlignment="1">
      <alignment vertical="center" wrapText="1"/>
    </xf>
    <xf numFmtId="0" fontId="35" fillId="13" borderId="0" xfId="68" applyFill="1" applyAlignment="1">
      <alignment/>
    </xf>
    <xf numFmtId="0" fontId="54" fillId="0" borderId="0" xfId="68" applyFont="1" applyAlignment="1">
      <alignment horizontal="center" vertical="center"/>
    </xf>
    <xf numFmtId="0" fontId="55" fillId="13" borderId="0" xfId="0" applyFont="1" applyFill="1" applyAlignment="1">
      <alignment horizontal="left" vertical="center"/>
    </xf>
    <xf numFmtId="0" fontId="56" fillId="13" borderId="0" xfId="0" applyFont="1" applyFill="1" applyAlignment="1">
      <alignment vertical="center"/>
    </xf>
    <xf numFmtId="0" fontId="57" fillId="13" borderId="0" xfId="68" applyFont="1" applyFill="1" applyAlignment="1">
      <alignment vertical="center"/>
    </xf>
    <xf numFmtId="0" fontId="14" fillId="13" borderId="0" xfId="0" applyFont="1" applyFill="1" applyAlignment="1" applyProtection="1">
      <alignment horizontal="left" vertical="center"/>
      <protection/>
    </xf>
    <xf numFmtId="0" fontId="56" fillId="13" borderId="0" xfId="0" applyFont="1" applyFill="1" applyAlignment="1" applyProtection="1">
      <alignment vertical="center"/>
      <protection/>
    </xf>
    <xf numFmtId="0" fontId="55" fillId="13" borderId="0" xfId="0" applyFont="1" applyFill="1" applyAlignment="1" applyProtection="1">
      <alignment horizontal="left" vertical="center"/>
      <protection/>
    </xf>
    <xf numFmtId="0" fontId="57" fillId="13" borderId="0" xfId="68" applyFont="1" applyFill="1" applyAlignment="1" applyProtection="1">
      <alignment vertical="center"/>
      <protection/>
    </xf>
    <xf numFmtId="0" fontId="57" fillId="13" borderId="0" xfId="68" applyFont="1" applyFill="1" applyAlignment="1">
      <alignment vertical="center"/>
    </xf>
    <xf numFmtId="0" fontId="56"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15" fillId="0" borderId="0"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0" fillId="0" borderId="45" xfId="81" applyFont="1" applyBorder="1" applyAlignment="1">
      <alignment vertical="center" wrapText="1"/>
      <protection locked="0"/>
    </xf>
    <xf numFmtId="0" fontId="26" fillId="0" borderId="47" xfId="81" applyFont="1" applyBorder="1" applyAlignment="1">
      <alignment horizontal="left" wrapText="1"/>
      <protection locked="0"/>
    </xf>
    <xf numFmtId="0" fontId="0" fillId="0" borderId="46" xfId="81" applyFont="1" applyBorder="1" applyAlignment="1">
      <alignment vertical="center" wrapText="1"/>
      <protection locked="0"/>
    </xf>
    <xf numFmtId="0" fontId="26"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horizontal="lef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horizontal="left" vertical="center" wrapText="1"/>
      <protection locked="0"/>
    </xf>
    <xf numFmtId="49" fontId="5" fillId="0" borderId="0" xfId="81" applyNumberFormat="1" applyFont="1" applyBorder="1" applyAlignment="1">
      <alignment vertical="center" wrapText="1"/>
      <protection locked="0"/>
    </xf>
    <xf numFmtId="0" fontId="0" fillId="0" borderId="48" xfId="81" applyFont="1" applyBorder="1" applyAlignment="1">
      <alignment vertical="center" wrapText="1"/>
      <protection locked="0"/>
    </xf>
    <xf numFmtId="0" fontId="56" fillId="0" borderId="47"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15" fillId="0" borderId="0" xfId="81" applyFont="1" applyBorder="1" applyAlignment="1">
      <alignment horizontal="center" vertical="center"/>
      <protection locked="0"/>
    </xf>
    <xf numFmtId="0" fontId="0" fillId="0" borderId="46" xfId="81" applyFont="1" applyBorder="1" applyAlignment="1">
      <alignment horizontal="left" vertical="center"/>
      <protection locked="0"/>
    </xf>
    <xf numFmtId="0" fontId="26"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6" fillId="0" borderId="47" xfId="81" applyFont="1" applyBorder="1" applyAlignment="1">
      <alignment horizontal="left" vertical="center"/>
      <protection locked="0"/>
    </xf>
    <xf numFmtId="0" fontId="26" fillId="0" borderId="47" xfId="81" applyFont="1" applyBorder="1" applyAlignment="1">
      <alignment horizontal="center" vertical="center"/>
      <protection locked="0"/>
    </xf>
    <xf numFmtId="0" fontId="7" fillId="0" borderId="47" xfId="81" applyFont="1" applyBorder="1" applyAlignment="1">
      <alignment horizontal="left" vertical="center"/>
      <protection locked="0"/>
    </xf>
    <xf numFmtId="0" fontId="21"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8" xfId="81" applyFont="1" applyBorder="1" applyAlignment="1">
      <alignment horizontal="left" vertical="center"/>
      <protection locked="0"/>
    </xf>
    <xf numFmtId="0" fontId="56" fillId="0" borderId="47"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6"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7"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8" xfId="81" applyFont="1" applyBorder="1" applyAlignment="1">
      <alignment horizontal="left" vertical="center" wrapText="1"/>
      <protection locked="0"/>
    </xf>
    <xf numFmtId="0" fontId="5" fillId="0" borderId="47"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8"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26" fillId="0" borderId="0" xfId="81" applyFont="1" applyBorder="1" applyAlignment="1">
      <alignment vertical="center"/>
      <protection locked="0"/>
    </xf>
    <xf numFmtId="0" fontId="7" fillId="0" borderId="47" xfId="81" applyFont="1" applyBorder="1" applyAlignment="1">
      <alignment vertical="center"/>
      <protection locked="0"/>
    </xf>
    <xf numFmtId="0" fontId="26" fillId="0" borderId="47"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7"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6" fillId="0" borderId="47" xfId="81" applyFont="1" applyBorder="1" applyAlignment="1">
      <alignment horizontal="left"/>
      <protection locked="0"/>
    </xf>
    <xf numFmtId="0" fontId="7" fillId="0" borderId="47" xfId="81" applyFont="1" applyBorder="1" applyAlignment="1">
      <alignment/>
      <protection locked="0"/>
    </xf>
    <xf numFmtId="0" fontId="26" fillId="0" borderId="47" xfId="81" applyFont="1" applyBorder="1" applyAlignment="1">
      <alignment horizontal="left"/>
      <protection locked="0"/>
    </xf>
    <xf numFmtId="0" fontId="5" fillId="0" borderId="0" xfId="81" applyFont="1" applyBorder="1" applyAlignment="1">
      <alignment horizontal="left" vertical="center"/>
      <protection locked="0"/>
    </xf>
    <xf numFmtId="0" fontId="0" fillId="0" borderId="45" xfId="81" applyFont="1" applyBorder="1" applyAlignment="1">
      <alignment vertical="top"/>
      <protection locked="0"/>
    </xf>
    <xf numFmtId="0" fontId="5" fillId="0" borderId="0" xfId="81" applyFont="1" applyBorder="1" applyAlignment="1">
      <alignment horizontal="lef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8" xfId="81" applyFont="1" applyBorder="1" applyAlignment="1">
      <alignment vertical="top"/>
      <protection locked="0"/>
    </xf>
    <xf numFmtId="0" fontId="0" fillId="0" borderId="47" xfId="81" applyFont="1" applyBorder="1" applyAlignment="1">
      <alignment vertical="top"/>
      <protection locked="0"/>
    </xf>
    <xf numFmtId="0" fontId="0"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82DB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51" t="s">
        <v>464</v>
      </c>
      <c r="B1" s="252"/>
      <c r="C1" s="252"/>
      <c r="D1" s="253" t="s">
        <v>465</v>
      </c>
      <c r="E1" s="252"/>
      <c r="F1" s="252"/>
      <c r="G1" s="252"/>
      <c r="H1" s="252"/>
      <c r="I1" s="252"/>
      <c r="J1" s="252"/>
      <c r="K1" s="254" t="s">
        <v>281</v>
      </c>
      <c r="L1" s="254"/>
      <c r="M1" s="254"/>
      <c r="N1" s="254"/>
      <c r="O1" s="254"/>
      <c r="P1" s="254"/>
      <c r="Q1" s="254"/>
      <c r="R1" s="254"/>
      <c r="S1" s="254"/>
      <c r="T1" s="252"/>
      <c r="U1" s="252"/>
      <c r="V1" s="252"/>
      <c r="W1" s="254" t="s">
        <v>282</v>
      </c>
      <c r="X1" s="254"/>
      <c r="Y1" s="254"/>
      <c r="Z1" s="254"/>
      <c r="AA1" s="254"/>
      <c r="AB1" s="254"/>
      <c r="AC1" s="254"/>
      <c r="AD1" s="254"/>
      <c r="AE1" s="254"/>
      <c r="AF1" s="254"/>
      <c r="AG1" s="254"/>
      <c r="AH1" s="254"/>
      <c r="AI1" s="246"/>
      <c r="AJ1" s="15"/>
      <c r="AK1" s="15"/>
      <c r="AL1" s="15"/>
      <c r="AM1" s="15"/>
      <c r="AN1" s="15"/>
      <c r="AO1" s="15"/>
      <c r="AP1" s="15"/>
      <c r="AQ1" s="15"/>
      <c r="AR1" s="15"/>
      <c r="AS1" s="15"/>
      <c r="AT1" s="15"/>
      <c r="AU1" s="15"/>
      <c r="AV1" s="15"/>
      <c r="AW1" s="15"/>
      <c r="AX1" s="15"/>
      <c r="AY1" s="15"/>
      <c r="AZ1" s="15"/>
      <c r="BA1" s="14" t="s">
        <v>466</v>
      </c>
      <c r="BB1" s="14" t="s">
        <v>467</v>
      </c>
      <c r="BC1" s="15"/>
      <c r="BD1" s="15"/>
      <c r="BE1" s="15"/>
      <c r="BF1" s="15"/>
      <c r="BG1" s="15"/>
      <c r="BH1" s="15"/>
      <c r="BI1" s="15"/>
      <c r="BJ1" s="15"/>
      <c r="BK1" s="15"/>
      <c r="BL1" s="15"/>
      <c r="BM1" s="15"/>
      <c r="BN1" s="15"/>
      <c r="BO1" s="15"/>
      <c r="BP1" s="15"/>
      <c r="BQ1" s="15"/>
      <c r="BR1" s="15"/>
      <c r="BT1" s="16" t="s">
        <v>468</v>
      </c>
      <c r="BU1" s="16" t="s">
        <v>468</v>
      </c>
      <c r="BV1" s="16" t="s">
        <v>469</v>
      </c>
    </row>
    <row r="2" spans="3:72" ht="36.75" customHeight="1">
      <c r="AR2" s="215"/>
      <c r="AS2" s="215"/>
      <c r="AT2" s="215"/>
      <c r="AU2" s="215"/>
      <c r="AV2" s="215"/>
      <c r="AW2" s="215"/>
      <c r="AX2" s="215"/>
      <c r="AY2" s="215"/>
      <c r="AZ2" s="215"/>
      <c r="BA2" s="215"/>
      <c r="BB2" s="215"/>
      <c r="BC2" s="215"/>
      <c r="BD2" s="215"/>
      <c r="BE2" s="215"/>
      <c r="BS2" s="17" t="s">
        <v>470</v>
      </c>
      <c r="BT2" s="17" t="s">
        <v>471</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470</v>
      </c>
      <c r="BT3" s="17" t="s">
        <v>472</v>
      </c>
    </row>
    <row r="4" spans="2:71" ht="36.75" customHeight="1">
      <c r="B4" s="21"/>
      <c r="C4" s="22"/>
      <c r="D4" s="23" t="s">
        <v>473</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474</v>
      </c>
      <c r="BE4" s="26" t="s">
        <v>475</v>
      </c>
      <c r="BS4" s="17" t="s">
        <v>476</v>
      </c>
    </row>
    <row r="5" spans="2:71" ht="14.25" customHeight="1">
      <c r="B5" s="21"/>
      <c r="C5" s="22"/>
      <c r="D5" s="27" t="s">
        <v>477</v>
      </c>
      <c r="E5" s="22"/>
      <c r="F5" s="22"/>
      <c r="G5" s="22"/>
      <c r="H5" s="22"/>
      <c r="I5" s="22"/>
      <c r="J5" s="22"/>
      <c r="K5" s="218" t="s">
        <v>478</v>
      </c>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2"/>
      <c r="AQ5" s="24"/>
      <c r="BE5" s="214" t="s">
        <v>479</v>
      </c>
      <c r="BS5" s="17" t="s">
        <v>470</v>
      </c>
    </row>
    <row r="6" spans="2:71" ht="36.75" customHeight="1">
      <c r="B6" s="21"/>
      <c r="C6" s="22"/>
      <c r="D6" s="29" t="s">
        <v>480</v>
      </c>
      <c r="E6" s="22"/>
      <c r="F6" s="22"/>
      <c r="G6" s="22"/>
      <c r="H6" s="22"/>
      <c r="I6" s="22"/>
      <c r="J6" s="22"/>
      <c r="K6" s="220" t="s">
        <v>481</v>
      </c>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2"/>
      <c r="AQ6" s="24"/>
      <c r="BE6" s="215"/>
      <c r="BS6" s="17" t="s">
        <v>482</v>
      </c>
    </row>
    <row r="7" spans="2:71" ht="14.25" customHeight="1">
      <c r="B7" s="21"/>
      <c r="C7" s="22"/>
      <c r="D7" s="30" t="s">
        <v>483</v>
      </c>
      <c r="E7" s="22"/>
      <c r="F7" s="22"/>
      <c r="G7" s="22"/>
      <c r="H7" s="22"/>
      <c r="I7" s="22"/>
      <c r="J7" s="22"/>
      <c r="K7" s="28" t="s">
        <v>484</v>
      </c>
      <c r="L7" s="22"/>
      <c r="M7" s="22"/>
      <c r="N7" s="22"/>
      <c r="O7" s="22"/>
      <c r="P7" s="22"/>
      <c r="Q7" s="22"/>
      <c r="R7" s="22"/>
      <c r="S7" s="22"/>
      <c r="T7" s="22"/>
      <c r="U7" s="22"/>
      <c r="V7" s="22"/>
      <c r="W7" s="22"/>
      <c r="X7" s="22"/>
      <c r="Y7" s="22"/>
      <c r="Z7" s="22"/>
      <c r="AA7" s="22"/>
      <c r="AB7" s="22"/>
      <c r="AC7" s="22"/>
      <c r="AD7" s="22"/>
      <c r="AE7" s="22"/>
      <c r="AF7" s="22"/>
      <c r="AG7" s="22"/>
      <c r="AH7" s="22"/>
      <c r="AI7" s="22"/>
      <c r="AJ7" s="22"/>
      <c r="AK7" s="30" t="s">
        <v>485</v>
      </c>
      <c r="AL7" s="22"/>
      <c r="AM7" s="22"/>
      <c r="AN7" s="28" t="s">
        <v>486</v>
      </c>
      <c r="AO7" s="22"/>
      <c r="AP7" s="22"/>
      <c r="AQ7" s="24"/>
      <c r="BE7" s="215"/>
      <c r="BS7" s="17" t="s">
        <v>487</v>
      </c>
    </row>
    <row r="8" spans="2:71" ht="14.25" customHeight="1">
      <c r="B8" s="21"/>
      <c r="C8" s="22"/>
      <c r="D8" s="30" t="s">
        <v>488</v>
      </c>
      <c r="E8" s="22"/>
      <c r="F8" s="22"/>
      <c r="G8" s="22"/>
      <c r="H8" s="22"/>
      <c r="I8" s="22"/>
      <c r="J8" s="22"/>
      <c r="K8" s="28" t="s">
        <v>489</v>
      </c>
      <c r="L8" s="22"/>
      <c r="M8" s="22"/>
      <c r="N8" s="22"/>
      <c r="O8" s="22"/>
      <c r="P8" s="22"/>
      <c r="Q8" s="22"/>
      <c r="R8" s="22"/>
      <c r="S8" s="22"/>
      <c r="T8" s="22"/>
      <c r="U8" s="22"/>
      <c r="V8" s="22"/>
      <c r="W8" s="22"/>
      <c r="X8" s="22"/>
      <c r="Y8" s="22"/>
      <c r="Z8" s="22"/>
      <c r="AA8" s="22"/>
      <c r="AB8" s="22"/>
      <c r="AC8" s="22"/>
      <c r="AD8" s="22"/>
      <c r="AE8" s="22"/>
      <c r="AF8" s="22"/>
      <c r="AG8" s="22"/>
      <c r="AH8" s="22"/>
      <c r="AI8" s="22"/>
      <c r="AJ8" s="22"/>
      <c r="AK8" s="30" t="s">
        <v>490</v>
      </c>
      <c r="AL8" s="22"/>
      <c r="AM8" s="22"/>
      <c r="AN8" s="31" t="s">
        <v>491</v>
      </c>
      <c r="AO8" s="22"/>
      <c r="AP8" s="22"/>
      <c r="AQ8" s="24"/>
      <c r="BE8" s="215"/>
      <c r="BS8" s="17" t="s">
        <v>492</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15"/>
      <c r="BS9" s="17" t="s">
        <v>493</v>
      </c>
    </row>
    <row r="10" spans="2:71" ht="14.25" customHeight="1">
      <c r="B10" s="21"/>
      <c r="C10" s="22"/>
      <c r="D10" s="30" t="s">
        <v>494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495</v>
      </c>
      <c r="AL10" s="22"/>
      <c r="AM10" s="22"/>
      <c r="AN10" s="28" t="s">
        <v>486</v>
      </c>
      <c r="AO10" s="22"/>
      <c r="AP10" s="22"/>
      <c r="AQ10" s="24"/>
      <c r="BE10" s="215"/>
      <c r="BS10" s="17" t="s">
        <v>482</v>
      </c>
    </row>
    <row r="11" spans="2:71" ht="18" customHeight="1">
      <c r="B11" s="21"/>
      <c r="C11" s="22"/>
      <c r="D11" s="22"/>
      <c r="E11" s="28" t="s">
        <v>496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497</v>
      </c>
      <c r="AL11" s="22"/>
      <c r="AM11" s="22"/>
      <c r="AN11" s="28" t="s">
        <v>486</v>
      </c>
      <c r="AO11" s="22"/>
      <c r="AP11" s="22"/>
      <c r="AQ11" s="24"/>
      <c r="BE11" s="215"/>
      <c r="BS11" s="17" t="s">
        <v>482</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15"/>
      <c r="BS12" s="17" t="s">
        <v>482</v>
      </c>
    </row>
    <row r="13" spans="2:71" ht="14.25" customHeight="1">
      <c r="B13" s="21"/>
      <c r="C13" s="22"/>
      <c r="D13" s="30" t="s">
        <v>498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495</v>
      </c>
      <c r="AL13" s="22"/>
      <c r="AM13" s="22"/>
      <c r="AN13" s="32" t="s">
        <v>499</v>
      </c>
      <c r="AO13" s="22"/>
      <c r="AP13" s="22"/>
      <c r="AQ13" s="24"/>
      <c r="BE13" s="215"/>
      <c r="BS13" s="17" t="s">
        <v>482</v>
      </c>
    </row>
    <row r="14" spans="2:71" ht="15">
      <c r="B14" s="21"/>
      <c r="C14" s="22"/>
      <c r="D14" s="22"/>
      <c r="E14" s="221" t="s">
        <v>499</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30" t="s">
        <v>497</v>
      </c>
      <c r="AL14" s="22"/>
      <c r="AM14" s="22"/>
      <c r="AN14" s="32" t="s">
        <v>499</v>
      </c>
      <c r="AO14" s="22"/>
      <c r="AP14" s="22"/>
      <c r="AQ14" s="24"/>
      <c r="BE14" s="215"/>
      <c r="BS14" s="17" t="s">
        <v>482</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15"/>
      <c r="BS15" s="17" t="s">
        <v>468</v>
      </c>
    </row>
    <row r="16" spans="2:71" ht="14.25" customHeight="1">
      <c r="B16" s="21"/>
      <c r="C16" s="22"/>
      <c r="D16" s="30" t="s">
        <v>500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495</v>
      </c>
      <c r="AL16" s="22"/>
      <c r="AM16" s="22"/>
      <c r="AN16" s="28" t="s">
        <v>501</v>
      </c>
      <c r="AO16" s="22"/>
      <c r="AP16" s="22"/>
      <c r="AQ16" s="24"/>
      <c r="BE16" s="215"/>
      <c r="BS16" s="17" t="s">
        <v>468</v>
      </c>
    </row>
    <row r="17" spans="2:71" ht="18" customHeight="1">
      <c r="B17" s="21"/>
      <c r="C17" s="22"/>
      <c r="D17" s="22"/>
      <c r="E17" s="28" t="s">
        <v>502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497</v>
      </c>
      <c r="AL17" s="22"/>
      <c r="AM17" s="22"/>
      <c r="AN17" s="28" t="s">
        <v>486</v>
      </c>
      <c r="AO17" s="22"/>
      <c r="AP17" s="22"/>
      <c r="AQ17" s="24"/>
      <c r="BE17" s="215"/>
      <c r="BS17" s="17" t="s">
        <v>503</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15"/>
      <c r="BS18" s="17" t="s">
        <v>470</v>
      </c>
    </row>
    <row r="19" spans="2:71" ht="14.25" customHeight="1">
      <c r="B19" s="21"/>
      <c r="C19" s="22"/>
      <c r="D19" s="30" t="s">
        <v>504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15"/>
      <c r="BS19" s="17" t="s">
        <v>470</v>
      </c>
    </row>
    <row r="20" spans="2:71" ht="22.5" customHeight="1">
      <c r="B20" s="21"/>
      <c r="C20" s="22"/>
      <c r="D20" s="22"/>
      <c r="E20" s="222" t="s">
        <v>486</v>
      </c>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2"/>
      <c r="AP20" s="22"/>
      <c r="AQ20" s="24"/>
      <c r="BE20" s="215"/>
      <c r="BS20" s="17" t="s">
        <v>468</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15"/>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15"/>
    </row>
    <row r="23" spans="2:57" s="1" customFormat="1" ht="25.5" customHeight="1">
      <c r="B23" s="34"/>
      <c r="C23" s="35"/>
      <c r="D23" s="36" t="s">
        <v>505</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23">
        <f>ROUND(AG51,2)</f>
        <v>0</v>
      </c>
      <c r="AL23" s="224"/>
      <c r="AM23" s="224"/>
      <c r="AN23" s="224"/>
      <c r="AO23" s="224"/>
      <c r="AP23" s="35"/>
      <c r="AQ23" s="38"/>
      <c r="BE23" s="216"/>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16"/>
    </row>
    <row r="25" spans="2:57" s="1" customFormat="1" ht="13.5">
      <c r="B25" s="34"/>
      <c r="C25" s="35"/>
      <c r="D25" s="35"/>
      <c r="E25" s="35"/>
      <c r="F25" s="35"/>
      <c r="G25" s="35"/>
      <c r="H25" s="35"/>
      <c r="I25" s="35"/>
      <c r="J25" s="35"/>
      <c r="K25" s="35"/>
      <c r="L25" s="225" t="s">
        <v>506</v>
      </c>
      <c r="M25" s="226"/>
      <c r="N25" s="226"/>
      <c r="O25" s="226"/>
      <c r="P25" s="35"/>
      <c r="Q25" s="35"/>
      <c r="R25" s="35"/>
      <c r="S25" s="35"/>
      <c r="T25" s="35"/>
      <c r="U25" s="35"/>
      <c r="V25" s="35"/>
      <c r="W25" s="225" t="s">
        <v>507</v>
      </c>
      <c r="X25" s="226"/>
      <c r="Y25" s="226"/>
      <c r="Z25" s="226"/>
      <c r="AA25" s="226"/>
      <c r="AB25" s="226"/>
      <c r="AC25" s="226"/>
      <c r="AD25" s="226"/>
      <c r="AE25" s="226"/>
      <c r="AF25" s="35"/>
      <c r="AG25" s="35"/>
      <c r="AH25" s="35"/>
      <c r="AI25" s="35"/>
      <c r="AJ25" s="35"/>
      <c r="AK25" s="225" t="s">
        <v>508</v>
      </c>
      <c r="AL25" s="226"/>
      <c r="AM25" s="226"/>
      <c r="AN25" s="226"/>
      <c r="AO25" s="226"/>
      <c r="AP25" s="35"/>
      <c r="AQ25" s="38"/>
      <c r="BE25" s="216"/>
    </row>
    <row r="26" spans="2:57" s="2" customFormat="1" ht="14.25" customHeight="1">
      <c r="B26" s="40"/>
      <c r="C26" s="41"/>
      <c r="D26" s="42" t="s">
        <v>509</v>
      </c>
      <c r="E26" s="41"/>
      <c r="F26" s="42" t="s">
        <v>510</v>
      </c>
      <c r="G26" s="41"/>
      <c r="H26" s="41"/>
      <c r="I26" s="41"/>
      <c r="J26" s="41"/>
      <c r="K26" s="41"/>
      <c r="L26" s="227">
        <v>0.21</v>
      </c>
      <c r="M26" s="228"/>
      <c r="N26" s="228"/>
      <c r="O26" s="228"/>
      <c r="P26" s="41"/>
      <c r="Q26" s="41"/>
      <c r="R26" s="41"/>
      <c r="S26" s="41"/>
      <c r="T26" s="41"/>
      <c r="U26" s="41"/>
      <c r="V26" s="41"/>
      <c r="W26" s="229">
        <f>ROUND(AZ51,2)</f>
        <v>0</v>
      </c>
      <c r="X26" s="228"/>
      <c r="Y26" s="228"/>
      <c r="Z26" s="228"/>
      <c r="AA26" s="228"/>
      <c r="AB26" s="228"/>
      <c r="AC26" s="228"/>
      <c r="AD26" s="228"/>
      <c r="AE26" s="228"/>
      <c r="AF26" s="41"/>
      <c r="AG26" s="41"/>
      <c r="AH26" s="41"/>
      <c r="AI26" s="41"/>
      <c r="AJ26" s="41"/>
      <c r="AK26" s="229">
        <f>ROUND(AV51,2)</f>
        <v>0</v>
      </c>
      <c r="AL26" s="228"/>
      <c r="AM26" s="228"/>
      <c r="AN26" s="228"/>
      <c r="AO26" s="228"/>
      <c r="AP26" s="41"/>
      <c r="AQ26" s="43"/>
      <c r="BE26" s="217"/>
    </row>
    <row r="27" spans="2:57" s="2" customFormat="1" ht="14.25" customHeight="1">
      <c r="B27" s="40"/>
      <c r="C27" s="41"/>
      <c r="D27" s="41"/>
      <c r="E27" s="41"/>
      <c r="F27" s="42" t="s">
        <v>511</v>
      </c>
      <c r="G27" s="41"/>
      <c r="H27" s="41"/>
      <c r="I27" s="41"/>
      <c r="J27" s="41"/>
      <c r="K27" s="41"/>
      <c r="L27" s="227">
        <v>0.15</v>
      </c>
      <c r="M27" s="228"/>
      <c r="N27" s="228"/>
      <c r="O27" s="228"/>
      <c r="P27" s="41"/>
      <c r="Q27" s="41"/>
      <c r="R27" s="41"/>
      <c r="S27" s="41"/>
      <c r="T27" s="41"/>
      <c r="U27" s="41"/>
      <c r="V27" s="41"/>
      <c r="W27" s="229">
        <f>ROUND(BA51,2)</f>
        <v>0</v>
      </c>
      <c r="X27" s="228"/>
      <c r="Y27" s="228"/>
      <c r="Z27" s="228"/>
      <c r="AA27" s="228"/>
      <c r="AB27" s="228"/>
      <c r="AC27" s="228"/>
      <c r="AD27" s="228"/>
      <c r="AE27" s="228"/>
      <c r="AF27" s="41"/>
      <c r="AG27" s="41"/>
      <c r="AH27" s="41"/>
      <c r="AI27" s="41"/>
      <c r="AJ27" s="41"/>
      <c r="AK27" s="229">
        <f>ROUND(AW51,2)</f>
        <v>0</v>
      </c>
      <c r="AL27" s="228"/>
      <c r="AM27" s="228"/>
      <c r="AN27" s="228"/>
      <c r="AO27" s="228"/>
      <c r="AP27" s="41"/>
      <c r="AQ27" s="43"/>
      <c r="BE27" s="217"/>
    </row>
    <row r="28" spans="2:57" s="2" customFormat="1" ht="14.25" customHeight="1" hidden="1">
      <c r="B28" s="40"/>
      <c r="C28" s="41"/>
      <c r="D28" s="41"/>
      <c r="E28" s="41"/>
      <c r="F28" s="42" t="s">
        <v>512</v>
      </c>
      <c r="G28" s="41"/>
      <c r="H28" s="41"/>
      <c r="I28" s="41"/>
      <c r="J28" s="41"/>
      <c r="K28" s="41"/>
      <c r="L28" s="227">
        <v>0.21</v>
      </c>
      <c r="M28" s="228"/>
      <c r="N28" s="228"/>
      <c r="O28" s="228"/>
      <c r="P28" s="41"/>
      <c r="Q28" s="41"/>
      <c r="R28" s="41"/>
      <c r="S28" s="41"/>
      <c r="T28" s="41"/>
      <c r="U28" s="41"/>
      <c r="V28" s="41"/>
      <c r="W28" s="229">
        <f>ROUND(BB51,2)</f>
        <v>0</v>
      </c>
      <c r="X28" s="228"/>
      <c r="Y28" s="228"/>
      <c r="Z28" s="228"/>
      <c r="AA28" s="228"/>
      <c r="AB28" s="228"/>
      <c r="AC28" s="228"/>
      <c r="AD28" s="228"/>
      <c r="AE28" s="228"/>
      <c r="AF28" s="41"/>
      <c r="AG28" s="41"/>
      <c r="AH28" s="41"/>
      <c r="AI28" s="41"/>
      <c r="AJ28" s="41"/>
      <c r="AK28" s="229">
        <v>0</v>
      </c>
      <c r="AL28" s="228"/>
      <c r="AM28" s="228"/>
      <c r="AN28" s="228"/>
      <c r="AO28" s="228"/>
      <c r="AP28" s="41"/>
      <c r="AQ28" s="43"/>
      <c r="BE28" s="217"/>
    </row>
    <row r="29" spans="2:57" s="2" customFormat="1" ht="14.25" customHeight="1" hidden="1">
      <c r="B29" s="40"/>
      <c r="C29" s="41"/>
      <c r="D29" s="41"/>
      <c r="E29" s="41"/>
      <c r="F29" s="42" t="s">
        <v>513</v>
      </c>
      <c r="G29" s="41"/>
      <c r="H29" s="41"/>
      <c r="I29" s="41"/>
      <c r="J29" s="41"/>
      <c r="K29" s="41"/>
      <c r="L29" s="227">
        <v>0.15</v>
      </c>
      <c r="M29" s="228"/>
      <c r="N29" s="228"/>
      <c r="O29" s="228"/>
      <c r="P29" s="41"/>
      <c r="Q29" s="41"/>
      <c r="R29" s="41"/>
      <c r="S29" s="41"/>
      <c r="T29" s="41"/>
      <c r="U29" s="41"/>
      <c r="V29" s="41"/>
      <c r="W29" s="229">
        <f>ROUND(BC51,2)</f>
        <v>0</v>
      </c>
      <c r="X29" s="228"/>
      <c r="Y29" s="228"/>
      <c r="Z29" s="228"/>
      <c r="AA29" s="228"/>
      <c r="AB29" s="228"/>
      <c r="AC29" s="228"/>
      <c r="AD29" s="228"/>
      <c r="AE29" s="228"/>
      <c r="AF29" s="41"/>
      <c r="AG29" s="41"/>
      <c r="AH29" s="41"/>
      <c r="AI29" s="41"/>
      <c r="AJ29" s="41"/>
      <c r="AK29" s="229">
        <v>0</v>
      </c>
      <c r="AL29" s="228"/>
      <c r="AM29" s="228"/>
      <c r="AN29" s="228"/>
      <c r="AO29" s="228"/>
      <c r="AP29" s="41"/>
      <c r="AQ29" s="43"/>
      <c r="BE29" s="217"/>
    </row>
    <row r="30" spans="2:57" s="2" customFormat="1" ht="14.25" customHeight="1" hidden="1">
      <c r="B30" s="40"/>
      <c r="C30" s="41"/>
      <c r="D30" s="41"/>
      <c r="E30" s="41"/>
      <c r="F30" s="42" t="s">
        <v>514</v>
      </c>
      <c r="G30" s="41"/>
      <c r="H30" s="41"/>
      <c r="I30" s="41"/>
      <c r="J30" s="41"/>
      <c r="K30" s="41"/>
      <c r="L30" s="227">
        <v>0</v>
      </c>
      <c r="M30" s="228"/>
      <c r="N30" s="228"/>
      <c r="O30" s="228"/>
      <c r="P30" s="41"/>
      <c r="Q30" s="41"/>
      <c r="R30" s="41"/>
      <c r="S30" s="41"/>
      <c r="T30" s="41"/>
      <c r="U30" s="41"/>
      <c r="V30" s="41"/>
      <c r="W30" s="229">
        <f>ROUND(BD51,2)</f>
        <v>0</v>
      </c>
      <c r="X30" s="228"/>
      <c r="Y30" s="228"/>
      <c r="Z30" s="228"/>
      <c r="AA30" s="228"/>
      <c r="AB30" s="228"/>
      <c r="AC30" s="228"/>
      <c r="AD30" s="228"/>
      <c r="AE30" s="228"/>
      <c r="AF30" s="41"/>
      <c r="AG30" s="41"/>
      <c r="AH30" s="41"/>
      <c r="AI30" s="41"/>
      <c r="AJ30" s="41"/>
      <c r="AK30" s="229">
        <v>0</v>
      </c>
      <c r="AL30" s="228"/>
      <c r="AM30" s="228"/>
      <c r="AN30" s="228"/>
      <c r="AO30" s="228"/>
      <c r="AP30" s="41"/>
      <c r="AQ30" s="43"/>
      <c r="BE30" s="217"/>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16"/>
    </row>
    <row r="32" spans="2:57" s="1" customFormat="1" ht="25.5" customHeight="1">
      <c r="B32" s="34"/>
      <c r="C32" s="44"/>
      <c r="D32" s="45" t="s">
        <v>515</v>
      </c>
      <c r="E32" s="46"/>
      <c r="F32" s="46"/>
      <c r="G32" s="46"/>
      <c r="H32" s="46"/>
      <c r="I32" s="46"/>
      <c r="J32" s="46"/>
      <c r="K32" s="46"/>
      <c r="L32" s="46"/>
      <c r="M32" s="46"/>
      <c r="N32" s="46"/>
      <c r="O32" s="46"/>
      <c r="P32" s="46"/>
      <c r="Q32" s="46"/>
      <c r="R32" s="46"/>
      <c r="S32" s="46"/>
      <c r="T32" s="47" t="s">
        <v>516</v>
      </c>
      <c r="U32" s="46"/>
      <c r="V32" s="46"/>
      <c r="W32" s="46"/>
      <c r="X32" s="230" t="s">
        <v>517</v>
      </c>
      <c r="Y32" s="231"/>
      <c r="Z32" s="231"/>
      <c r="AA32" s="231"/>
      <c r="AB32" s="231"/>
      <c r="AC32" s="46"/>
      <c r="AD32" s="46"/>
      <c r="AE32" s="46"/>
      <c r="AF32" s="46"/>
      <c r="AG32" s="46"/>
      <c r="AH32" s="46"/>
      <c r="AI32" s="46"/>
      <c r="AJ32" s="46"/>
      <c r="AK32" s="232">
        <f>SUM(AK23:AK30)</f>
        <v>0</v>
      </c>
      <c r="AL32" s="231"/>
      <c r="AM32" s="231"/>
      <c r="AN32" s="231"/>
      <c r="AO32" s="233"/>
      <c r="AP32" s="44"/>
      <c r="AQ32" s="49"/>
      <c r="BE32" s="216"/>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4"/>
    </row>
    <row r="39" spans="2:44" s="1" customFormat="1" ht="36.75" customHeight="1">
      <c r="B39" s="34"/>
      <c r="C39" s="55" t="s">
        <v>518</v>
      </c>
      <c r="AR39" s="34"/>
    </row>
    <row r="40" spans="2:44" s="1" customFormat="1" ht="6.75" customHeight="1">
      <c r="B40" s="34"/>
      <c r="AR40" s="34"/>
    </row>
    <row r="41" spans="2:44" s="3" customFormat="1" ht="14.25" customHeight="1">
      <c r="B41" s="56"/>
      <c r="C41" s="57" t="s">
        <v>477</v>
      </c>
      <c r="L41" s="3" t="str">
        <f>K5</f>
        <v>2016_23</v>
      </c>
      <c r="AR41" s="56"/>
    </row>
    <row r="42" spans="2:44" s="4" customFormat="1" ht="36.75" customHeight="1">
      <c r="B42" s="58"/>
      <c r="C42" s="59" t="s">
        <v>480</v>
      </c>
      <c r="L42" s="234" t="str">
        <f>K6</f>
        <v>III/0222a KOUT NA ŠUMAVĚ - OPRAVA</v>
      </c>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R42" s="58"/>
    </row>
    <row r="43" spans="2:44" s="1" customFormat="1" ht="6.75" customHeight="1">
      <c r="B43" s="34"/>
      <c r="AR43" s="34"/>
    </row>
    <row r="44" spans="2:44" s="1" customFormat="1" ht="15">
      <c r="B44" s="34"/>
      <c r="C44" s="57" t="s">
        <v>488</v>
      </c>
      <c r="L44" s="60" t="str">
        <f>IF(K8="","",K8)</f>
        <v>Kout na Šumavě</v>
      </c>
      <c r="AI44" s="57" t="s">
        <v>490</v>
      </c>
      <c r="AM44" s="236" t="str">
        <f>IF(AN8="","",AN8)</f>
        <v>27.10.2016</v>
      </c>
      <c r="AN44" s="216"/>
      <c r="AR44" s="34"/>
    </row>
    <row r="45" spans="2:44" s="1" customFormat="1" ht="6.75" customHeight="1">
      <c r="B45" s="34"/>
      <c r="AR45" s="34"/>
    </row>
    <row r="46" spans="2:56" s="1" customFormat="1" ht="15">
      <c r="B46" s="34"/>
      <c r="C46" s="57" t="s">
        <v>494</v>
      </c>
      <c r="L46" s="3" t="str">
        <f>IF(E11="","",E11)</f>
        <v>SÚS Plzeňského kraje, p.o.</v>
      </c>
      <c r="AI46" s="57" t="s">
        <v>500</v>
      </c>
      <c r="AM46" s="139" t="str">
        <f>IF(E17="","",E17)</f>
        <v>Ing. Jaroslav Rojt</v>
      </c>
      <c r="AN46" s="216"/>
      <c r="AO46" s="216"/>
      <c r="AP46" s="216"/>
      <c r="AR46" s="34"/>
      <c r="AS46" s="140" t="s">
        <v>519</v>
      </c>
      <c r="AT46" s="106"/>
      <c r="AU46" s="62"/>
      <c r="AV46" s="62"/>
      <c r="AW46" s="62"/>
      <c r="AX46" s="62"/>
      <c r="AY46" s="62"/>
      <c r="AZ46" s="62"/>
      <c r="BA46" s="62"/>
      <c r="BB46" s="62"/>
      <c r="BC46" s="62"/>
      <c r="BD46" s="63"/>
    </row>
    <row r="47" spans="2:56" s="1" customFormat="1" ht="15">
      <c r="B47" s="34"/>
      <c r="C47" s="57" t="s">
        <v>498</v>
      </c>
      <c r="L47" s="3">
        <f>IF(E14="Vyplň údaj","",E14)</f>
      </c>
      <c r="AR47" s="34"/>
      <c r="AS47" s="107"/>
      <c r="AT47" s="226"/>
      <c r="AU47" s="35"/>
      <c r="AV47" s="35"/>
      <c r="AW47" s="35"/>
      <c r="AX47" s="35"/>
      <c r="AY47" s="35"/>
      <c r="AZ47" s="35"/>
      <c r="BA47" s="35"/>
      <c r="BB47" s="35"/>
      <c r="BC47" s="35"/>
      <c r="BD47" s="65"/>
    </row>
    <row r="48" spans="2:56" s="1" customFormat="1" ht="10.5" customHeight="1">
      <c r="B48" s="34"/>
      <c r="AR48" s="34"/>
      <c r="AS48" s="107"/>
      <c r="AT48" s="226"/>
      <c r="AU48" s="35"/>
      <c r="AV48" s="35"/>
      <c r="AW48" s="35"/>
      <c r="AX48" s="35"/>
      <c r="AY48" s="35"/>
      <c r="AZ48" s="35"/>
      <c r="BA48" s="35"/>
      <c r="BB48" s="35"/>
      <c r="BC48" s="35"/>
      <c r="BD48" s="65"/>
    </row>
    <row r="49" spans="2:56" s="1" customFormat="1" ht="29.25" customHeight="1">
      <c r="B49" s="34"/>
      <c r="C49" s="108" t="s">
        <v>520</v>
      </c>
      <c r="D49" s="231"/>
      <c r="E49" s="231"/>
      <c r="F49" s="231"/>
      <c r="G49" s="231"/>
      <c r="H49" s="46"/>
      <c r="I49" s="237" t="s">
        <v>521</v>
      </c>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8" t="s">
        <v>522</v>
      </c>
      <c r="AH49" s="231"/>
      <c r="AI49" s="231"/>
      <c r="AJ49" s="231"/>
      <c r="AK49" s="231"/>
      <c r="AL49" s="231"/>
      <c r="AM49" s="231"/>
      <c r="AN49" s="237" t="s">
        <v>523</v>
      </c>
      <c r="AO49" s="231"/>
      <c r="AP49" s="231"/>
      <c r="AQ49" s="66" t="s">
        <v>524</v>
      </c>
      <c r="AR49" s="34"/>
      <c r="AS49" s="67" t="s">
        <v>525</v>
      </c>
      <c r="AT49" s="68" t="s">
        <v>526</v>
      </c>
      <c r="AU49" s="68" t="s">
        <v>527</v>
      </c>
      <c r="AV49" s="68" t="s">
        <v>528</v>
      </c>
      <c r="AW49" s="68" t="s">
        <v>529</v>
      </c>
      <c r="AX49" s="68" t="s">
        <v>530</v>
      </c>
      <c r="AY49" s="68" t="s">
        <v>531</v>
      </c>
      <c r="AZ49" s="68" t="s">
        <v>532</v>
      </c>
      <c r="BA49" s="68" t="s">
        <v>533</v>
      </c>
      <c r="BB49" s="68" t="s">
        <v>534</v>
      </c>
      <c r="BC49" s="68" t="s">
        <v>535</v>
      </c>
      <c r="BD49" s="69" t="s">
        <v>536</v>
      </c>
    </row>
    <row r="50" spans="2:56" s="1" customFormat="1" ht="10.5" customHeight="1">
      <c r="B50" s="34"/>
      <c r="AR50" s="34"/>
      <c r="AS50" s="70"/>
      <c r="AT50" s="62"/>
      <c r="AU50" s="62"/>
      <c r="AV50" s="62"/>
      <c r="AW50" s="62"/>
      <c r="AX50" s="62"/>
      <c r="AY50" s="62"/>
      <c r="AZ50" s="62"/>
      <c r="BA50" s="62"/>
      <c r="BB50" s="62"/>
      <c r="BC50" s="62"/>
      <c r="BD50" s="63"/>
    </row>
    <row r="51" spans="2:90" s="4" customFormat="1" ht="32.25" customHeight="1">
      <c r="B51" s="58"/>
      <c r="C51" s="71" t="s">
        <v>537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42">
        <f>ROUND(AG52,2)</f>
        <v>0</v>
      </c>
      <c r="AH51" s="242"/>
      <c r="AI51" s="242"/>
      <c r="AJ51" s="242"/>
      <c r="AK51" s="242"/>
      <c r="AL51" s="242"/>
      <c r="AM51" s="242"/>
      <c r="AN51" s="243">
        <f>SUM(AG51,AT51)</f>
        <v>0</v>
      </c>
      <c r="AO51" s="243"/>
      <c r="AP51" s="243"/>
      <c r="AQ51" s="73" t="s">
        <v>486</v>
      </c>
      <c r="AR51" s="58"/>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9" t="s">
        <v>538</v>
      </c>
      <c r="BT51" s="59" t="s">
        <v>539</v>
      </c>
      <c r="BV51" s="59" t="s">
        <v>540</v>
      </c>
      <c r="BW51" s="59" t="s">
        <v>469</v>
      </c>
      <c r="BX51" s="59" t="s">
        <v>541</v>
      </c>
      <c r="CL51" s="59" t="s">
        <v>484</v>
      </c>
    </row>
    <row r="52" spans="1:90" s="5" customFormat="1" ht="27" customHeight="1">
      <c r="A52" s="247" t="s">
        <v>283</v>
      </c>
      <c r="B52" s="78"/>
      <c r="C52" s="79"/>
      <c r="D52" s="241" t="s">
        <v>478</v>
      </c>
      <c r="E52" s="240"/>
      <c r="F52" s="240"/>
      <c r="G52" s="240"/>
      <c r="H52" s="240"/>
      <c r="I52" s="80"/>
      <c r="J52" s="241" t="s">
        <v>481</v>
      </c>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39">
        <f>'2016_23 - III-0222a KOUT ...'!J25</f>
        <v>0</v>
      </c>
      <c r="AH52" s="240"/>
      <c r="AI52" s="240"/>
      <c r="AJ52" s="240"/>
      <c r="AK52" s="240"/>
      <c r="AL52" s="240"/>
      <c r="AM52" s="240"/>
      <c r="AN52" s="239">
        <f>SUM(AG52,AT52)</f>
        <v>0</v>
      </c>
      <c r="AO52" s="240"/>
      <c r="AP52" s="240"/>
      <c r="AQ52" s="81" t="s">
        <v>542</v>
      </c>
      <c r="AR52" s="78"/>
      <c r="AS52" s="82">
        <v>0</v>
      </c>
      <c r="AT52" s="83">
        <f>ROUND(SUM(AV52:AW52),2)</f>
        <v>0</v>
      </c>
      <c r="AU52" s="84">
        <f>'2016_23 - III-0222a KOUT ...'!P84</f>
        <v>0</v>
      </c>
      <c r="AV52" s="83">
        <f>'2016_23 - III-0222a KOUT ...'!J28</f>
        <v>0</v>
      </c>
      <c r="AW52" s="83">
        <f>'2016_23 - III-0222a KOUT ...'!J29</f>
        <v>0</v>
      </c>
      <c r="AX52" s="83">
        <f>'2016_23 - III-0222a KOUT ...'!J30</f>
        <v>0</v>
      </c>
      <c r="AY52" s="83">
        <f>'2016_23 - III-0222a KOUT ...'!J31</f>
        <v>0</v>
      </c>
      <c r="AZ52" s="83">
        <f>'2016_23 - III-0222a KOUT ...'!F28</f>
        <v>0</v>
      </c>
      <c r="BA52" s="83">
        <f>'2016_23 - III-0222a KOUT ...'!F29</f>
        <v>0</v>
      </c>
      <c r="BB52" s="83">
        <f>'2016_23 - III-0222a KOUT ...'!F30</f>
        <v>0</v>
      </c>
      <c r="BC52" s="83">
        <f>'2016_23 - III-0222a KOUT ...'!F31</f>
        <v>0</v>
      </c>
      <c r="BD52" s="85">
        <f>'2016_23 - III-0222a KOUT ...'!F32</f>
        <v>0</v>
      </c>
      <c r="BT52" s="86" t="s">
        <v>487</v>
      </c>
      <c r="BU52" s="86" t="s">
        <v>543</v>
      </c>
      <c r="BV52" s="86" t="s">
        <v>540</v>
      </c>
      <c r="BW52" s="86" t="s">
        <v>469</v>
      </c>
      <c r="BX52" s="86" t="s">
        <v>541</v>
      </c>
      <c r="CL52" s="86" t="s">
        <v>484</v>
      </c>
    </row>
    <row r="53" spans="2:44" s="1" customFormat="1" ht="30" customHeight="1">
      <c r="B53" s="34"/>
      <c r="AR53" s="34"/>
    </row>
    <row r="54" spans="2:44" s="1" customFormat="1" ht="6.75" customHeight="1">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34"/>
    </row>
  </sheetData>
  <sheetProtection password="CC35" sheet="1" objects="1" scenarios="1" formatColumns="0" formatRows="0" sort="0" autoFilter="0"/>
  <mergeCells count="41">
    <mergeCell ref="AG51:AM51"/>
    <mergeCell ref="AN51:AP51"/>
    <mergeCell ref="AR2:BE2"/>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2016_23 - III-0222a KOUT ...'!C2" tooltip="2016_23 - III-0222a KOUT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15"/>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49"/>
      <c r="C1" s="249"/>
      <c r="D1" s="248" t="s">
        <v>465</v>
      </c>
      <c r="E1" s="249"/>
      <c r="F1" s="250" t="s">
        <v>284</v>
      </c>
      <c r="G1" s="255" t="s">
        <v>285</v>
      </c>
      <c r="H1" s="255"/>
      <c r="I1" s="256"/>
      <c r="J1" s="250" t="s">
        <v>286</v>
      </c>
      <c r="K1" s="248" t="s">
        <v>544</v>
      </c>
      <c r="L1" s="250" t="s">
        <v>287</v>
      </c>
      <c r="M1" s="250"/>
      <c r="N1" s="250"/>
      <c r="O1" s="250"/>
      <c r="P1" s="250"/>
      <c r="Q1" s="250"/>
      <c r="R1" s="250"/>
      <c r="S1" s="250"/>
      <c r="T1" s="250"/>
      <c r="U1" s="246"/>
      <c r="V1" s="24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15"/>
      <c r="M2" s="215"/>
      <c r="N2" s="215"/>
      <c r="O2" s="215"/>
      <c r="P2" s="215"/>
      <c r="Q2" s="215"/>
      <c r="R2" s="215"/>
      <c r="S2" s="215"/>
      <c r="T2" s="215"/>
      <c r="U2" s="215"/>
      <c r="V2" s="215"/>
      <c r="AT2" s="17" t="s">
        <v>469</v>
      </c>
    </row>
    <row r="3" spans="2:46" ht="6.75" customHeight="1">
      <c r="B3" s="18"/>
      <c r="C3" s="19"/>
      <c r="D3" s="19"/>
      <c r="E3" s="19"/>
      <c r="F3" s="19"/>
      <c r="G3" s="19"/>
      <c r="H3" s="19"/>
      <c r="I3" s="88"/>
      <c r="J3" s="19"/>
      <c r="K3" s="20"/>
      <c r="AT3" s="17" t="s">
        <v>545</v>
      </c>
    </row>
    <row r="4" spans="2:46" ht="36.75" customHeight="1">
      <c r="B4" s="21"/>
      <c r="C4" s="22"/>
      <c r="D4" s="23" t="s">
        <v>546</v>
      </c>
      <c r="E4" s="22"/>
      <c r="F4" s="22"/>
      <c r="G4" s="22"/>
      <c r="H4" s="22"/>
      <c r="I4" s="89"/>
      <c r="J4" s="22"/>
      <c r="K4" s="24"/>
      <c r="M4" s="25" t="s">
        <v>474</v>
      </c>
      <c r="AT4" s="17" t="s">
        <v>468</v>
      </c>
    </row>
    <row r="5" spans="2:11" ht="6.75" customHeight="1">
      <c r="B5" s="21"/>
      <c r="C5" s="22"/>
      <c r="D5" s="22"/>
      <c r="E5" s="22"/>
      <c r="F5" s="22"/>
      <c r="G5" s="22"/>
      <c r="H5" s="22"/>
      <c r="I5" s="89"/>
      <c r="J5" s="22"/>
      <c r="K5" s="24"/>
    </row>
    <row r="6" spans="2:11" s="1" customFormat="1" ht="15">
      <c r="B6" s="34"/>
      <c r="C6" s="35"/>
      <c r="D6" s="30" t="s">
        <v>480</v>
      </c>
      <c r="E6" s="35"/>
      <c r="F6" s="35"/>
      <c r="G6" s="35"/>
      <c r="H6" s="35"/>
      <c r="I6" s="90"/>
      <c r="J6" s="35"/>
      <c r="K6" s="38"/>
    </row>
    <row r="7" spans="2:11" s="1" customFormat="1" ht="36.75" customHeight="1">
      <c r="B7" s="34"/>
      <c r="C7" s="35"/>
      <c r="D7" s="35"/>
      <c r="E7" s="244" t="s">
        <v>481</v>
      </c>
      <c r="F7" s="226"/>
      <c r="G7" s="226"/>
      <c r="H7" s="226"/>
      <c r="I7" s="90"/>
      <c r="J7" s="35"/>
      <c r="K7" s="38"/>
    </row>
    <row r="8" spans="2:11" s="1" customFormat="1" ht="13.5">
      <c r="B8" s="34"/>
      <c r="C8" s="35"/>
      <c r="D8" s="35"/>
      <c r="E8" s="35"/>
      <c r="F8" s="35"/>
      <c r="G8" s="35"/>
      <c r="H8" s="35"/>
      <c r="I8" s="90"/>
      <c r="J8" s="35"/>
      <c r="K8" s="38"/>
    </row>
    <row r="9" spans="2:11" s="1" customFormat="1" ht="14.25" customHeight="1">
      <c r="B9" s="34"/>
      <c r="C9" s="35"/>
      <c r="D9" s="30" t="s">
        <v>483</v>
      </c>
      <c r="E9" s="35"/>
      <c r="F9" s="28" t="s">
        <v>484</v>
      </c>
      <c r="G9" s="35"/>
      <c r="H9" s="35"/>
      <c r="I9" s="91" t="s">
        <v>485</v>
      </c>
      <c r="J9" s="28" t="s">
        <v>486</v>
      </c>
      <c r="K9" s="38"/>
    </row>
    <row r="10" spans="2:11" s="1" customFormat="1" ht="14.25" customHeight="1">
      <c r="B10" s="34"/>
      <c r="C10" s="35"/>
      <c r="D10" s="30" t="s">
        <v>488</v>
      </c>
      <c r="E10" s="35"/>
      <c r="F10" s="28" t="s">
        <v>489</v>
      </c>
      <c r="G10" s="35"/>
      <c r="H10" s="35"/>
      <c r="I10" s="91" t="s">
        <v>490</v>
      </c>
      <c r="J10" s="92" t="str">
        <f>'Rekapitulace stavby'!AN8</f>
        <v>27.10.2016</v>
      </c>
      <c r="K10" s="38"/>
    </row>
    <row r="11" spans="2:11" s="1" customFormat="1" ht="10.5" customHeight="1">
      <c r="B11" s="34"/>
      <c r="C11" s="35"/>
      <c r="D11" s="35"/>
      <c r="E11" s="35"/>
      <c r="F11" s="35"/>
      <c r="G11" s="35"/>
      <c r="H11" s="35"/>
      <c r="I11" s="90"/>
      <c r="J11" s="35"/>
      <c r="K11" s="38"/>
    </row>
    <row r="12" spans="2:11" s="1" customFormat="1" ht="14.25" customHeight="1">
      <c r="B12" s="34"/>
      <c r="C12" s="35"/>
      <c r="D12" s="30" t="s">
        <v>494</v>
      </c>
      <c r="E12" s="35"/>
      <c r="F12" s="35"/>
      <c r="G12" s="35"/>
      <c r="H12" s="35"/>
      <c r="I12" s="91" t="s">
        <v>495</v>
      </c>
      <c r="J12" s="28" t="s">
        <v>486</v>
      </c>
      <c r="K12" s="38"/>
    </row>
    <row r="13" spans="2:11" s="1" customFormat="1" ht="18" customHeight="1">
      <c r="B13" s="34"/>
      <c r="C13" s="35"/>
      <c r="D13" s="35"/>
      <c r="E13" s="28" t="s">
        <v>496</v>
      </c>
      <c r="F13" s="35"/>
      <c r="G13" s="35"/>
      <c r="H13" s="35"/>
      <c r="I13" s="91" t="s">
        <v>497</v>
      </c>
      <c r="J13" s="28" t="s">
        <v>486</v>
      </c>
      <c r="K13" s="38"/>
    </row>
    <row r="14" spans="2:11" s="1" customFormat="1" ht="6.75" customHeight="1">
      <c r="B14" s="34"/>
      <c r="C14" s="35"/>
      <c r="D14" s="35"/>
      <c r="E14" s="35"/>
      <c r="F14" s="35"/>
      <c r="G14" s="35"/>
      <c r="H14" s="35"/>
      <c r="I14" s="90"/>
      <c r="J14" s="35"/>
      <c r="K14" s="38"/>
    </row>
    <row r="15" spans="2:11" s="1" customFormat="1" ht="14.25" customHeight="1">
      <c r="B15" s="34"/>
      <c r="C15" s="35"/>
      <c r="D15" s="30" t="s">
        <v>498</v>
      </c>
      <c r="E15" s="35"/>
      <c r="F15" s="35"/>
      <c r="G15" s="35"/>
      <c r="H15" s="35"/>
      <c r="I15" s="91" t="s">
        <v>495</v>
      </c>
      <c r="J15" s="28">
        <f>IF('Rekapitulace stavby'!AN13="Vyplň údaj","",IF('Rekapitulace stavby'!AN13="","",'Rekapitulace stavby'!AN13))</f>
      </c>
      <c r="K15" s="38"/>
    </row>
    <row r="16" spans="2:11" s="1" customFormat="1" ht="18" customHeight="1">
      <c r="B16" s="34"/>
      <c r="C16" s="35"/>
      <c r="D16" s="35"/>
      <c r="E16" s="28">
        <f>IF('Rekapitulace stavby'!E14="Vyplň údaj","",IF('Rekapitulace stavby'!E14="","",'Rekapitulace stavby'!E14))</f>
      </c>
      <c r="F16" s="35"/>
      <c r="G16" s="35"/>
      <c r="H16" s="35"/>
      <c r="I16" s="91" t="s">
        <v>497</v>
      </c>
      <c r="J16" s="28">
        <f>IF('Rekapitulace stavby'!AN14="Vyplň údaj","",IF('Rekapitulace stavby'!AN14="","",'Rekapitulace stavby'!AN14))</f>
      </c>
      <c r="K16" s="38"/>
    </row>
    <row r="17" spans="2:11" s="1" customFormat="1" ht="6.75" customHeight="1">
      <c r="B17" s="34"/>
      <c r="C17" s="35"/>
      <c r="D17" s="35"/>
      <c r="E17" s="35"/>
      <c r="F17" s="35"/>
      <c r="G17" s="35"/>
      <c r="H17" s="35"/>
      <c r="I17" s="90"/>
      <c r="J17" s="35"/>
      <c r="K17" s="38"/>
    </row>
    <row r="18" spans="2:11" s="1" customFormat="1" ht="14.25" customHeight="1">
      <c r="B18" s="34"/>
      <c r="C18" s="35"/>
      <c r="D18" s="30" t="s">
        <v>500</v>
      </c>
      <c r="E18" s="35"/>
      <c r="F18" s="35"/>
      <c r="G18" s="35"/>
      <c r="H18" s="35"/>
      <c r="I18" s="91" t="s">
        <v>495</v>
      </c>
      <c r="J18" s="28" t="s">
        <v>501</v>
      </c>
      <c r="K18" s="38"/>
    </row>
    <row r="19" spans="2:11" s="1" customFormat="1" ht="18" customHeight="1">
      <c r="B19" s="34"/>
      <c r="C19" s="35"/>
      <c r="D19" s="35"/>
      <c r="E19" s="28" t="s">
        <v>502</v>
      </c>
      <c r="F19" s="35"/>
      <c r="G19" s="35"/>
      <c r="H19" s="35"/>
      <c r="I19" s="91" t="s">
        <v>497</v>
      </c>
      <c r="J19" s="28" t="s">
        <v>486</v>
      </c>
      <c r="K19" s="38"/>
    </row>
    <row r="20" spans="2:11" s="1" customFormat="1" ht="6.75" customHeight="1">
      <c r="B20" s="34"/>
      <c r="C20" s="35"/>
      <c r="D20" s="35"/>
      <c r="E20" s="35"/>
      <c r="F20" s="35"/>
      <c r="G20" s="35"/>
      <c r="H20" s="35"/>
      <c r="I20" s="90"/>
      <c r="J20" s="35"/>
      <c r="K20" s="38"/>
    </row>
    <row r="21" spans="2:11" s="1" customFormat="1" ht="14.25" customHeight="1">
      <c r="B21" s="34"/>
      <c r="C21" s="35"/>
      <c r="D21" s="30" t="s">
        <v>504</v>
      </c>
      <c r="E21" s="35"/>
      <c r="F21" s="35"/>
      <c r="G21" s="35"/>
      <c r="H21" s="35"/>
      <c r="I21" s="90"/>
      <c r="J21" s="35"/>
      <c r="K21" s="38"/>
    </row>
    <row r="22" spans="2:11" s="6" customFormat="1" ht="22.5" customHeight="1">
      <c r="B22" s="93"/>
      <c r="C22" s="94"/>
      <c r="D22" s="94"/>
      <c r="E22" s="222" t="s">
        <v>486</v>
      </c>
      <c r="F22" s="245"/>
      <c r="G22" s="245"/>
      <c r="H22" s="245"/>
      <c r="I22" s="95"/>
      <c r="J22" s="94"/>
      <c r="K22" s="96"/>
    </row>
    <row r="23" spans="2:11" s="1" customFormat="1" ht="6.75" customHeight="1">
      <c r="B23" s="34"/>
      <c r="C23" s="35"/>
      <c r="D23" s="35"/>
      <c r="E23" s="35"/>
      <c r="F23" s="35"/>
      <c r="G23" s="35"/>
      <c r="H23" s="35"/>
      <c r="I23" s="90"/>
      <c r="J23" s="35"/>
      <c r="K23" s="38"/>
    </row>
    <row r="24" spans="2:11" s="1" customFormat="1" ht="6.75" customHeight="1">
      <c r="B24" s="34"/>
      <c r="C24" s="35"/>
      <c r="D24" s="62"/>
      <c r="E24" s="62"/>
      <c r="F24" s="62"/>
      <c r="G24" s="62"/>
      <c r="H24" s="62"/>
      <c r="I24" s="97"/>
      <c r="J24" s="62"/>
      <c r="K24" s="98"/>
    </row>
    <row r="25" spans="2:11" s="1" customFormat="1" ht="24.75" customHeight="1">
      <c r="B25" s="34"/>
      <c r="C25" s="35"/>
      <c r="D25" s="99" t="s">
        <v>505</v>
      </c>
      <c r="E25" s="35"/>
      <c r="F25" s="35"/>
      <c r="G25" s="35"/>
      <c r="H25" s="35"/>
      <c r="I25" s="90"/>
      <c r="J25" s="100">
        <f>ROUND(J84,2)</f>
        <v>0</v>
      </c>
      <c r="K25" s="38"/>
    </row>
    <row r="26" spans="2:11" s="1" customFormat="1" ht="6.75" customHeight="1">
      <c r="B26" s="34"/>
      <c r="C26" s="35"/>
      <c r="D26" s="62"/>
      <c r="E26" s="62"/>
      <c r="F26" s="62"/>
      <c r="G26" s="62"/>
      <c r="H26" s="62"/>
      <c r="I26" s="97"/>
      <c r="J26" s="62"/>
      <c r="K26" s="98"/>
    </row>
    <row r="27" spans="2:11" s="1" customFormat="1" ht="14.25" customHeight="1">
      <c r="B27" s="34"/>
      <c r="C27" s="35"/>
      <c r="D27" s="35"/>
      <c r="E27" s="35"/>
      <c r="F27" s="39" t="s">
        <v>507</v>
      </c>
      <c r="G27" s="35"/>
      <c r="H27" s="35"/>
      <c r="I27" s="101" t="s">
        <v>506</v>
      </c>
      <c r="J27" s="39" t="s">
        <v>508</v>
      </c>
      <c r="K27" s="38"/>
    </row>
    <row r="28" spans="2:11" s="1" customFormat="1" ht="14.25" customHeight="1">
      <c r="B28" s="34"/>
      <c r="C28" s="35"/>
      <c r="D28" s="42" t="s">
        <v>509</v>
      </c>
      <c r="E28" s="42" t="s">
        <v>510</v>
      </c>
      <c r="F28" s="102">
        <f>ROUND(SUM(BE84:BE913),2)</f>
        <v>0</v>
      </c>
      <c r="G28" s="35"/>
      <c r="H28" s="35"/>
      <c r="I28" s="103">
        <v>0.21</v>
      </c>
      <c r="J28" s="102">
        <f>ROUND(ROUND((SUM(BE84:BE913)),2)*I28,2)</f>
        <v>0</v>
      </c>
      <c r="K28" s="38"/>
    </row>
    <row r="29" spans="2:11" s="1" customFormat="1" ht="14.25" customHeight="1">
      <c r="B29" s="34"/>
      <c r="C29" s="35"/>
      <c r="D29" s="35"/>
      <c r="E29" s="42" t="s">
        <v>511</v>
      </c>
      <c r="F29" s="102">
        <f>ROUND(SUM(BF84:BF913),2)</f>
        <v>0</v>
      </c>
      <c r="G29" s="35"/>
      <c r="H29" s="35"/>
      <c r="I29" s="103">
        <v>0.15</v>
      </c>
      <c r="J29" s="102">
        <f>ROUND(ROUND((SUM(BF84:BF913)),2)*I29,2)</f>
        <v>0</v>
      </c>
      <c r="K29" s="38"/>
    </row>
    <row r="30" spans="2:11" s="1" customFormat="1" ht="14.25" customHeight="1" hidden="1">
      <c r="B30" s="34"/>
      <c r="C30" s="35"/>
      <c r="D30" s="35"/>
      <c r="E30" s="42" t="s">
        <v>512</v>
      </c>
      <c r="F30" s="102">
        <f>ROUND(SUM(BG84:BG913),2)</f>
        <v>0</v>
      </c>
      <c r="G30" s="35"/>
      <c r="H30" s="35"/>
      <c r="I30" s="103">
        <v>0.21</v>
      </c>
      <c r="J30" s="102">
        <v>0</v>
      </c>
      <c r="K30" s="38"/>
    </row>
    <row r="31" spans="2:11" s="1" customFormat="1" ht="14.25" customHeight="1" hidden="1">
      <c r="B31" s="34"/>
      <c r="C31" s="35"/>
      <c r="D31" s="35"/>
      <c r="E31" s="42" t="s">
        <v>513</v>
      </c>
      <c r="F31" s="102">
        <f>ROUND(SUM(BH84:BH913),2)</f>
        <v>0</v>
      </c>
      <c r="G31" s="35"/>
      <c r="H31" s="35"/>
      <c r="I31" s="103">
        <v>0.15</v>
      </c>
      <c r="J31" s="102">
        <v>0</v>
      </c>
      <c r="K31" s="38"/>
    </row>
    <row r="32" spans="2:11" s="1" customFormat="1" ht="14.25" customHeight="1" hidden="1">
      <c r="B32" s="34"/>
      <c r="C32" s="35"/>
      <c r="D32" s="35"/>
      <c r="E32" s="42" t="s">
        <v>514</v>
      </c>
      <c r="F32" s="102">
        <f>ROUND(SUM(BI84:BI913),2)</f>
        <v>0</v>
      </c>
      <c r="G32" s="35"/>
      <c r="H32" s="35"/>
      <c r="I32" s="103">
        <v>0</v>
      </c>
      <c r="J32" s="102">
        <v>0</v>
      </c>
      <c r="K32" s="38"/>
    </row>
    <row r="33" spans="2:11" s="1" customFormat="1" ht="6.75" customHeight="1">
      <c r="B33" s="34"/>
      <c r="C33" s="35"/>
      <c r="D33" s="35"/>
      <c r="E33" s="35"/>
      <c r="F33" s="35"/>
      <c r="G33" s="35"/>
      <c r="H33" s="35"/>
      <c r="I33" s="90"/>
      <c r="J33" s="35"/>
      <c r="K33" s="38"/>
    </row>
    <row r="34" spans="2:11" s="1" customFormat="1" ht="24.75" customHeight="1">
      <c r="B34" s="34"/>
      <c r="C34" s="44"/>
      <c r="D34" s="45" t="s">
        <v>515</v>
      </c>
      <c r="E34" s="46"/>
      <c r="F34" s="46"/>
      <c r="G34" s="104" t="s">
        <v>516</v>
      </c>
      <c r="H34" s="47" t="s">
        <v>517</v>
      </c>
      <c r="I34" s="105"/>
      <c r="J34" s="48">
        <f>SUM(J25:J32)</f>
        <v>0</v>
      </c>
      <c r="K34" s="109"/>
    </row>
    <row r="35" spans="2:11" s="1" customFormat="1" ht="14.25" customHeight="1">
      <c r="B35" s="50"/>
      <c r="C35" s="51"/>
      <c r="D35" s="51"/>
      <c r="E35" s="51"/>
      <c r="F35" s="51"/>
      <c r="G35" s="51"/>
      <c r="H35" s="51"/>
      <c r="I35" s="110"/>
      <c r="J35" s="51"/>
      <c r="K35" s="52"/>
    </row>
    <row r="39" spans="2:11" s="1" customFormat="1" ht="6.75" customHeight="1">
      <c r="B39" s="53"/>
      <c r="C39" s="54"/>
      <c r="D39" s="54"/>
      <c r="E39" s="54"/>
      <c r="F39" s="54"/>
      <c r="G39" s="54"/>
      <c r="H39" s="54"/>
      <c r="I39" s="111"/>
      <c r="J39" s="54"/>
      <c r="K39" s="112"/>
    </row>
    <row r="40" spans="2:11" s="1" customFormat="1" ht="36.75" customHeight="1">
      <c r="B40" s="34"/>
      <c r="C40" s="23" t="s">
        <v>547</v>
      </c>
      <c r="D40" s="35"/>
      <c r="E40" s="35"/>
      <c r="F40" s="35"/>
      <c r="G40" s="35"/>
      <c r="H40" s="35"/>
      <c r="I40" s="90"/>
      <c r="J40" s="35"/>
      <c r="K40" s="38"/>
    </row>
    <row r="41" spans="2:11" s="1" customFormat="1" ht="6.75" customHeight="1">
      <c r="B41" s="34"/>
      <c r="C41" s="35"/>
      <c r="D41" s="35"/>
      <c r="E41" s="35"/>
      <c r="F41" s="35"/>
      <c r="G41" s="35"/>
      <c r="H41" s="35"/>
      <c r="I41" s="90"/>
      <c r="J41" s="35"/>
      <c r="K41" s="38"/>
    </row>
    <row r="42" spans="2:11" s="1" customFormat="1" ht="14.25" customHeight="1">
      <c r="B42" s="34"/>
      <c r="C42" s="30" t="s">
        <v>480</v>
      </c>
      <c r="D42" s="35"/>
      <c r="E42" s="35"/>
      <c r="F42" s="35"/>
      <c r="G42" s="35"/>
      <c r="H42" s="35"/>
      <c r="I42" s="90"/>
      <c r="J42" s="35"/>
      <c r="K42" s="38"/>
    </row>
    <row r="43" spans="2:11" s="1" customFormat="1" ht="23.25" customHeight="1">
      <c r="B43" s="34"/>
      <c r="C43" s="35"/>
      <c r="D43" s="35"/>
      <c r="E43" s="244" t="str">
        <f>E7</f>
        <v>III/0222a KOUT NA ŠUMAVĚ - OPRAVA</v>
      </c>
      <c r="F43" s="226"/>
      <c r="G43" s="226"/>
      <c r="H43" s="226"/>
      <c r="I43" s="90"/>
      <c r="J43" s="35"/>
      <c r="K43" s="38"/>
    </row>
    <row r="44" spans="2:11" s="1" customFormat="1" ht="6.75" customHeight="1">
      <c r="B44" s="34"/>
      <c r="C44" s="35"/>
      <c r="D44" s="35"/>
      <c r="E44" s="35"/>
      <c r="F44" s="35"/>
      <c r="G44" s="35"/>
      <c r="H44" s="35"/>
      <c r="I44" s="90"/>
      <c r="J44" s="35"/>
      <c r="K44" s="38"/>
    </row>
    <row r="45" spans="2:11" s="1" customFormat="1" ht="18" customHeight="1">
      <c r="B45" s="34"/>
      <c r="C45" s="30" t="s">
        <v>488</v>
      </c>
      <c r="D45" s="35"/>
      <c r="E45" s="35"/>
      <c r="F45" s="28" t="str">
        <f>F10</f>
        <v>Kout na Šumavě</v>
      </c>
      <c r="G45" s="35"/>
      <c r="H45" s="35"/>
      <c r="I45" s="91" t="s">
        <v>490</v>
      </c>
      <c r="J45" s="92" t="str">
        <f>IF(J10="","",J10)</f>
        <v>27.10.2016</v>
      </c>
      <c r="K45" s="38"/>
    </row>
    <row r="46" spans="2:11" s="1" customFormat="1" ht="6.75" customHeight="1">
      <c r="B46" s="34"/>
      <c r="C46" s="35"/>
      <c r="D46" s="35"/>
      <c r="E46" s="35"/>
      <c r="F46" s="35"/>
      <c r="G46" s="35"/>
      <c r="H46" s="35"/>
      <c r="I46" s="90"/>
      <c r="J46" s="35"/>
      <c r="K46" s="38"/>
    </row>
    <row r="47" spans="2:11" s="1" customFormat="1" ht="15">
      <c r="B47" s="34"/>
      <c r="C47" s="30" t="s">
        <v>494</v>
      </c>
      <c r="D47" s="35"/>
      <c r="E47" s="35"/>
      <c r="F47" s="28" t="str">
        <f>E13</f>
        <v>SÚS Plzeňského kraje, p.o.</v>
      </c>
      <c r="G47" s="35"/>
      <c r="H47" s="35"/>
      <c r="I47" s="91" t="s">
        <v>500</v>
      </c>
      <c r="J47" s="28" t="str">
        <f>E19</f>
        <v>Ing. Jaroslav Rojt</v>
      </c>
      <c r="K47" s="38"/>
    </row>
    <row r="48" spans="2:11" s="1" customFormat="1" ht="14.25" customHeight="1">
      <c r="B48" s="34"/>
      <c r="C48" s="30" t="s">
        <v>498</v>
      </c>
      <c r="D48" s="35"/>
      <c r="E48" s="35"/>
      <c r="F48" s="28">
        <f>IF(E16="","",E16)</f>
      </c>
      <c r="G48" s="35"/>
      <c r="H48" s="35"/>
      <c r="I48" s="90"/>
      <c r="J48" s="35"/>
      <c r="K48" s="38"/>
    </row>
    <row r="49" spans="2:11" s="1" customFormat="1" ht="9.75" customHeight="1">
      <c r="B49" s="34"/>
      <c r="C49" s="35"/>
      <c r="D49" s="35"/>
      <c r="E49" s="35"/>
      <c r="F49" s="35"/>
      <c r="G49" s="35"/>
      <c r="H49" s="35"/>
      <c r="I49" s="90"/>
      <c r="J49" s="35"/>
      <c r="K49" s="38"/>
    </row>
    <row r="50" spans="2:11" s="1" customFormat="1" ht="29.25" customHeight="1">
      <c r="B50" s="34"/>
      <c r="C50" s="113" t="s">
        <v>548</v>
      </c>
      <c r="D50" s="44"/>
      <c r="E50" s="44"/>
      <c r="F50" s="44"/>
      <c r="G50" s="44"/>
      <c r="H50" s="44"/>
      <c r="I50" s="114"/>
      <c r="J50" s="115" t="s">
        <v>549</v>
      </c>
      <c r="K50" s="49"/>
    </row>
    <row r="51" spans="2:11" s="1" customFormat="1" ht="9.75" customHeight="1">
      <c r="B51" s="34"/>
      <c r="C51" s="35"/>
      <c r="D51" s="35"/>
      <c r="E51" s="35"/>
      <c r="F51" s="35"/>
      <c r="G51" s="35"/>
      <c r="H51" s="35"/>
      <c r="I51" s="90"/>
      <c r="J51" s="35"/>
      <c r="K51" s="38"/>
    </row>
    <row r="52" spans="2:47" s="1" customFormat="1" ht="29.25" customHeight="1">
      <c r="B52" s="34"/>
      <c r="C52" s="116" t="s">
        <v>550</v>
      </c>
      <c r="D52" s="35"/>
      <c r="E52" s="35"/>
      <c r="F52" s="35"/>
      <c r="G52" s="35"/>
      <c r="H52" s="35"/>
      <c r="I52" s="90"/>
      <c r="J52" s="100">
        <f>J84</f>
        <v>0</v>
      </c>
      <c r="K52" s="38"/>
      <c r="AU52" s="17" t="s">
        <v>551</v>
      </c>
    </row>
    <row r="53" spans="2:11" s="7" customFormat="1" ht="24.75" customHeight="1">
      <c r="B53" s="117"/>
      <c r="C53" s="118"/>
      <c r="D53" s="119" t="s">
        <v>552</v>
      </c>
      <c r="E53" s="120"/>
      <c r="F53" s="120"/>
      <c r="G53" s="120"/>
      <c r="H53" s="120"/>
      <c r="I53" s="121"/>
      <c r="J53" s="122">
        <f>J85</f>
        <v>0</v>
      </c>
      <c r="K53" s="123"/>
    </row>
    <row r="54" spans="2:11" s="8" customFormat="1" ht="19.5" customHeight="1">
      <c r="B54" s="124"/>
      <c r="C54" s="125"/>
      <c r="D54" s="126" t="s">
        <v>553</v>
      </c>
      <c r="E54" s="127"/>
      <c r="F54" s="127"/>
      <c r="G54" s="127"/>
      <c r="H54" s="127"/>
      <c r="I54" s="128"/>
      <c r="J54" s="129">
        <f>J86</f>
        <v>0</v>
      </c>
      <c r="K54" s="130"/>
    </row>
    <row r="55" spans="2:11" s="8" customFormat="1" ht="19.5" customHeight="1">
      <c r="B55" s="124"/>
      <c r="C55" s="125"/>
      <c r="D55" s="126" t="s">
        <v>554</v>
      </c>
      <c r="E55" s="127"/>
      <c r="F55" s="127"/>
      <c r="G55" s="127"/>
      <c r="H55" s="127"/>
      <c r="I55" s="128"/>
      <c r="J55" s="129">
        <f>J222</f>
        <v>0</v>
      </c>
      <c r="K55" s="130"/>
    </row>
    <row r="56" spans="2:11" s="8" customFormat="1" ht="19.5" customHeight="1">
      <c r="B56" s="124"/>
      <c r="C56" s="125"/>
      <c r="D56" s="126" t="s">
        <v>555</v>
      </c>
      <c r="E56" s="127"/>
      <c r="F56" s="127"/>
      <c r="G56" s="127"/>
      <c r="H56" s="127"/>
      <c r="I56" s="128"/>
      <c r="J56" s="129">
        <f>J233</f>
        <v>0</v>
      </c>
      <c r="K56" s="130"/>
    </row>
    <row r="57" spans="2:11" s="8" customFormat="1" ht="19.5" customHeight="1">
      <c r="B57" s="124"/>
      <c r="C57" s="125"/>
      <c r="D57" s="126" t="s">
        <v>556</v>
      </c>
      <c r="E57" s="127"/>
      <c r="F57" s="127"/>
      <c r="G57" s="127"/>
      <c r="H57" s="127"/>
      <c r="I57" s="128"/>
      <c r="J57" s="129">
        <f>J436</f>
        <v>0</v>
      </c>
      <c r="K57" s="130"/>
    </row>
    <row r="58" spans="2:11" s="8" customFormat="1" ht="19.5" customHeight="1">
      <c r="B58" s="124"/>
      <c r="C58" s="125"/>
      <c r="D58" s="126" t="s">
        <v>557</v>
      </c>
      <c r="E58" s="127"/>
      <c r="F58" s="127"/>
      <c r="G58" s="127"/>
      <c r="H58" s="127"/>
      <c r="I58" s="128"/>
      <c r="J58" s="129">
        <f>J449</f>
        <v>0</v>
      </c>
      <c r="K58" s="130"/>
    </row>
    <row r="59" spans="2:11" s="8" customFormat="1" ht="19.5" customHeight="1">
      <c r="B59" s="124"/>
      <c r="C59" s="125"/>
      <c r="D59" s="126" t="s">
        <v>558</v>
      </c>
      <c r="E59" s="127"/>
      <c r="F59" s="127"/>
      <c r="G59" s="127"/>
      <c r="H59" s="127"/>
      <c r="I59" s="128"/>
      <c r="J59" s="129">
        <f>J486</f>
        <v>0</v>
      </c>
      <c r="K59" s="130"/>
    </row>
    <row r="60" spans="2:11" s="8" customFormat="1" ht="19.5" customHeight="1">
      <c r="B60" s="124"/>
      <c r="C60" s="125"/>
      <c r="D60" s="126" t="s">
        <v>559</v>
      </c>
      <c r="E60" s="127"/>
      <c r="F60" s="127"/>
      <c r="G60" s="127"/>
      <c r="H60" s="127"/>
      <c r="I60" s="128"/>
      <c r="J60" s="129">
        <f>J842</f>
        <v>0</v>
      </c>
      <c r="K60" s="130"/>
    </row>
    <row r="61" spans="2:11" s="8" customFormat="1" ht="19.5" customHeight="1">
      <c r="B61" s="124"/>
      <c r="C61" s="125"/>
      <c r="D61" s="126" t="s">
        <v>560</v>
      </c>
      <c r="E61" s="127"/>
      <c r="F61" s="127"/>
      <c r="G61" s="127"/>
      <c r="H61" s="127"/>
      <c r="I61" s="128"/>
      <c r="J61" s="129">
        <f>J870</f>
        <v>0</v>
      </c>
      <c r="K61" s="130"/>
    </row>
    <row r="62" spans="2:11" s="7" customFormat="1" ht="24.75" customHeight="1">
      <c r="B62" s="117"/>
      <c r="C62" s="118"/>
      <c r="D62" s="119" t="s">
        <v>561</v>
      </c>
      <c r="E62" s="120"/>
      <c r="F62" s="120"/>
      <c r="G62" s="120"/>
      <c r="H62" s="120"/>
      <c r="I62" s="121"/>
      <c r="J62" s="122">
        <f>J874</f>
        <v>0</v>
      </c>
      <c r="K62" s="123"/>
    </row>
    <row r="63" spans="2:11" s="8" customFormat="1" ht="19.5" customHeight="1">
      <c r="B63" s="124"/>
      <c r="C63" s="125"/>
      <c r="D63" s="126" t="s">
        <v>562</v>
      </c>
      <c r="E63" s="127"/>
      <c r="F63" s="127"/>
      <c r="G63" s="127"/>
      <c r="H63" s="127"/>
      <c r="I63" s="128"/>
      <c r="J63" s="129">
        <f>J875</f>
        <v>0</v>
      </c>
      <c r="K63" s="130"/>
    </row>
    <row r="64" spans="2:11" s="8" customFormat="1" ht="19.5" customHeight="1">
      <c r="B64" s="124"/>
      <c r="C64" s="125"/>
      <c r="D64" s="126" t="s">
        <v>563</v>
      </c>
      <c r="E64" s="127"/>
      <c r="F64" s="127"/>
      <c r="G64" s="127"/>
      <c r="H64" s="127"/>
      <c r="I64" s="128"/>
      <c r="J64" s="129">
        <f>J886</f>
        <v>0</v>
      </c>
      <c r="K64" s="130"/>
    </row>
    <row r="65" spans="2:11" s="8" customFormat="1" ht="19.5" customHeight="1">
      <c r="B65" s="124"/>
      <c r="C65" s="125"/>
      <c r="D65" s="126" t="s">
        <v>564</v>
      </c>
      <c r="E65" s="127"/>
      <c r="F65" s="127"/>
      <c r="G65" s="127"/>
      <c r="H65" s="127"/>
      <c r="I65" s="128"/>
      <c r="J65" s="129">
        <f>J906</f>
        <v>0</v>
      </c>
      <c r="K65" s="130"/>
    </row>
    <row r="66" spans="2:11" s="8" customFormat="1" ht="19.5" customHeight="1">
      <c r="B66" s="124"/>
      <c r="C66" s="125"/>
      <c r="D66" s="126" t="s">
        <v>565</v>
      </c>
      <c r="E66" s="127"/>
      <c r="F66" s="127"/>
      <c r="G66" s="127"/>
      <c r="H66" s="127"/>
      <c r="I66" s="128"/>
      <c r="J66" s="129">
        <f>J910</f>
        <v>0</v>
      </c>
      <c r="K66" s="130"/>
    </row>
    <row r="67" spans="2:11" s="1" customFormat="1" ht="21.75" customHeight="1">
      <c r="B67" s="34"/>
      <c r="C67" s="35"/>
      <c r="D67" s="35"/>
      <c r="E67" s="35"/>
      <c r="F67" s="35"/>
      <c r="G67" s="35"/>
      <c r="H67" s="35"/>
      <c r="I67" s="90"/>
      <c r="J67" s="35"/>
      <c r="K67" s="38"/>
    </row>
    <row r="68" spans="2:11" s="1" customFormat="1" ht="6.75" customHeight="1">
      <c r="B68" s="50"/>
      <c r="C68" s="51"/>
      <c r="D68" s="51"/>
      <c r="E68" s="51"/>
      <c r="F68" s="51"/>
      <c r="G68" s="51"/>
      <c r="H68" s="51"/>
      <c r="I68" s="110"/>
      <c r="J68" s="51"/>
      <c r="K68" s="52"/>
    </row>
    <row r="72" spans="2:12" s="1" customFormat="1" ht="6.75" customHeight="1">
      <c r="B72" s="53"/>
      <c r="C72" s="54"/>
      <c r="D72" s="54"/>
      <c r="E72" s="54"/>
      <c r="F72" s="54"/>
      <c r="G72" s="54"/>
      <c r="H72" s="54"/>
      <c r="I72" s="111"/>
      <c r="J72" s="54"/>
      <c r="K72" s="54"/>
      <c r="L72" s="34"/>
    </row>
    <row r="73" spans="2:12" s="1" customFormat="1" ht="36.75" customHeight="1">
      <c r="B73" s="34"/>
      <c r="C73" s="55" t="s">
        <v>566</v>
      </c>
      <c r="I73" s="131"/>
      <c r="L73" s="34"/>
    </row>
    <row r="74" spans="2:12" s="1" customFormat="1" ht="6.75" customHeight="1">
      <c r="B74" s="34"/>
      <c r="I74" s="131"/>
      <c r="L74" s="34"/>
    </row>
    <row r="75" spans="2:12" s="1" customFormat="1" ht="14.25" customHeight="1">
      <c r="B75" s="34"/>
      <c r="C75" s="57" t="s">
        <v>480</v>
      </c>
      <c r="I75" s="131"/>
      <c r="L75" s="34"/>
    </row>
    <row r="76" spans="2:12" s="1" customFormat="1" ht="23.25" customHeight="1">
      <c r="B76" s="34"/>
      <c r="E76" s="234" t="str">
        <f>E7</f>
        <v>III/0222a KOUT NA ŠUMAVĚ - OPRAVA</v>
      </c>
      <c r="F76" s="216"/>
      <c r="G76" s="216"/>
      <c r="H76" s="216"/>
      <c r="I76" s="131"/>
      <c r="L76" s="34"/>
    </row>
    <row r="77" spans="2:12" s="1" customFormat="1" ht="6.75" customHeight="1">
      <c r="B77" s="34"/>
      <c r="I77" s="131"/>
      <c r="L77" s="34"/>
    </row>
    <row r="78" spans="2:12" s="1" customFormat="1" ht="18" customHeight="1">
      <c r="B78" s="34"/>
      <c r="C78" s="57" t="s">
        <v>488</v>
      </c>
      <c r="F78" s="132" t="str">
        <f>F10</f>
        <v>Kout na Šumavě</v>
      </c>
      <c r="I78" s="133" t="s">
        <v>490</v>
      </c>
      <c r="J78" s="61" t="str">
        <f>IF(J10="","",J10)</f>
        <v>27.10.2016</v>
      </c>
      <c r="L78" s="34"/>
    </row>
    <row r="79" spans="2:12" s="1" customFormat="1" ht="6.75" customHeight="1">
      <c r="B79" s="34"/>
      <c r="I79" s="131"/>
      <c r="L79" s="34"/>
    </row>
    <row r="80" spans="2:12" s="1" customFormat="1" ht="15">
      <c r="B80" s="34"/>
      <c r="C80" s="57" t="s">
        <v>494</v>
      </c>
      <c r="F80" s="132" t="str">
        <f>E13</f>
        <v>SÚS Plzeňského kraje, p.o.</v>
      </c>
      <c r="I80" s="133" t="s">
        <v>500</v>
      </c>
      <c r="J80" s="132" t="str">
        <f>E19</f>
        <v>Ing. Jaroslav Rojt</v>
      </c>
      <c r="L80" s="34"/>
    </row>
    <row r="81" spans="2:12" s="1" customFormat="1" ht="14.25" customHeight="1">
      <c r="B81" s="34"/>
      <c r="C81" s="57" t="s">
        <v>498</v>
      </c>
      <c r="F81" s="132">
        <f>IF(E16="","",E16)</f>
      </c>
      <c r="I81" s="131"/>
      <c r="L81" s="34"/>
    </row>
    <row r="82" spans="2:12" s="1" customFormat="1" ht="9.75" customHeight="1">
      <c r="B82" s="34"/>
      <c r="I82" s="131"/>
      <c r="L82" s="34"/>
    </row>
    <row r="83" spans="2:20" s="9" customFormat="1" ht="29.25" customHeight="1">
      <c r="B83" s="134"/>
      <c r="C83" s="135" t="s">
        <v>567</v>
      </c>
      <c r="D83" s="136" t="s">
        <v>524</v>
      </c>
      <c r="E83" s="136" t="s">
        <v>520</v>
      </c>
      <c r="F83" s="136" t="s">
        <v>568</v>
      </c>
      <c r="G83" s="136" t="s">
        <v>569</v>
      </c>
      <c r="H83" s="136" t="s">
        <v>570</v>
      </c>
      <c r="I83" s="137" t="s">
        <v>571</v>
      </c>
      <c r="J83" s="136" t="s">
        <v>549</v>
      </c>
      <c r="K83" s="138" t="s">
        <v>572</v>
      </c>
      <c r="L83" s="134"/>
      <c r="M83" s="67" t="s">
        <v>573</v>
      </c>
      <c r="N83" s="68" t="s">
        <v>509</v>
      </c>
      <c r="O83" s="68" t="s">
        <v>574</v>
      </c>
      <c r="P83" s="68" t="s">
        <v>575</v>
      </c>
      <c r="Q83" s="68" t="s">
        <v>576</v>
      </c>
      <c r="R83" s="68" t="s">
        <v>577</v>
      </c>
      <c r="S83" s="68" t="s">
        <v>578</v>
      </c>
      <c r="T83" s="69" t="s">
        <v>579</v>
      </c>
    </row>
    <row r="84" spans="2:63" s="1" customFormat="1" ht="29.25" customHeight="1">
      <c r="B84" s="34"/>
      <c r="C84" s="71" t="s">
        <v>550</v>
      </c>
      <c r="I84" s="131"/>
      <c r="J84" s="141">
        <f>BK84</f>
        <v>0</v>
      </c>
      <c r="L84" s="34"/>
      <c r="M84" s="70"/>
      <c r="N84" s="62"/>
      <c r="O84" s="62"/>
      <c r="P84" s="142">
        <f>P85+P874</f>
        <v>0</v>
      </c>
      <c r="Q84" s="62"/>
      <c r="R84" s="142">
        <f>R85+R874</f>
        <v>247.13925600000002</v>
      </c>
      <c r="S84" s="62"/>
      <c r="T84" s="143">
        <f>T85+T874</f>
        <v>4368.160000000001</v>
      </c>
      <c r="AT84" s="17" t="s">
        <v>538</v>
      </c>
      <c r="AU84" s="17" t="s">
        <v>551</v>
      </c>
      <c r="BK84" s="144">
        <f>BK85+BK874</f>
        <v>0</v>
      </c>
    </row>
    <row r="85" spans="2:63" s="10" customFormat="1" ht="36.75" customHeight="1">
      <c r="B85" s="145"/>
      <c r="D85" s="146" t="s">
        <v>538</v>
      </c>
      <c r="E85" s="147" t="s">
        <v>580</v>
      </c>
      <c r="F85" s="147" t="s">
        <v>581</v>
      </c>
      <c r="I85" s="148"/>
      <c r="J85" s="149">
        <f>BK85</f>
        <v>0</v>
      </c>
      <c r="L85" s="145"/>
      <c r="M85" s="150"/>
      <c r="N85" s="151"/>
      <c r="O85" s="151"/>
      <c r="P85" s="152">
        <f>P86+P222+P233+P436+P449+P486+P842+P870</f>
        <v>0</v>
      </c>
      <c r="Q85" s="151"/>
      <c r="R85" s="152">
        <f>R86+R222+R233+R436+R449+R486+R842+R870</f>
        <v>247.13925600000002</v>
      </c>
      <c r="S85" s="151"/>
      <c r="T85" s="153">
        <f>T86+T222+T233+T436+T449+T486+T842+T870</f>
        <v>4368.160000000001</v>
      </c>
      <c r="AR85" s="146" t="s">
        <v>487</v>
      </c>
      <c r="AT85" s="154" t="s">
        <v>538</v>
      </c>
      <c r="AU85" s="154" t="s">
        <v>539</v>
      </c>
      <c r="AY85" s="146" t="s">
        <v>582</v>
      </c>
      <c r="BK85" s="155">
        <f>BK86+BK222+BK233+BK436+BK449+BK486+BK842+BK870</f>
        <v>0</v>
      </c>
    </row>
    <row r="86" spans="2:63" s="10" customFormat="1" ht="19.5" customHeight="1">
      <c r="B86" s="145"/>
      <c r="D86" s="156" t="s">
        <v>538</v>
      </c>
      <c r="E86" s="157" t="s">
        <v>487</v>
      </c>
      <c r="F86" s="157" t="s">
        <v>583</v>
      </c>
      <c r="I86" s="148"/>
      <c r="J86" s="158">
        <f>BK86</f>
        <v>0</v>
      </c>
      <c r="L86" s="145"/>
      <c r="M86" s="150"/>
      <c r="N86" s="151"/>
      <c r="O86" s="151"/>
      <c r="P86" s="152">
        <f>SUM(P87:P221)</f>
        <v>0</v>
      </c>
      <c r="Q86" s="151"/>
      <c r="R86" s="152">
        <f>SUM(R87:R221)</f>
        <v>1.8162450000000003</v>
      </c>
      <c r="S86" s="151"/>
      <c r="T86" s="153">
        <f>SUM(T87:T221)</f>
        <v>3787.3840000000005</v>
      </c>
      <c r="AR86" s="146" t="s">
        <v>487</v>
      </c>
      <c r="AT86" s="154" t="s">
        <v>538</v>
      </c>
      <c r="AU86" s="154" t="s">
        <v>487</v>
      </c>
      <c r="AY86" s="146" t="s">
        <v>582</v>
      </c>
      <c r="BK86" s="155">
        <f>SUM(BK87:BK221)</f>
        <v>0</v>
      </c>
    </row>
    <row r="87" spans="2:65" s="1" customFormat="1" ht="22.5" customHeight="1">
      <c r="B87" s="159"/>
      <c r="C87" s="160" t="s">
        <v>487</v>
      </c>
      <c r="D87" s="160" t="s">
        <v>584</v>
      </c>
      <c r="E87" s="161" t="s">
        <v>585</v>
      </c>
      <c r="F87" s="162" t="s">
        <v>586</v>
      </c>
      <c r="G87" s="163" t="s">
        <v>587</v>
      </c>
      <c r="H87" s="164">
        <v>2150.5</v>
      </c>
      <c r="I87" s="165"/>
      <c r="J87" s="166">
        <f>ROUND(I87*H87,2)</f>
        <v>0</v>
      </c>
      <c r="K87" s="162" t="s">
        <v>588</v>
      </c>
      <c r="L87" s="34"/>
      <c r="M87" s="167" t="s">
        <v>486</v>
      </c>
      <c r="N87" s="168" t="s">
        <v>510</v>
      </c>
      <c r="O87" s="35"/>
      <c r="P87" s="169">
        <f>O87*H87</f>
        <v>0</v>
      </c>
      <c r="Q87" s="169">
        <v>0</v>
      </c>
      <c r="R87" s="169">
        <f>Q87*H87</f>
        <v>0</v>
      </c>
      <c r="S87" s="169">
        <v>0.56</v>
      </c>
      <c r="T87" s="170">
        <f>S87*H87</f>
        <v>1204.2800000000002</v>
      </c>
      <c r="AR87" s="17" t="s">
        <v>589</v>
      </c>
      <c r="AT87" s="17" t="s">
        <v>584</v>
      </c>
      <c r="AU87" s="17" t="s">
        <v>545</v>
      </c>
      <c r="AY87" s="17" t="s">
        <v>582</v>
      </c>
      <c r="BE87" s="171">
        <f>IF(N87="základní",J87,0)</f>
        <v>0</v>
      </c>
      <c r="BF87" s="171">
        <f>IF(N87="snížená",J87,0)</f>
        <v>0</v>
      </c>
      <c r="BG87" s="171">
        <f>IF(N87="zákl. přenesená",J87,0)</f>
        <v>0</v>
      </c>
      <c r="BH87" s="171">
        <f>IF(N87="sníž. přenesená",J87,0)</f>
        <v>0</v>
      </c>
      <c r="BI87" s="171">
        <f>IF(N87="nulová",J87,0)</f>
        <v>0</v>
      </c>
      <c r="BJ87" s="17" t="s">
        <v>487</v>
      </c>
      <c r="BK87" s="171">
        <f>ROUND(I87*H87,2)</f>
        <v>0</v>
      </c>
      <c r="BL87" s="17" t="s">
        <v>589</v>
      </c>
      <c r="BM87" s="17" t="s">
        <v>590</v>
      </c>
    </row>
    <row r="88" spans="2:47" s="1" customFormat="1" ht="40.5">
      <c r="B88" s="34"/>
      <c r="D88" s="172" t="s">
        <v>591</v>
      </c>
      <c r="F88" s="173" t="s">
        <v>592</v>
      </c>
      <c r="I88" s="131"/>
      <c r="L88" s="34"/>
      <c r="M88" s="64"/>
      <c r="N88" s="35"/>
      <c r="O88" s="35"/>
      <c r="P88" s="35"/>
      <c r="Q88" s="35"/>
      <c r="R88" s="35"/>
      <c r="S88" s="35"/>
      <c r="T88" s="65"/>
      <c r="AT88" s="17" t="s">
        <v>591</v>
      </c>
      <c r="AU88" s="17" t="s">
        <v>545</v>
      </c>
    </row>
    <row r="89" spans="2:47" s="1" customFormat="1" ht="162">
      <c r="B89" s="34"/>
      <c r="D89" s="172" t="s">
        <v>593</v>
      </c>
      <c r="F89" s="174" t="s">
        <v>594</v>
      </c>
      <c r="I89" s="131"/>
      <c r="L89" s="34"/>
      <c r="M89" s="64"/>
      <c r="N89" s="35"/>
      <c r="O89" s="35"/>
      <c r="P89" s="35"/>
      <c r="Q89" s="35"/>
      <c r="R89" s="35"/>
      <c r="S89" s="35"/>
      <c r="T89" s="65"/>
      <c r="AT89" s="17" t="s">
        <v>593</v>
      </c>
      <c r="AU89" s="17" t="s">
        <v>545</v>
      </c>
    </row>
    <row r="90" spans="2:51" s="11" customFormat="1" ht="13.5">
      <c r="B90" s="175"/>
      <c r="D90" s="172" t="s">
        <v>595</v>
      </c>
      <c r="E90" s="176" t="s">
        <v>486</v>
      </c>
      <c r="F90" s="177" t="s">
        <v>596</v>
      </c>
      <c r="H90" s="178" t="s">
        <v>486</v>
      </c>
      <c r="I90" s="179"/>
      <c r="L90" s="175"/>
      <c r="M90" s="180"/>
      <c r="N90" s="181"/>
      <c r="O90" s="181"/>
      <c r="P90" s="181"/>
      <c r="Q90" s="181"/>
      <c r="R90" s="181"/>
      <c r="S90" s="181"/>
      <c r="T90" s="182"/>
      <c r="AT90" s="178" t="s">
        <v>595</v>
      </c>
      <c r="AU90" s="178" t="s">
        <v>545</v>
      </c>
      <c r="AV90" s="11" t="s">
        <v>487</v>
      </c>
      <c r="AW90" s="11" t="s">
        <v>503</v>
      </c>
      <c r="AX90" s="11" t="s">
        <v>539</v>
      </c>
      <c r="AY90" s="178" t="s">
        <v>582</v>
      </c>
    </row>
    <row r="91" spans="2:51" s="11" customFormat="1" ht="13.5">
      <c r="B91" s="175"/>
      <c r="D91" s="172" t="s">
        <v>595</v>
      </c>
      <c r="E91" s="176" t="s">
        <v>486</v>
      </c>
      <c r="F91" s="177" t="s">
        <v>597</v>
      </c>
      <c r="H91" s="178" t="s">
        <v>486</v>
      </c>
      <c r="I91" s="179"/>
      <c r="L91" s="175"/>
      <c r="M91" s="180"/>
      <c r="N91" s="181"/>
      <c r="O91" s="181"/>
      <c r="P91" s="181"/>
      <c r="Q91" s="181"/>
      <c r="R91" s="181"/>
      <c r="S91" s="181"/>
      <c r="T91" s="182"/>
      <c r="AT91" s="178" t="s">
        <v>595</v>
      </c>
      <c r="AU91" s="178" t="s">
        <v>545</v>
      </c>
      <c r="AV91" s="11" t="s">
        <v>487</v>
      </c>
      <c r="AW91" s="11" t="s">
        <v>503</v>
      </c>
      <c r="AX91" s="11" t="s">
        <v>539</v>
      </c>
      <c r="AY91" s="178" t="s">
        <v>582</v>
      </c>
    </row>
    <row r="92" spans="2:51" s="12" customFormat="1" ht="13.5">
      <c r="B92" s="183"/>
      <c r="D92" s="172" t="s">
        <v>595</v>
      </c>
      <c r="E92" s="184" t="s">
        <v>486</v>
      </c>
      <c r="F92" s="185" t="s">
        <v>598</v>
      </c>
      <c r="H92" s="186">
        <v>388.5</v>
      </c>
      <c r="I92" s="187"/>
      <c r="L92" s="183"/>
      <c r="M92" s="188"/>
      <c r="N92" s="189"/>
      <c r="O92" s="189"/>
      <c r="P92" s="189"/>
      <c r="Q92" s="189"/>
      <c r="R92" s="189"/>
      <c r="S92" s="189"/>
      <c r="T92" s="190"/>
      <c r="AT92" s="184" t="s">
        <v>595</v>
      </c>
      <c r="AU92" s="184" t="s">
        <v>545</v>
      </c>
      <c r="AV92" s="12" t="s">
        <v>545</v>
      </c>
      <c r="AW92" s="12" t="s">
        <v>503</v>
      </c>
      <c r="AX92" s="12" t="s">
        <v>539</v>
      </c>
      <c r="AY92" s="184" t="s">
        <v>582</v>
      </c>
    </row>
    <row r="93" spans="2:51" s="12" customFormat="1" ht="13.5">
      <c r="B93" s="183"/>
      <c r="D93" s="172" t="s">
        <v>595</v>
      </c>
      <c r="E93" s="184" t="s">
        <v>486</v>
      </c>
      <c r="F93" s="185" t="s">
        <v>599</v>
      </c>
      <c r="H93" s="186">
        <v>64.5</v>
      </c>
      <c r="I93" s="187"/>
      <c r="L93" s="183"/>
      <c r="M93" s="188"/>
      <c r="N93" s="189"/>
      <c r="O93" s="189"/>
      <c r="P93" s="189"/>
      <c r="Q93" s="189"/>
      <c r="R93" s="189"/>
      <c r="S93" s="189"/>
      <c r="T93" s="190"/>
      <c r="AT93" s="184" t="s">
        <v>595</v>
      </c>
      <c r="AU93" s="184" t="s">
        <v>545</v>
      </c>
      <c r="AV93" s="12" t="s">
        <v>545</v>
      </c>
      <c r="AW93" s="12" t="s">
        <v>503</v>
      </c>
      <c r="AX93" s="12" t="s">
        <v>539</v>
      </c>
      <c r="AY93" s="184" t="s">
        <v>582</v>
      </c>
    </row>
    <row r="94" spans="2:51" s="12" customFormat="1" ht="13.5">
      <c r="B94" s="183"/>
      <c r="D94" s="172" t="s">
        <v>595</v>
      </c>
      <c r="E94" s="184" t="s">
        <v>486</v>
      </c>
      <c r="F94" s="185" t="s">
        <v>600</v>
      </c>
      <c r="H94" s="186">
        <v>51</v>
      </c>
      <c r="I94" s="187"/>
      <c r="L94" s="183"/>
      <c r="M94" s="188"/>
      <c r="N94" s="189"/>
      <c r="O94" s="189"/>
      <c r="P94" s="189"/>
      <c r="Q94" s="189"/>
      <c r="R94" s="189"/>
      <c r="S94" s="189"/>
      <c r="T94" s="190"/>
      <c r="AT94" s="184" t="s">
        <v>595</v>
      </c>
      <c r="AU94" s="184" t="s">
        <v>545</v>
      </c>
      <c r="AV94" s="12" t="s">
        <v>545</v>
      </c>
      <c r="AW94" s="12" t="s">
        <v>503</v>
      </c>
      <c r="AX94" s="12" t="s">
        <v>539</v>
      </c>
      <c r="AY94" s="184" t="s">
        <v>582</v>
      </c>
    </row>
    <row r="95" spans="2:51" s="12" customFormat="1" ht="13.5">
      <c r="B95" s="183"/>
      <c r="D95" s="172" t="s">
        <v>595</v>
      </c>
      <c r="E95" s="184" t="s">
        <v>486</v>
      </c>
      <c r="F95" s="185" t="s">
        <v>601</v>
      </c>
      <c r="H95" s="186">
        <v>49.5</v>
      </c>
      <c r="I95" s="187"/>
      <c r="L95" s="183"/>
      <c r="M95" s="188"/>
      <c r="N95" s="189"/>
      <c r="O95" s="189"/>
      <c r="P95" s="189"/>
      <c r="Q95" s="189"/>
      <c r="R95" s="189"/>
      <c r="S95" s="189"/>
      <c r="T95" s="190"/>
      <c r="AT95" s="184" t="s">
        <v>595</v>
      </c>
      <c r="AU95" s="184" t="s">
        <v>545</v>
      </c>
      <c r="AV95" s="12" t="s">
        <v>545</v>
      </c>
      <c r="AW95" s="12" t="s">
        <v>503</v>
      </c>
      <c r="AX95" s="12" t="s">
        <v>539</v>
      </c>
      <c r="AY95" s="184" t="s">
        <v>582</v>
      </c>
    </row>
    <row r="96" spans="2:51" s="12" customFormat="1" ht="13.5">
      <c r="B96" s="183"/>
      <c r="D96" s="172" t="s">
        <v>595</v>
      </c>
      <c r="E96" s="184" t="s">
        <v>486</v>
      </c>
      <c r="F96" s="185" t="s">
        <v>602</v>
      </c>
      <c r="H96" s="186">
        <v>220.5</v>
      </c>
      <c r="I96" s="187"/>
      <c r="L96" s="183"/>
      <c r="M96" s="188"/>
      <c r="N96" s="189"/>
      <c r="O96" s="189"/>
      <c r="P96" s="189"/>
      <c r="Q96" s="189"/>
      <c r="R96" s="189"/>
      <c r="S96" s="189"/>
      <c r="T96" s="190"/>
      <c r="AT96" s="184" t="s">
        <v>595</v>
      </c>
      <c r="AU96" s="184" t="s">
        <v>545</v>
      </c>
      <c r="AV96" s="12" t="s">
        <v>545</v>
      </c>
      <c r="AW96" s="12" t="s">
        <v>503</v>
      </c>
      <c r="AX96" s="12" t="s">
        <v>539</v>
      </c>
      <c r="AY96" s="184" t="s">
        <v>582</v>
      </c>
    </row>
    <row r="97" spans="2:51" s="12" customFormat="1" ht="13.5">
      <c r="B97" s="183"/>
      <c r="D97" s="172" t="s">
        <v>595</v>
      </c>
      <c r="E97" s="184" t="s">
        <v>486</v>
      </c>
      <c r="F97" s="185" t="s">
        <v>603</v>
      </c>
      <c r="H97" s="186">
        <v>532.5</v>
      </c>
      <c r="I97" s="187"/>
      <c r="L97" s="183"/>
      <c r="M97" s="188"/>
      <c r="N97" s="189"/>
      <c r="O97" s="189"/>
      <c r="P97" s="189"/>
      <c r="Q97" s="189"/>
      <c r="R97" s="189"/>
      <c r="S97" s="189"/>
      <c r="T97" s="190"/>
      <c r="AT97" s="184" t="s">
        <v>595</v>
      </c>
      <c r="AU97" s="184" t="s">
        <v>545</v>
      </c>
      <c r="AV97" s="12" t="s">
        <v>545</v>
      </c>
      <c r="AW97" s="12" t="s">
        <v>503</v>
      </c>
      <c r="AX97" s="12" t="s">
        <v>539</v>
      </c>
      <c r="AY97" s="184" t="s">
        <v>582</v>
      </c>
    </row>
    <row r="98" spans="2:51" s="12" customFormat="1" ht="13.5">
      <c r="B98" s="183"/>
      <c r="D98" s="172" t="s">
        <v>595</v>
      </c>
      <c r="E98" s="184" t="s">
        <v>486</v>
      </c>
      <c r="F98" s="185" t="s">
        <v>604</v>
      </c>
      <c r="H98" s="186">
        <v>100.5</v>
      </c>
      <c r="I98" s="187"/>
      <c r="L98" s="183"/>
      <c r="M98" s="188"/>
      <c r="N98" s="189"/>
      <c r="O98" s="189"/>
      <c r="P98" s="189"/>
      <c r="Q98" s="189"/>
      <c r="R98" s="189"/>
      <c r="S98" s="189"/>
      <c r="T98" s="190"/>
      <c r="AT98" s="184" t="s">
        <v>595</v>
      </c>
      <c r="AU98" s="184" t="s">
        <v>545</v>
      </c>
      <c r="AV98" s="12" t="s">
        <v>545</v>
      </c>
      <c r="AW98" s="12" t="s">
        <v>503</v>
      </c>
      <c r="AX98" s="12" t="s">
        <v>539</v>
      </c>
      <c r="AY98" s="184" t="s">
        <v>582</v>
      </c>
    </row>
    <row r="99" spans="2:51" s="12" customFormat="1" ht="13.5">
      <c r="B99" s="183"/>
      <c r="D99" s="172" t="s">
        <v>595</v>
      </c>
      <c r="E99" s="184" t="s">
        <v>486</v>
      </c>
      <c r="F99" s="185" t="s">
        <v>605</v>
      </c>
      <c r="H99" s="186">
        <v>81</v>
      </c>
      <c r="I99" s="187"/>
      <c r="L99" s="183"/>
      <c r="M99" s="188"/>
      <c r="N99" s="189"/>
      <c r="O99" s="189"/>
      <c r="P99" s="189"/>
      <c r="Q99" s="189"/>
      <c r="R99" s="189"/>
      <c r="S99" s="189"/>
      <c r="T99" s="190"/>
      <c r="AT99" s="184" t="s">
        <v>595</v>
      </c>
      <c r="AU99" s="184" t="s">
        <v>545</v>
      </c>
      <c r="AV99" s="12" t="s">
        <v>545</v>
      </c>
      <c r="AW99" s="12" t="s">
        <v>503</v>
      </c>
      <c r="AX99" s="12" t="s">
        <v>539</v>
      </c>
      <c r="AY99" s="184" t="s">
        <v>582</v>
      </c>
    </row>
    <row r="100" spans="2:51" s="12" customFormat="1" ht="13.5">
      <c r="B100" s="183"/>
      <c r="D100" s="172" t="s">
        <v>595</v>
      </c>
      <c r="E100" s="184" t="s">
        <v>486</v>
      </c>
      <c r="F100" s="185" t="s">
        <v>606</v>
      </c>
      <c r="H100" s="186">
        <v>662.5</v>
      </c>
      <c r="I100" s="187"/>
      <c r="L100" s="183"/>
      <c r="M100" s="188"/>
      <c r="N100" s="189"/>
      <c r="O100" s="189"/>
      <c r="P100" s="189"/>
      <c r="Q100" s="189"/>
      <c r="R100" s="189"/>
      <c r="S100" s="189"/>
      <c r="T100" s="190"/>
      <c r="AT100" s="184" t="s">
        <v>595</v>
      </c>
      <c r="AU100" s="184" t="s">
        <v>545</v>
      </c>
      <c r="AV100" s="12" t="s">
        <v>545</v>
      </c>
      <c r="AW100" s="12" t="s">
        <v>503</v>
      </c>
      <c r="AX100" s="12" t="s">
        <v>539</v>
      </c>
      <c r="AY100" s="184" t="s">
        <v>582</v>
      </c>
    </row>
    <row r="101" spans="2:51" s="13" customFormat="1" ht="13.5">
      <c r="B101" s="191"/>
      <c r="D101" s="192" t="s">
        <v>595</v>
      </c>
      <c r="E101" s="193" t="s">
        <v>486</v>
      </c>
      <c r="F101" s="194" t="s">
        <v>607</v>
      </c>
      <c r="H101" s="195">
        <v>2150.5</v>
      </c>
      <c r="I101" s="196"/>
      <c r="L101" s="191"/>
      <c r="M101" s="197"/>
      <c r="N101" s="198"/>
      <c r="O101" s="198"/>
      <c r="P101" s="198"/>
      <c r="Q101" s="198"/>
      <c r="R101" s="198"/>
      <c r="S101" s="198"/>
      <c r="T101" s="199"/>
      <c r="AT101" s="200" t="s">
        <v>595</v>
      </c>
      <c r="AU101" s="200" t="s">
        <v>545</v>
      </c>
      <c r="AV101" s="13" t="s">
        <v>589</v>
      </c>
      <c r="AW101" s="13" t="s">
        <v>503</v>
      </c>
      <c r="AX101" s="13" t="s">
        <v>487</v>
      </c>
      <c r="AY101" s="200" t="s">
        <v>582</v>
      </c>
    </row>
    <row r="102" spans="2:65" s="1" customFormat="1" ht="22.5" customHeight="1">
      <c r="B102" s="159"/>
      <c r="C102" s="160" t="s">
        <v>545</v>
      </c>
      <c r="D102" s="160" t="s">
        <v>584</v>
      </c>
      <c r="E102" s="161" t="s">
        <v>608</v>
      </c>
      <c r="F102" s="162" t="s">
        <v>609</v>
      </c>
      <c r="G102" s="163" t="s">
        <v>587</v>
      </c>
      <c r="H102" s="164">
        <v>2140</v>
      </c>
      <c r="I102" s="165"/>
      <c r="J102" s="166">
        <f>ROUND(I102*H102,2)</f>
        <v>0</v>
      </c>
      <c r="K102" s="162" t="s">
        <v>588</v>
      </c>
      <c r="L102" s="34"/>
      <c r="M102" s="167" t="s">
        <v>486</v>
      </c>
      <c r="N102" s="168" t="s">
        <v>510</v>
      </c>
      <c r="O102" s="35"/>
      <c r="P102" s="169">
        <f>O102*H102</f>
        <v>0</v>
      </c>
      <c r="Q102" s="169">
        <v>9E-05</v>
      </c>
      <c r="R102" s="169">
        <f>Q102*H102</f>
        <v>0.19260000000000002</v>
      </c>
      <c r="S102" s="169">
        <v>0.128</v>
      </c>
      <c r="T102" s="170">
        <f>S102*H102</f>
        <v>273.92</v>
      </c>
      <c r="AR102" s="17" t="s">
        <v>589</v>
      </c>
      <c r="AT102" s="17" t="s">
        <v>584</v>
      </c>
      <c r="AU102" s="17" t="s">
        <v>545</v>
      </c>
      <c r="AY102" s="17" t="s">
        <v>582</v>
      </c>
      <c r="BE102" s="171">
        <f>IF(N102="základní",J102,0)</f>
        <v>0</v>
      </c>
      <c r="BF102" s="171">
        <f>IF(N102="snížená",J102,0)</f>
        <v>0</v>
      </c>
      <c r="BG102" s="171">
        <f>IF(N102="zákl. přenesená",J102,0)</f>
        <v>0</v>
      </c>
      <c r="BH102" s="171">
        <f>IF(N102="sníž. přenesená",J102,0)</f>
        <v>0</v>
      </c>
      <c r="BI102" s="171">
        <f>IF(N102="nulová",J102,0)</f>
        <v>0</v>
      </c>
      <c r="BJ102" s="17" t="s">
        <v>487</v>
      </c>
      <c r="BK102" s="171">
        <f>ROUND(I102*H102,2)</f>
        <v>0</v>
      </c>
      <c r="BL102" s="17" t="s">
        <v>589</v>
      </c>
      <c r="BM102" s="17" t="s">
        <v>610</v>
      </c>
    </row>
    <row r="103" spans="2:47" s="1" customFormat="1" ht="27">
      <c r="B103" s="34"/>
      <c r="D103" s="172" t="s">
        <v>591</v>
      </c>
      <c r="F103" s="173" t="s">
        <v>611</v>
      </c>
      <c r="I103" s="131"/>
      <c r="L103" s="34"/>
      <c r="M103" s="64"/>
      <c r="N103" s="35"/>
      <c r="O103" s="35"/>
      <c r="P103" s="35"/>
      <c r="Q103" s="35"/>
      <c r="R103" s="35"/>
      <c r="S103" s="35"/>
      <c r="T103" s="65"/>
      <c r="AT103" s="17" t="s">
        <v>591</v>
      </c>
      <c r="AU103" s="17" t="s">
        <v>545</v>
      </c>
    </row>
    <row r="104" spans="2:47" s="1" customFormat="1" ht="162">
      <c r="B104" s="34"/>
      <c r="D104" s="172" t="s">
        <v>593</v>
      </c>
      <c r="F104" s="174" t="s">
        <v>612</v>
      </c>
      <c r="I104" s="131"/>
      <c r="L104" s="34"/>
      <c r="M104" s="64"/>
      <c r="N104" s="35"/>
      <c r="O104" s="35"/>
      <c r="P104" s="35"/>
      <c r="Q104" s="35"/>
      <c r="R104" s="35"/>
      <c r="S104" s="35"/>
      <c r="T104" s="65"/>
      <c r="AT104" s="17" t="s">
        <v>593</v>
      </c>
      <c r="AU104" s="17" t="s">
        <v>545</v>
      </c>
    </row>
    <row r="105" spans="2:51" s="11" customFormat="1" ht="13.5">
      <c r="B105" s="175"/>
      <c r="D105" s="172" t="s">
        <v>595</v>
      </c>
      <c r="E105" s="176" t="s">
        <v>486</v>
      </c>
      <c r="F105" s="177" t="s">
        <v>613</v>
      </c>
      <c r="H105" s="178" t="s">
        <v>486</v>
      </c>
      <c r="I105" s="179"/>
      <c r="L105" s="175"/>
      <c r="M105" s="180"/>
      <c r="N105" s="181"/>
      <c r="O105" s="181"/>
      <c r="P105" s="181"/>
      <c r="Q105" s="181"/>
      <c r="R105" s="181"/>
      <c r="S105" s="181"/>
      <c r="T105" s="182"/>
      <c r="AT105" s="178" t="s">
        <v>595</v>
      </c>
      <c r="AU105" s="178" t="s">
        <v>545</v>
      </c>
      <c r="AV105" s="11" t="s">
        <v>487</v>
      </c>
      <c r="AW105" s="11" t="s">
        <v>503</v>
      </c>
      <c r="AX105" s="11" t="s">
        <v>539</v>
      </c>
      <c r="AY105" s="178" t="s">
        <v>582</v>
      </c>
    </row>
    <row r="106" spans="2:51" s="11" customFormat="1" ht="13.5">
      <c r="B106" s="175"/>
      <c r="D106" s="172" t="s">
        <v>595</v>
      </c>
      <c r="E106" s="176" t="s">
        <v>486</v>
      </c>
      <c r="F106" s="177" t="s">
        <v>597</v>
      </c>
      <c r="H106" s="178" t="s">
        <v>486</v>
      </c>
      <c r="I106" s="179"/>
      <c r="L106" s="175"/>
      <c r="M106" s="180"/>
      <c r="N106" s="181"/>
      <c r="O106" s="181"/>
      <c r="P106" s="181"/>
      <c r="Q106" s="181"/>
      <c r="R106" s="181"/>
      <c r="S106" s="181"/>
      <c r="T106" s="182"/>
      <c r="AT106" s="178" t="s">
        <v>595</v>
      </c>
      <c r="AU106" s="178" t="s">
        <v>545</v>
      </c>
      <c r="AV106" s="11" t="s">
        <v>487</v>
      </c>
      <c r="AW106" s="11" t="s">
        <v>503</v>
      </c>
      <c r="AX106" s="11" t="s">
        <v>539</v>
      </c>
      <c r="AY106" s="178" t="s">
        <v>582</v>
      </c>
    </row>
    <row r="107" spans="2:51" s="12" customFormat="1" ht="13.5">
      <c r="B107" s="183"/>
      <c r="D107" s="172" t="s">
        <v>595</v>
      </c>
      <c r="E107" s="184" t="s">
        <v>486</v>
      </c>
      <c r="F107" s="185" t="s">
        <v>614</v>
      </c>
      <c r="H107" s="186">
        <v>2140</v>
      </c>
      <c r="I107" s="187"/>
      <c r="L107" s="183"/>
      <c r="M107" s="188"/>
      <c r="N107" s="189"/>
      <c r="O107" s="189"/>
      <c r="P107" s="189"/>
      <c r="Q107" s="189"/>
      <c r="R107" s="189"/>
      <c r="S107" s="189"/>
      <c r="T107" s="190"/>
      <c r="AT107" s="184" t="s">
        <v>595</v>
      </c>
      <c r="AU107" s="184" t="s">
        <v>545</v>
      </c>
      <c r="AV107" s="12" t="s">
        <v>545</v>
      </c>
      <c r="AW107" s="12" t="s">
        <v>503</v>
      </c>
      <c r="AX107" s="12" t="s">
        <v>487</v>
      </c>
      <c r="AY107" s="184" t="s">
        <v>582</v>
      </c>
    </row>
    <row r="108" spans="2:51" s="11" customFormat="1" ht="13.5">
      <c r="B108" s="175"/>
      <c r="D108" s="192" t="s">
        <v>595</v>
      </c>
      <c r="E108" s="201" t="s">
        <v>486</v>
      </c>
      <c r="F108" s="202" t="s">
        <v>615</v>
      </c>
      <c r="H108" s="203" t="s">
        <v>486</v>
      </c>
      <c r="I108" s="179"/>
      <c r="L108" s="175"/>
      <c r="M108" s="180"/>
      <c r="N108" s="181"/>
      <c r="O108" s="181"/>
      <c r="P108" s="181"/>
      <c r="Q108" s="181"/>
      <c r="R108" s="181"/>
      <c r="S108" s="181"/>
      <c r="T108" s="182"/>
      <c r="AT108" s="178" t="s">
        <v>595</v>
      </c>
      <c r="AU108" s="178" t="s">
        <v>545</v>
      </c>
      <c r="AV108" s="11" t="s">
        <v>487</v>
      </c>
      <c r="AW108" s="11" t="s">
        <v>503</v>
      </c>
      <c r="AX108" s="11" t="s">
        <v>539</v>
      </c>
      <c r="AY108" s="178" t="s">
        <v>582</v>
      </c>
    </row>
    <row r="109" spans="2:65" s="1" customFormat="1" ht="22.5" customHeight="1">
      <c r="B109" s="159"/>
      <c r="C109" s="160" t="s">
        <v>616</v>
      </c>
      <c r="D109" s="160" t="s">
        <v>584</v>
      </c>
      <c r="E109" s="161" t="s">
        <v>617</v>
      </c>
      <c r="F109" s="162" t="s">
        <v>618</v>
      </c>
      <c r="G109" s="163" t="s">
        <v>587</v>
      </c>
      <c r="H109" s="164">
        <v>2150.5</v>
      </c>
      <c r="I109" s="165"/>
      <c r="J109" s="166">
        <f>ROUND(I109*H109,2)</f>
        <v>0</v>
      </c>
      <c r="K109" s="162" t="s">
        <v>588</v>
      </c>
      <c r="L109" s="34"/>
      <c r="M109" s="167" t="s">
        <v>486</v>
      </c>
      <c r="N109" s="168" t="s">
        <v>510</v>
      </c>
      <c r="O109" s="35"/>
      <c r="P109" s="169">
        <f>O109*H109</f>
        <v>0</v>
      </c>
      <c r="Q109" s="169">
        <v>9E-05</v>
      </c>
      <c r="R109" s="169">
        <f>Q109*H109</f>
        <v>0.19354500000000002</v>
      </c>
      <c r="S109" s="169">
        <v>0.128</v>
      </c>
      <c r="T109" s="170">
        <f>S109*H109</f>
        <v>275.264</v>
      </c>
      <c r="AR109" s="17" t="s">
        <v>589</v>
      </c>
      <c r="AT109" s="17" t="s">
        <v>584</v>
      </c>
      <c r="AU109" s="17" t="s">
        <v>545</v>
      </c>
      <c r="AY109" s="17" t="s">
        <v>582</v>
      </c>
      <c r="BE109" s="171">
        <f>IF(N109="základní",J109,0)</f>
        <v>0</v>
      </c>
      <c r="BF109" s="171">
        <f>IF(N109="snížená",J109,0)</f>
        <v>0</v>
      </c>
      <c r="BG109" s="171">
        <f>IF(N109="zákl. přenesená",J109,0)</f>
        <v>0</v>
      </c>
      <c r="BH109" s="171">
        <f>IF(N109="sníž. přenesená",J109,0)</f>
        <v>0</v>
      </c>
      <c r="BI109" s="171">
        <f>IF(N109="nulová",J109,0)</f>
        <v>0</v>
      </c>
      <c r="BJ109" s="17" t="s">
        <v>487</v>
      </c>
      <c r="BK109" s="171">
        <f>ROUND(I109*H109,2)</f>
        <v>0</v>
      </c>
      <c r="BL109" s="17" t="s">
        <v>589</v>
      </c>
      <c r="BM109" s="17" t="s">
        <v>619</v>
      </c>
    </row>
    <row r="110" spans="2:47" s="1" customFormat="1" ht="27">
      <c r="B110" s="34"/>
      <c r="D110" s="172" t="s">
        <v>591</v>
      </c>
      <c r="F110" s="173" t="s">
        <v>620</v>
      </c>
      <c r="I110" s="131"/>
      <c r="L110" s="34"/>
      <c r="M110" s="64"/>
      <c r="N110" s="35"/>
      <c r="O110" s="35"/>
      <c r="P110" s="35"/>
      <c r="Q110" s="35"/>
      <c r="R110" s="35"/>
      <c r="S110" s="35"/>
      <c r="T110" s="65"/>
      <c r="AT110" s="17" t="s">
        <v>591</v>
      </c>
      <c r="AU110" s="17" t="s">
        <v>545</v>
      </c>
    </row>
    <row r="111" spans="2:47" s="1" customFormat="1" ht="162">
      <c r="B111" s="34"/>
      <c r="D111" s="172" t="s">
        <v>593</v>
      </c>
      <c r="F111" s="174" t="s">
        <v>612</v>
      </c>
      <c r="I111" s="131"/>
      <c r="L111" s="34"/>
      <c r="M111" s="64"/>
      <c r="N111" s="35"/>
      <c r="O111" s="35"/>
      <c r="P111" s="35"/>
      <c r="Q111" s="35"/>
      <c r="R111" s="35"/>
      <c r="S111" s="35"/>
      <c r="T111" s="65"/>
      <c r="AT111" s="17" t="s">
        <v>593</v>
      </c>
      <c r="AU111" s="17" t="s">
        <v>545</v>
      </c>
    </row>
    <row r="112" spans="2:51" s="11" customFormat="1" ht="13.5">
      <c r="B112" s="175"/>
      <c r="D112" s="172" t="s">
        <v>595</v>
      </c>
      <c r="E112" s="176" t="s">
        <v>486</v>
      </c>
      <c r="F112" s="177" t="s">
        <v>596</v>
      </c>
      <c r="H112" s="178" t="s">
        <v>486</v>
      </c>
      <c r="I112" s="179"/>
      <c r="L112" s="175"/>
      <c r="M112" s="180"/>
      <c r="N112" s="181"/>
      <c r="O112" s="181"/>
      <c r="P112" s="181"/>
      <c r="Q112" s="181"/>
      <c r="R112" s="181"/>
      <c r="S112" s="181"/>
      <c r="T112" s="182"/>
      <c r="AT112" s="178" t="s">
        <v>595</v>
      </c>
      <c r="AU112" s="178" t="s">
        <v>545</v>
      </c>
      <c r="AV112" s="11" t="s">
        <v>487</v>
      </c>
      <c r="AW112" s="11" t="s">
        <v>503</v>
      </c>
      <c r="AX112" s="11" t="s">
        <v>539</v>
      </c>
      <c r="AY112" s="178" t="s">
        <v>582</v>
      </c>
    </row>
    <row r="113" spans="2:51" s="11" customFormat="1" ht="13.5">
      <c r="B113" s="175"/>
      <c r="D113" s="172" t="s">
        <v>595</v>
      </c>
      <c r="E113" s="176" t="s">
        <v>486</v>
      </c>
      <c r="F113" s="177" t="s">
        <v>597</v>
      </c>
      <c r="H113" s="178" t="s">
        <v>486</v>
      </c>
      <c r="I113" s="179"/>
      <c r="L113" s="175"/>
      <c r="M113" s="180"/>
      <c r="N113" s="181"/>
      <c r="O113" s="181"/>
      <c r="P113" s="181"/>
      <c r="Q113" s="181"/>
      <c r="R113" s="181"/>
      <c r="S113" s="181"/>
      <c r="T113" s="182"/>
      <c r="AT113" s="178" t="s">
        <v>595</v>
      </c>
      <c r="AU113" s="178" t="s">
        <v>545</v>
      </c>
      <c r="AV113" s="11" t="s">
        <v>487</v>
      </c>
      <c r="AW113" s="11" t="s">
        <v>503</v>
      </c>
      <c r="AX113" s="11" t="s">
        <v>539</v>
      </c>
      <c r="AY113" s="178" t="s">
        <v>582</v>
      </c>
    </row>
    <row r="114" spans="2:51" s="12" customFormat="1" ht="13.5">
      <c r="B114" s="183"/>
      <c r="D114" s="172" t="s">
        <v>595</v>
      </c>
      <c r="E114" s="184" t="s">
        <v>486</v>
      </c>
      <c r="F114" s="185" t="s">
        <v>598</v>
      </c>
      <c r="H114" s="186">
        <v>388.5</v>
      </c>
      <c r="I114" s="187"/>
      <c r="L114" s="183"/>
      <c r="M114" s="188"/>
      <c r="N114" s="189"/>
      <c r="O114" s="189"/>
      <c r="P114" s="189"/>
      <c r="Q114" s="189"/>
      <c r="R114" s="189"/>
      <c r="S114" s="189"/>
      <c r="T114" s="190"/>
      <c r="AT114" s="184" t="s">
        <v>595</v>
      </c>
      <c r="AU114" s="184" t="s">
        <v>545</v>
      </c>
      <c r="AV114" s="12" t="s">
        <v>545</v>
      </c>
      <c r="AW114" s="12" t="s">
        <v>503</v>
      </c>
      <c r="AX114" s="12" t="s">
        <v>539</v>
      </c>
      <c r="AY114" s="184" t="s">
        <v>582</v>
      </c>
    </row>
    <row r="115" spans="2:51" s="12" customFormat="1" ht="13.5">
      <c r="B115" s="183"/>
      <c r="D115" s="172" t="s">
        <v>595</v>
      </c>
      <c r="E115" s="184" t="s">
        <v>486</v>
      </c>
      <c r="F115" s="185" t="s">
        <v>599</v>
      </c>
      <c r="H115" s="186">
        <v>64.5</v>
      </c>
      <c r="I115" s="187"/>
      <c r="L115" s="183"/>
      <c r="M115" s="188"/>
      <c r="N115" s="189"/>
      <c r="O115" s="189"/>
      <c r="P115" s="189"/>
      <c r="Q115" s="189"/>
      <c r="R115" s="189"/>
      <c r="S115" s="189"/>
      <c r="T115" s="190"/>
      <c r="AT115" s="184" t="s">
        <v>595</v>
      </c>
      <c r="AU115" s="184" t="s">
        <v>545</v>
      </c>
      <c r="AV115" s="12" t="s">
        <v>545</v>
      </c>
      <c r="AW115" s="12" t="s">
        <v>503</v>
      </c>
      <c r="AX115" s="12" t="s">
        <v>539</v>
      </c>
      <c r="AY115" s="184" t="s">
        <v>582</v>
      </c>
    </row>
    <row r="116" spans="2:51" s="12" customFormat="1" ht="13.5">
      <c r="B116" s="183"/>
      <c r="D116" s="172" t="s">
        <v>595</v>
      </c>
      <c r="E116" s="184" t="s">
        <v>486</v>
      </c>
      <c r="F116" s="185" t="s">
        <v>600</v>
      </c>
      <c r="H116" s="186">
        <v>51</v>
      </c>
      <c r="I116" s="187"/>
      <c r="L116" s="183"/>
      <c r="M116" s="188"/>
      <c r="N116" s="189"/>
      <c r="O116" s="189"/>
      <c r="P116" s="189"/>
      <c r="Q116" s="189"/>
      <c r="R116" s="189"/>
      <c r="S116" s="189"/>
      <c r="T116" s="190"/>
      <c r="AT116" s="184" t="s">
        <v>595</v>
      </c>
      <c r="AU116" s="184" t="s">
        <v>545</v>
      </c>
      <c r="AV116" s="12" t="s">
        <v>545</v>
      </c>
      <c r="AW116" s="12" t="s">
        <v>503</v>
      </c>
      <c r="AX116" s="12" t="s">
        <v>539</v>
      </c>
      <c r="AY116" s="184" t="s">
        <v>582</v>
      </c>
    </row>
    <row r="117" spans="2:51" s="12" customFormat="1" ht="13.5">
      <c r="B117" s="183"/>
      <c r="D117" s="172" t="s">
        <v>595</v>
      </c>
      <c r="E117" s="184" t="s">
        <v>486</v>
      </c>
      <c r="F117" s="185" t="s">
        <v>601</v>
      </c>
      <c r="H117" s="186">
        <v>49.5</v>
      </c>
      <c r="I117" s="187"/>
      <c r="L117" s="183"/>
      <c r="M117" s="188"/>
      <c r="N117" s="189"/>
      <c r="O117" s="189"/>
      <c r="P117" s="189"/>
      <c r="Q117" s="189"/>
      <c r="R117" s="189"/>
      <c r="S117" s="189"/>
      <c r="T117" s="190"/>
      <c r="AT117" s="184" t="s">
        <v>595</v>
      </c>
      <c r="AU117" s="184" t="s">
        <v>545</v>
      </c>
      <c r="AV117" s="12" t="s">
        <v>545</v>
      </c>
      <c r="AW117" s="12" t="s">
        <v>503</v>
      </c>
      <c r="AX117" s="12" t="s">
        <v>539</v>
      </c>
      <c r="AY117" s="184" t="s">
        <v>582</v>
      </c>
    </row>
    <row r="118" spans="2:51" s="12" customFormat="1" ht="13.5">
      <c r="B118" s="183"/>
      <c r="D118" s="172" t="s">
        <v>595</v>
      </c>
      <c r="E118" s="184" t="s">
        <v>486</v>
      </c>
      <c r="F118" s="185" t="s">
        <v>602</v>
      </c>
      <c r="H118" s="186">
        <v>220.5</v>
      </c>
      <c r="I118" s="187"/>
      <c r="L118" s="183"/>
      <c r="M118" s="188"/>
      <c r="N118" s="189"/>
      <c r="O118" s="189"/>
      <c r="P118" s="189"/>
      <c r="Q118" s="189"/>
      <c r="R118" s="189"/>
      <c r="S118" s="189"/>
      <c r="T118" s="190"/>
      <c r="AT118" s="184" t="s">
        <v>595</v>
      </c>
      <c r="AU118" s="184" t="s">
        <v>545</v>
      </c>
      <c r="AV118" s="12" t="s">
        <v>545</v>
      </c>
      <c r="AW118" s="12" t="s">
        <v>503</v>
      </c>
      <c r="AX118" s="12" t="s">
        <v>539</v>
      </c>
      <c r="AY118" s="184" t="s">
        <v>582</v>
      </c>
    </row>
    <row r="119" spans="2:51" s="12" customFormat="1" ht="13.5">
      <c r="B119" s="183"/>
      <c r="D119" s="172" t="s">
        <v>595</v>
      </c>
      <c r="E119" s="184" t="s">
        <v>486</v>
      </c>
      <c r="F119" s="185" t="s">
        <v>603</v>
      </c>
      <c r="H119" s="186">
        <v>532.5</v>
      </c>
      <c r="I119" s="187"/>
      <c r="L119" s="183"/>
      <c r="M119" s="188"/>
      <c r="N119" s="189"/>
      <c r="O119" s="189"/>
      <c r="P119" s="189"/>
      <c r="Q119" s="189"/>
      <c r="R119" s="189"/>
      <c r="S119" s="189"/>
      <c r="T119" s="190"/>
      <c r="AT119" s="184" t="s">
        <v>595</v>
      </c>
      <c r="AU119" s="184" t="s">
        <v>545</v>
      </c>
      <c r="AV119" s="12" t="s">
        <v>545</v>
      </c>
      <c r="AW119" s="12" t="s">
        <v>503</v>
      </c>
      <c r="AX119" s="12" t="s">
        <v>539</v>
      </c>
      <c r="AY119" s="184" t="s">
        <v>582</v>
      </c>
    </row>
    <row r="120" spans="2:51" s="12" customFormat="1" ht="13.5">
      <c r="B120" s="183"/>
      <c r="D120" s="172" t="s">
        <v>595</v>
      </c>
      <c r="E120" s="184" t="s">
        <v>486</v>
      </c>
      <c r="F120" s="185" t="s">
        <v>604</v>
      </c>
      <c r="H120" s="186">
        <v>100.5</v>
      </c>
      <c r="I120" s="187"/>
      <c r="L120" s="183"/>
      <c r="M120" s="188"/>
      <c r="N120" s="189"/>
      <c r="O120" s="189"/>
      <c r="P120" s="189"/>
      <c r="Q120" s="189"/>
      <c r="R120" s="189"/>
      <c r="S120" s="189"/>
      <c r="T120" s="190"/>
      <c r="AT120" s="184" t="s">
        <v>595</v>
      </c>
      <c r="AU120" s="184" t="s">
        <v>545</v>
      </c>
      <c r="AV120" s="12" t="s">
        <v>545</v>
      </c>
      <c r="AW120" s="12" t="s">
        <v>503</v>
      </c>
      <c r="AX120" s="12" t="s">
        <v>539</v>
      </c>
      <c r="AY120" s="184" t="s">
        <v>582</v>
      </c>
    </row>
    <row r="121" spans="2:51" s="12" customFormat="1" ht="13.5">
      <c r="B121" s="183"/>
      <c r="D121" s="172" t="s">
        <v>595</v>
      </c>
      <c r="E121" s="184" t="s">
        <v>486</v>
      </c>
      <c r="F121" s="185" t="s">
        <v>605</v>
      </c>
      <c r="H121" s="186">
        <v>81</v>
      </c>
      <c r="I121" s="187"/>
      <c r="L121" s="183"/>
      <c r="M121" s="188"/>
      <c r="N121" s="189"/>
      <c r="O121" s="189"/>
      <c r="P121" s="189"/>
      <c r="Q121" s="189"/>
      <c r="R121" s="189"/>
      <c r="S121" s="189"/>
      <c r="T121" s="190"/>
      <c r="AT121" s="184" t="s">
        <v>595</v>
      </c>
      <c r="AU121" s="184" t="s">
        <v>545</v>
      </c>
      <c r="AV121" s="12" t="s">
        <v>545</v>
      </c>
      <c r="AW121" s="12" t="s">
        <v>503</v>
      </c>
      <c r="AX121" s="12" t="s">
        <v>539</v>
      </c>
      <c r="AY121" s="184" t="s">
        <v>582</v>
      </c>
    </row>
    <row r="122" spans="2:51" s="12" customFormat="1" ht="13.5">
      <c r="B122" s="183"/>
      <c r="D122" s="172" t="s">
        <v>595</v>
      </c>
      <c r="E122" s="184" t="s">
        <v>486</v>
      </c>
      <c r="F122" s="185" t="s">
        <v>606</v>
      </c>
      <c r="H122" s="186">
        <v>662.5</v>
      </c>
      <c r="I122" s="187"/>
      <c r="L122" s="183"/>
      <c r="M122" s="188"/>
      <c r="N122" s="189"/>
      <c r="O122" s="189"/>
      <c r="P122" s="189"/>
      <c r="Q122" s="189"/>
      <c r="R122" s="189"/>
      <c r="S122" s="189"/>
      <c r="T122" s="190"/>
      <c r="AT122" s="184" t="s">
        <v>595</v>
      </c>
      <c r="AU122" s="184" t="s">
        <v>545</v>
      </c>
      <c r="AV122" s="12" t="s">
        <v>545</v>
      </c>
      <c r="AW122" s="12" t="s">
        <v>503</v>
      </c>
      <c r="AX122" s="12" t="s">
        <v>539</v>
      </c>
      <c r="AY122" s="184" t="s">
        <v>582</v>
      </c>
    </row>
    <row r="123" spans="2:51" s="13" customFormat="1" ht="13.5">
      <c r="B123" s="191"/>
      <c r="D123" s="192" t="s">
        <v>595</v>
      </c>
      <c r="E123" s="193" t="s">
        <v>486</v>
      </c>
      <c r="F123" s="194" t="s">
        <v>607</v>
      </c>
      <c r="H123" s="195">
        <v>2150.5</v>
      </c>
      <c r="I123" s="196"/>
      <c r="L123" s="191"/>
      <c r="M123" s="197"/>
      <c r="N123" s="198"/>
      <c r="O123" s="198"/>
      <c r="P123" s="198"/>
      <c r="Q123" s="198"/>
      <c r="R123" s="198"/>
      <c r="S123" s="198"/>
      <c r="T123" s="199"/>
      <c r="AT123" s="200" t="s">
        <v>595</v>
      </c>
      <c r="AU123" s="200" t="s">
        <v>545</v>
      </c>
      <c r="AV123" s="13" t="s">
        <v>589</v>
      </c>
      <c r="AW123" s="13" t="s">
        <v>503</v>
      </c>
      <c r="AX123" s="13" t="s">
        <v>487</v>
      </c>
      <c r="AY123" s="200" t="s">
        <v>582</v>
      </c>
    </row>
    <row r="124" spans="2:65" s="1" customFormat="1" ht="22.5" customHeight="1">
      <c r="B124" s="159"/>
      <c r="C124" s="160" t="s">
        <v>589</v>
      </c>
      <c r="D124" s="160" t="s">
        <v>584</v>
      </c>
      <c r="E124" s="161" t="s">
        <v>621</v>
      </c>
      <c r="F124" s="162" t="s">
        <v>622</v>
      </c>
      <c r="G124" s="163" t="s">
        <v>587</v>
      </c>
      <c r="H124" s="164">
        <v>15890</v>
      </c>
      <c r="I124" s="165"/>
      <c r="J124" s="166">
        <f>ROUND(I124*H124,2)</f>
        <v>0</v>
      </c>
      <c r="K124" s="162" t="s">
        <v>588</v>
      </c>
      <c r="L124" s="34"/>
      <c r="M124" s="167" t="s">
        <v>486</v>
      </c>
      <c r="N124" s="168" t="s">
        <v>510</v>
      </c>
      <c r="O124" s="35"/>
      <c r="P124" s="169">
        <f>O124*H124</f>
        <v>0</v>
      </c>
      <c r="Q124" s="169">
        <v>9E-05</v>
      </c>
      <c r="R124" s="169">
        <f>Q124*H124</f>
        <v>1.4301000000000001</v>
      </c>
      <c r="S124" s="169">
        <v>0.128</v>
      </c>
      <c r="T124" s="170">
        <f>S124*H124</f>
        <v>2033.92</v>
      </c>
      <c r="AR124" s="17" t="s">
        <v>589</v>
      </c>
      <c r="AT124" s="17" t="s">
        <v>584</v>
      </c>
      <c r="AU124" s="17" t="s">
        <v>545</v>
      </c>
      <c r="AY124" s="17" t="s">
        <v>582</v>
      </c>
      <c r="BE124" s="171">
        <f>IF(N124="základní",J124,0)</f>
        <v>0</v>
      </c>
      <c r="BF124" s="171">
        <f>IF(N124="snížená",J124,0)</f>
        <v>0</v>
      </c>
      <c r="BG124" s="171">
        <f>IF(N124="zákl. přenesená",J124,0)</f>
        <v>0</v>
      </c>
      <c r="BH124" s="171">
        <f>IF(N124="sníž. přenesená",J124,0)</f>
        <v>0</v>
      </c>
      <c r="BI124" s="171">
        <f>IF(N124="nulová",J124,0)</f>
        <v>0</v>
      </c>
      <c r="BJ124" s="17" t="s">
        <v>487</v>
      </c>
      <c r="BK124" s="171">
        <f>ROUND(I124*H124,2)</f>
        <v>0</v>
      </c>
      <c r="BL124" s="17" t="s">
        <v>589</v>
      </c>
      <c r="BM124" s="17" t="s">
        <v>623</v>
      </c>
    </row>
    <row r="125" spans="2:47" s="1" customFormat="1" ht="27">
      <c r="B125" s="34"/>
      <c r="D125" s="172" t="s">
        <v>591</v>
      </c>
      <c r="F125" s="173" t="s">
        <v>624</v>
      </c>
      <c r="I125" s="131"/>
      <c r="L125" s="34"/>
      <c r="M125" s="64"/>
      <c r="N125" s="35"/>
      <c r="O125" s="35"/>
      <c r="P125" s="35"/>
      <c r="Q125" s="35"/>
      <c r="R125" s="35"/>
      <c r="S125" s="35"/>
      <c r="T125" s="65"/>
      <c r="AT125" s="17" t="s">
        <v>591</v>
      </c>
      <c r="AU125" s="17" t="s">
        <v>545</v>
      </c>
    </row>
    <row r="126" spans="2:47" s="1" customFormat="1" ht="162">
      <c r="B126" s="34"/>
      <c r="D126" s="172" t="s">
        <v>593</v>
      </c>
      <c r="F126" s="174" t="s">
        <v>612</v>
      </c>
      <c r="I126" s="131"/>
      <c r="L126" s="34"/>
      <c r="M126" s="64"/>
      <c r="N126" s="35"/>
      <c r="O126" s="35"/>
      <c r="P126" s="35"/>
      <c r="Q126" s="35"/>
      <c r="R126" s="35"/>
      <c r="S126" s="35"/>
      <c r="T126" s="65"/>
      <c r="AT126" s="17" t="s">
        <v>593</v>
      </c>
      <c r="AU126" s="17" t="s">
        <v>545</v>
      </c>
    </row>
    <row r="127" spans="2:51" s="11" customFormat="1" ht="13.5">
      <c r="B127" s="175"/>
      <c r="D127" s="172" t="s">
        <v>595</v>
      </c>
      <c r="E127" s="176" t="s">
        <v>486</v>
      </c>
      <c r="F127" s="177" t="s">
        <v>597</v>
      </c>
      <c r="H127" s="178" t="s">
        <v>486</v>
      </c>
      <c r="I127" s="179"/>
      <c r="L127" s="175"/>
      <c r="M127" s="180"/>
      <c r="N127" s="181"/>
      <c r="O127" s="181"/>
      <c r="P127" s="181"/>
      <c r="Q127" s="181"/>
      <c r="R127" s="181"/>
      <c r="S127" s="181"/>
      <c r="T127" s="182"/>
      <c r="AT127" s="178" t="s">
        <v>595</v>
      </c>
      <c r="AU127" s="178" t="s">
        <v>545</v>
      </c>
      <c r="AV127" s="11" t="s">
        <v>487</v>
      </c>
      <c r="AW127" s="11" t="s">
        <v>503</v>
      </c>
      <c r="AX127" s="11" t="s">
        <v>539</v>
      </c>
      <c r="AY127" s="178" t="s">
        <v>582</v>
      </c>
    </row>
    <row r="128" spans="2:51" s="12" customFormat="1" ht="13.5">
      <c r="B128" s="183"/>
      <c r="D128" s="172" t="s">
        <v>595</v>
      </c>
      <c r="E128" s="184" t="s">
        <v>486</v>
      </c>
      <c r="F128" s="185" t="s">
        <v>625</v>
      </c>
      <c r="H128" s="186">
        <v>390</v>
      </c>
      <c r="I128" s="187"/>
      <c r="L128" s="183"/>
      <c r="M128" s="188"/>
      <c r="N128" s="189"/>
      <c r="O128" s="189"/>
      <c r="P128" s="189"/>
      <c r="Q128" s="189"/>
      <c r="R128" s="189"/>
      <c r="S128" s="189"/>
      <c r="T128" s="190"/>
      <c r="AT128" s="184" t="s">
        <v>595</v>
      </c>
      <c r="AU128" s="184" t="s">
        <v>545</v>
      </c>
      <c r="AV128" s="12" t="s">
        <v>545</v>
      </c>
      <c r="AW128" s="12" t="s">
        <v>503</v>
      </c>
      <c r="AX128" s="12" t="s">
        <v>539</v>
      </c>
      <c r="AY128" s="184" t="s">
        <v>582</v>
      </c>
    </row>
    <row r="129" spans="2:51" s="12" customFormat="1" ht="13.5">
      <c r="B129" s="183"/>
      <c r="D129" s="172" t="s">
        <v>595</v>
      </c>
      <c r="E129" s="184" t="s">
        <v>486</v>
      </c>
      <c r="F129" s="185" t="s">
        <v>626</v>
      </c>
      <c r="H129" s="186">
        <v>12955</v>
      </c>
      <c r="I129" s="187"/>
      <c r="L129" s="183"/>
      <c r="M129" s="188"/>
      <c r="N129" s="189"/>
      <c r="O129" s="189"/>
      <c r="P129" s="189"/>
      <c r="Q129" s="189"/>
      <c r="R129" s="189"/>
      <c r="S129" s="189"/>
      <c r="T129" s="190"/>
      <c r="AT129" s="184" t="s">
        <v>595</v>
      </c>
      <c r="AU129" s="184" t="s">
        <v>545</v>
      </c>
      <c r="AV129" s="12" t="s">
        <v>545</v>
      </c>
      <c r="AW129" s="12" t="s">
        <v>503</v>
      </c>
      <c r="AX129" s="12" t="s">
        <v>539</v>
      </c>
      <c r="AY129" s="184" t="s">
        <v>582</v>
      </c>
    </row>
    <row r="130" spans="2:51" s="12" customFormat="1" ht="13.5">
      <c r="B130" s="183"/>
      <c r="D130" s="172" t="s">
        <v>595</v>
      </c>
      <c r="E130" s="184" t="s">
        <v>486</v>
      </c>
      <c r="F130" s="185" t="s">
        <v>627</v>
      </c>
      <c r="H130" s="186">
        <v>1305</v>
      </c>
      <c r="I130" s="187"/>
      <c r="L130" s="183"/>
      <c r="M130" s="188"/>
      <c r="N130" s="189"/>
      <c r="O130" s="189"/>
      <c r="P130" s="189"/>
      <c r="Q130" s="189"/>
      <c r="R130" s="189"/>
      <c r="S130" s="189"/>
      <c r="T130" s="190"/>
      <c r="AT130" s="184" t="s">
        <v>595</v>
      </c>
      <c r="AU130" s="184" t="s">
        <v>545</v>
      </c>
      <c r="AV130" s="12" t="s">
        <v>545</v>
      </c>
      <c r="AW130" s="12" t="s">
        <v>503</v>
      </c>
      <c r="AX130" s="12" t="s">
        <v>539</v>
      </c>
      <c r="AY130" s="184" t="s">
        <v>582</v>
      </c>
    </row>
    <row r="131" spans="2:51" s="12" customFormat="1" ht="13.5">
      <c r="B131" s="183"/>
      <c r="D131" s="172" t="s">
        <v>595</v>
      </c>
      <c r="E131" s="184" t="s">
        <v>486</v>
      </c>
      <c r="F131" s="185" t="s">
        <v>486</v>
      </c>
      <c r="H131" s="186">
        <v>0</v>
      </c>
      <c r="I131" s="187"/>
      <c r="L131" s="183"/>
      <c r="M131" s="188"/>
      <c r="N131" s="189"/>
      <c r="O131" s="189"/>
      <c r="P131" s="189"/>
      <c r="Q131" s="189"/>
      <c r="R131" s="189"/>
      <c r="S131" s="189"/>
      <c r="T131" s="190"/>
      <c r="AT131" s="184" t="s">
        <v>595</v>
      </c>
      <c r="AU131" s="184" t="s">
        <v>545</v>
      </c>
      <c r="AV131" s="12" t="s">
        <v>545</v>
      </c>
      <c r="AW131" s="12" t="s">
        <v>503</v>
      </c>
      <c r="AX131" s="12" t="s">
        <v>539</v>
      </c>
      <c r="AY131" s="184" t="s">
        <v>582</v>
      </c>
    </row>
    <row r="132" spans="2:51" s="11" customFormat="1" ht="13.5">
      <c r="B132" s="175"/>
      <c r="D132" s="172" t="s">
        <v>595</v>
      </c>
      <c r="E132" s="176" t="s">
        <v>486</v>
      </c>
      <c r="F132" s="177" t="s">
        <v>628</v>
      </c>
      <c r="H132" s="178" t="s">
        <v>486</v>
      </c>
      <c r="I132" s="179"/>
      <c r="L132" s="175"/>
      <c r="M132" s="180"/>
      <c r="N132" s="181"/>
      <c r="O132" s="181"/>
      <c r="P132" s="181"/>
      <c r="Q132" s="181"/>
      <c r="R132" s="181"/>
      <c r="S132" s="181"/>
      <c r="T132" s="182"/>
      <c r="AT132" s="178" t="s">
        <v>595</v>
      </c>
      <c r="AU132" s="178" t="s">
        <v>545</v>
      </c>
      <c r="AV132" s="11" t="s">
        <v>487</v>
      </c>
      <c r="AW132" s="11" t="s">
        <v>503</v>
      </c>
      <c r="AX132" s="11" t="s">
        <v>539</v>
      </c>
      <c r="AY132" s="178" t="s">
        <v>582</v>
      </c>
    </row>
    <row r="133" spans="2:51" s="12" customFormat="1" ht="13.5">
      <c r="B133" s="183"/>
      <c r="D133" s="172" t="s">
        <v>595</v>
      </c>
      <c r="E133" s="184" t="s">
        <v>486</v>
      </c>
      <c r="F133" s="185" t="s">
        <v>629</v>
      </c>
      <c r="H133" s="186">
        <v>280</v>
      </c>
      <c r="I133" s="187"/>
      <c r="L133" s="183"/>
      <c r="M133" s="188"/>
      <c r="N133" s="189"/>
      <c r="O133" s="189"/>
      <c r="P133" s="189"/>
      <c r="Q133" s="189"/>
      <c r="R133" s="189"/>
      <c r="S133" s="189"/>
      <c r="T133" s="190"/>
      <c r="AT133" s="184" t="s">
        <v>595</v>
      </c>
      <c r="AU133" s="184" t="s">
        <v>545</v>
      </c>
      <c r="AV133" s="12" t="s">
        <v>545</v>
      </c>
      <c r="AW133" s="12" t="s">
        <v>503</v>
      </c>
      <c r="AX133" s="12" t="s">
        <v>539</v>
      </c>
      <c r="AY133" s="184" t="s">
        <v>582</v>
      </c>
    </row>
    <row r="134" spans="2:51" s="12" customFormat="1" ht="13.5">
      <c r="B134" s="183"/>
      <c r="D134" s="172" t="s">
        <v>595</v>
      </c>
      <c r="E134" s="184" t="s">
        <v>486</v>
      </c>
      <c r="F134" s="185" t="s">
        <v>486</v>
      </c>
      <c r="H134" s="186">
        <v>0</v>
      </c>
      <c r="I134" s="187"/>
      <c r="L134" s="183"/>
      <c r="M134" s="188"/>
      <c r="N134" s="189"/>
      <c r="O134" s="189"/>
      <c r="P134" s="189"/>
      <c r="Q134" s="189"/>
      <c r="R134" s="189"/>
      <c r="S134" s="189"/>
      <c r="T134" s="190"/>
      <c r="AT134" s="184" t="s">
        <v>595</v>
      </c>
      <c r="AU134" s="184" t="s">
        <v>545</v>
      </c>
      <c r="AV134" s="12" t="s">
        <v>545</v>
      </c>
      <c r="AW134" s="12" t="s">
        <v>503</v>
      </c>
      <c r="AX134" s="12" t="s">
        <v>539</v>
      </c>
      <c r="AY134" s="184" t="s">
        <v>582</v>
      </c>
    </row>
    <row r="135" spans="2:51" s="11" customFormat="1" ht="13.5">
      <c r="B135" s="175"/>
      <c r="D135" s="172" t="s">
        <v>595</v>
      </c>
      <c r="E135" s="176" t="s">
        <v>486</v>
      </c>
      <c r="F135" s="177" t="s">
        <v>630</v>
      </c>
      <c r="H135" s="178" t="s">
        <v>486</v>
      </c>
      <c r="I135" s="179"/>
      <c r="L135" s="175"/>
      <c r="M135" s="180"/>
      <c r="N135" s="181"/>
      <c r="O135" s="181"/>
      <c r="P135" s="181"/>
      <c r="Q135" s="181"/>
      <c r="R135" s="181"/>
      <c r="S135" s="181"/>
      <c r="T135" s="182"/>
      <c r="AT135" s="178" t="s">
        <v>595</v>
      </c>
      <c r="AU135" s="178" t="s">
        <v>545</v>
      </c>
      <c r="AV135" s="11" t="s">
        <v>487</v>
      </c>
      <c r="AW135" s="11" t="s">
        <v>503</v>
      </c>
      <c r="AX135" s="11" t="s">
        <v>539</v>
      </c>
      <c r="AY135" s="178" t="s">
        <v>582</v>
      </c>
    </row>
    <row r="136" spans="2:51" s="12" customFormat="1" ht="13.5">
      <c r="B136" s="183"/>
      <c r="D136" s="172" t="s">
        <v>595</v>
      </c>
      <c r="E136" s="184" t="s">
        <v>486</v>
      </c>
      <c r="F136" s="185" t="s">
        <v>631</v>
      </c>
      <c r="H136" s="186">
        <v>95</v>
      </c>
      <c r="I136" s="187"/>
      <c r="L136" s="183"/>
      <c r="M136" s="188"/>
      <c r="N136" s="189"/>
      <c r="O136" s="189"/>
      <c r="P136" s="189"/>
      <c r="Q136" s="189"/>
      <c r="R136" s="189"/>
      <c r="S136" s="189"/>
      <c r="T136" s="190"/>
      <c r="AT136" s="184" t="s">
        <v>595</v>
      </c>
      <c r="AU136" s="184" t="s">
        <v>545</v>
      </c>
      <c r="AV136" s="12" t="s">
        <v>545</v>
      </c>
      <c r="AW136" s="12" t="s">
        <v>503</v>
      </c>
      <c r="AX136" s="12" t="s">
        <v>539</v>
      </c>
      <c r="AY136" s="184" t="s">
        <v>582</v>
      </c>
    </row>
    <row r="137" spans="2:51" s="12" customFormat="1" ht="13.5">
      <c r="B137" s="183"/>
      <c r="D137" s="172" t="s">
        <v>595</v>
      </c>
      <c r="E137" s="184" t="s">
        <v>486</v>
      </c>
      <c r="F137" s="185" t="s">
        <v>632</v>
      </c>
      <c r="H137" s="186">
        <v>95</v>
      </c>
      <c r="I137" s="187"/>
      <c r="L137" s="183"/>
      <c r="M137" s="188"/>
      <c r="N137" s="189"/>
      <c r="O137" s="189"/>
      <c r="P137" s="189"/>
      <c r="Q137" s="189"/>
      <c r="R137" s="189"/>
      <c r="S137" s="189"/>
      <c r="T137" s="190"/>
      <c r="AT137" s="184" t="s">
        <v>595</v>
      </c>
      <c r="AU137" s="184" t="s">
        <v>545</v>
      </c>
      <c r="AV137" s="12" t="s">
        <v>545</v>
      </c>
      <c r="AW137" s="12" t="s">
        <v>503</v>
      </c>
      <c r="AX137" s="12" t="s">
        <v>539</v>
      </c>
      <c r="AY137" s="184" t="s">
        <v>582</v>
      </c>
    </row>
    <row r="138" spans="2:51" s="12" customFormat="1" ht="13.5">
      <c r="B138" s="183"/>
      <c r="D138" s="172" t="s">
        <v>595</v>
      </c>
      <c r="E138" s="184" t="s">
        <v>486</v>
      </c>
      <c r="F138" s="185" t="s">
        <v>486</v>
      </c>
      <c r="H138" s="186">
        <v>0</v>
      </c>
      <c r="I138" s="187"/>
      <c r="L138" s="183"/>
      <c r="M138" s="188"/>
      <c r="N138" s="189"/>
      <c r="O138" s="189"/>
      <c r="P138" s="189"/>
      <c r="Q138" s="189"/>
      <c r="R138" s="189"/>
      <c r="S138" s="189"/>
      <c r="T138" s="190"/>
      <c r="AT138" s="184" t="s">
        <v>595</v>
      </c>
      <c r="AU138" s="184" t="s">
        <v>545</v>
      </c>
      <c r="AV138" s="12" t="s">
        <v>545</v>
      </c>
      <c r="AW138" s="12" t="s">
        <v>503</v>
      </c>
      <c r="AX138" s="12" t="s">
        <v>539</v>
      </c>
      <c r="AY138" s="184" t="s">
        <v>582</v>
      </c>
    </row>
    <row r="139" spans="2:51" s="11" customFormat="1" ht="13.5">
      <c r="B139" s="175"/>
      <c r="D139" s="172" t="s">
        <v>595</v>
      </c>
      <c r="E139" s="176" t="s">
        <v>486</v>
      </c>
      <c r="F139" s="177" t="s">
        <v>633</v>
      </c>
      <c r="H139" s="178" t="s">
        <v>486</v>
      </c>
      <c r="I139" s="179"/>
      <c r="L139" s="175"/>
      <c r="M139" s="180"/>
      <c r="N139" s="181"/>
      <c r="O139" s="181"/>
      <c r="P139" s="181"/>
      <c r="Q139" s="181"/>
      <c r="R139" s="181"/>
      <c r="S139" s="181"/>
      <c r="T139" s="182"/>
      <c r="AT139" s="178" t="s">
        <v>595</v>
      </c>
      <c r="AU139" s="178" t="s">
        <v>545</v>
      </c>
      <c r="AV139" s="11" t="s">
        <v>487</v>
      </c>
      <c r="AW139" s="11" t="s">
        <v>503</v>
      </c>
      <c r="AX139" s="11" t="s">
        <v>539</v>
      </c>
      <c r="AY139" s="178" t="s">
        <v>582</v>
      </c>
    </row>
    <row r="140" spans="2:51" s="12" customFormat="1" ht="13.5">
      <c r="B140" s="183"/>
      <c r="D140" s="172" t="s">
        <v>595</v>
      </c>
      <c r="E140" s="184" t="s">
        <v>486</v>
      </c>
      <c r="F140" s="185" t="s">
        <v>634</v>
      </c>
      <c r="H140" s="186">
        <v>25</v>
      </c>
      <c r="I140" s="187"/>
      <c r="L140" s="183"/>
      <c r="M140" s="188"/>
      <c r="N140" s="189"/>
      <c r="O140" s="189"/>
      <c r="P140" s="189"/>
      <c r="Q140" s="189"/>
      <c r="R140" s="189"/>
      <c r="S140" s="189"/>
      <c r="T140" s="190"/>
      <c r="AT140" s="184" t="s">
        <v>595</v>
      </c>
      <c r="AU140" s="184" t="s">
        <v>545</v>
      </c>
      <c r="AV140" s="12" t="s">
        <v>545</v>
      </c>
      <c r="AW140" s="12" t="s">
        <v>503</v>
      </c>
      <c r="AX140" s="12" t="s">
        <v>539</v>
      </c>
      <c r="AY140" s="184" t="s">
        <v>582</v>
      </c>
    </row>
    <row r="141" spans="2:51" s="12" customFormat="1" ht="13.5">
      <c r="B141" s="183"/>
      <c r="D141" s="172" t="s">
        <v>595</v>
      </c>
      <c r="E141" s="184" t="s">
        <v>486</v>
      </c>
      <c r="F141" s="185" t="s">
        <v>635</v>
      </c>
      <c r="H141" s="186">
        <v>20</v>
      </c>
      <c r="I141" s="187"/>
      <c r="L141" s="183"/>
      <c r="M141" s="188"/>
      <c r="N141" s="189"/>
      <c r="O141" s="189"/>
      <c r="P141" s="189"/>
      <c r="Q141" s="189"/>
      <c r="R141" s="189"/>
      <c r="S141" s="189"/>
      <c r="T141" s="190"/>
      <c r="AT141" s="184" t="s">
        <v>595</v>
      </c>
      <c r="AU141" s="184" t="s">
        <v>545</v>
      </c>
      <c r="AV141" s="12" t="s">
        <v>545</v>
      </c>
      <c r="AW141" s="12" t="s">
        <v>503</v>
      </c>
      <c r="AX141" s="12" t="s">
        <v>539</v>
      </c>
      <c r="AY141" s="184" t="s">
        <v>582</v>
      </c>
    </row>
    <row r="142" spans="2:51" s="12" customFormat="1" ht="13.5">
      <c r="B142" s="183"/>
      <c r="D142" s="172" t="s">
        <v>595</v>
      </c>
      <c r="E142" s="184" t="s">
        <v>486</v>
      </c>
      <c r="F142" s="185" t="s">
        <v>636</v>
      </c>
      <c r="H142" s="186">
        <v>15</v>
      </c>
      <c r="I142" s="187"/>
      <c r="L142" s="183"/>
      <c r="M142" s="188"/>
      <c r="N142" s="189"/>
      <c r="O142" s="189"/>
      <c r="P142" s="189"/>
      <c r="Q142" s="189"/>
      <c r="R142" s="189"/>
      <c r="S142" s="189"/>
      <c r="T142" s="190"/>
      <c r="AT142" s="184" t="s">
        <v>595</v>
      </c>
      <c r="AU142" s="184" t="s">
        <v>545</v>
      </c>
      <c r="AV142" s="12" t="s">
        <v>545</v>
      </c>
      <c r="AW142" s="12" t="s">
        <v>503</v>
      </c>
      <c r="AX142" s="12" t="s">
        <v>539</v>
      </c>
      <c r="AY142" s="184" t="s">
        <v>582</v>
      </c>
    </row>
    <row r="143" spans="2:51" s="12" customFormat="1" ht="13.5">
      <c r="B143" s="183"/>
      <c r="D143" s="172" t="s">
        <v>595</v>
      </c>
      <c r="E143" s="184" t="s">
        <v>486</v>
      </c>
      <c r="F143" s="185" t="s">
        <v>637</v>
      </c>
      <c r="H143" s="186">
        <v>55</v>
      </c>
      <c r="I143" s="187"/>
      <c r="L143" s="183"/>
      <c r="M143" s="188"/>
      <c r="N143" s="189"/>
      <c r="O143" s="189"/>
      <c r="P143" s="189"/>
      <c r="Q143" s="189"/>
      <c r="R143" s="189"/>
      <c r="S143" s="189"/>
      <c r="T143" s="190"/>
      <c r="AT143" s="184" t="s">
        <v>595</v>
      </c>
      <c r="AU143" s="184" t="s">
        <v>545</v>
      </c>
      <c r="AV143" s="12" t="s">
        <v>545</v>
      </c>
      <c r="AW143" s="12" t="s">
        <v>503</v>
      </c>
      <c r="AX143" s="12" t="s">
        <v>539</v>
      </c>
      <c r="AY143" s="184" t="s">
        <v>582</v>
      </c>
    </row>
    <row r="144" spans="2:51" s="12" customFormat="1" ht="13.5">
      <c r="B144" s="183"/>
      <c r="D144" s="172" t="s">
        <v>595</v>
      </c>
      <c r="E144" s="184" t="s">
        <v>486</v>
      </c>
      <c r="F144" s="185" t="s">
        <v>638</v>
      </c>
      <c r="H144" s="186">
        <v>25</v>
      </c>
      <c r="I144" s="187"/>
      <c r="L144" s="183"/>
      <c r="M144" s="188"/>
      <c r="N144" s="189"/>
      <c r="O144" s="189"/>
      <c r="P144" s="189"/>
      <c r="Q144" s="189"/>
      <c r="R144" s="189"/>
      <c r="S144" s="189"/>
      <c r="T144" s="190"/>
      <c r="AT144" s="184" t="s">
        <v>595</v>
      </c>
      <c r="AU144" s="184" t="s">
        <v>545</v>
      </c>
      <c r="AV144" s="12" t="s">
        <v>545</v>
      </c>
      <c r="AW144" s="12" t="s">
        <v>503</v>
      </c>
      <c r="AX144" s="12" t="s">
        <v>539</v>
      </c>
      <c r="AY144" s="184" t="s">
        <v>582</v>
      </c>
    </row>
    <row r="145" spans="2:51" s="12" customFormat="1" ht="13.5">
      <c r="B145" s="183"/>
      <c r="D145" s="172" t="s">
        <v>595</v>
      </c>
      <c r="E145" s="184" t="s">
        <v>486</v>
      </c>
      <c r="F145" s="185" t="s">
        <v>639</v>
      </c>
      <c r="H145" s="186">
        <v>40</v>
      </c>
      <c r="I145" s="187"/>
      <c r="L145" s="183"/>
      <c r="M145" s="188"/>
      <c r="N145" s="189"/>
      <c r="O145" s="189"/>
      <c r="P145" s="189"/>
      <c r="Q145" s="189"/>
      <c r="R145" s="189"/>
      <c r="S145" s="189"/>
      <c r="T145" s="190"/>
      <c r="AT145" s="184" t="s">
        <v>595</v>
      </c>
      <c r="AU145" s="184" t="s">
        <v>545</v>
      </c>
      <c r="AV145" s="12" t="s">
        <v>545</v>
      </c>
      <c r="AW145" s="12" t="s">
        <v>503</v>
      </c>
      <c r="AX145" s="12" t="s">
        <v>539</v>
      </c>
      <c r="AY145" s="184" t="s">
        <v>582</v>
      </c>
    </row>
    <row r="146" spans="2:51" s="12" customFormat="1" ht="13.5">
      <c r="B146" s="183"/>
      <c r="D146" s="172" t="s">
        <v>595</v>
      </c>
      <c r="E146" s="184" t="s">
        <v>486</v>
      </c>
      <c r="F146" s="185" t="s">
        <v>640</v>
      </c>
      <c r="H146" s="186">
        <v>20</v>
      </c>
      <c r="I146" s="187"/>
      <c r="L146" s="183"/>
      <c r="M146" s="188"/>
      <c r="N146" s="189"/>
      <c r="O146" s="189"/>
      <c r="P146" s="189"/>
      <c r="Q146" s="189"/>
      <c r="R146" s="189"/>
      <c r="S146" s="189"/>
      <c r="T146" s="190"/>
      <c r="AT146" s="184" t="s">
        <v>595</v>
      </c>
      <c r="AU146" s="184" t="s">
        <v>545</v>
      </c>
      <c r="AV146" s="12" t="s">
        <v>545</v>
      </c>
      <c r="AW146" s="12" t="s">
        <v>503</v>
      </c>
      <c r="AX146" s="12" t="s">
        <v>539</v>
      </c>
      <c r="AY146" s="184" t="s">
        <v>582</v>
      </c>
    </row>
    <row r="147" spans="2:51" s="12" customFormat="1" ht="13.5">
      <c r="B147" s="183"/>
      <c r="D147" s="172" t="s">
        <v>595</v>
      </c>
      <c r="E147" s="184" t="s">
        <v>486</v>
      </c>
      <c r="F147" s="185" t="s">
        <v>641</v>
      </c>
      <c r="H147" s="186">
        <v>40</v>
      </c>
      <c r="I147" s="187"/>
      <c r="L147" s="183"/>
      <c r="M147" s="188"/>
      <c r="N147" s="189"/>
      <c r="O147" s="189"/>
      <c r="P147" s="189"/>
      <c r="Q147" s="189"/>
      <c r="R147" s="189"/>
      <c r="S147" s="189"/>
      <c r="T147" s="190"/>
      <c r="AT147" s="184" t="s">
        <v>595</v>
      </c>
      <c r="AU147" s="184" t="s">
        <v>545</v>
      </c>
      <c r="AV147" s="12" t="s">
        <v>545</v>
      </c>
      <c r="AW147" s="12" t="s">
        <v>503</v>
      </c>
      <c r="AX147" s="12" t="s">
        <v>539</v>
      </c>
      <c r="AY147" s="184" t="s">
        <v>582</v>
      </c>
    </row>
    <row r="148" spans="2:51" s="12" customFormat="1" ht="13.5">
      <c r="B148" s="183"/>
      <c r="D148" s="172" t="s">
        <v>595</v>
      </c>
      <c r="E148" s="184" t="s">
        <v>486</v>
      </c>
      <c r="F148" s="185" t="s">
        <v>642</v>
      </c>
      <c r="H148" s="186">
        <v>20</v>
      </c>
      <c r="I148" s="187"/>
      <c r="L148" s="183"/>
      <c r="M148" s="188"/>
      <c r="N148" s="189"/>
      <c r="O148" s="189"/>
      <c r="P148" s="189"/>
      <c r="Q148" s="189"/>
      <c r="R148" s="189"/>
      <c r="S148" s="189"/>
      <c r="T148" s="190"/>
      <c r="AT148" s="184" t="s">
        <v>595</v>
      </c>
      <c r="AU148" s="184" t="s">
        <v>545</v>
      </c>
      <c r="AV148" s="12" t="s">
        <v>545</v>
      </c>
      <c r="AW148" s="12" t="s">
        <v>503</v>
      </c>
      <c r="AX148" s="12" t="s">
        <v>539</v>
      </c>
      <c r="AY148" s="184" t="s">
        <v>582</v>
      </c>
    </row>
    <row r="149" spans="2:51" s="12" customFormat="1" ht="13.5">
      <c r="B149" s="183"/>
      <c r="D149" s="172" t="s">
        <v>595</v>
      </c>
      <c r="E149" s="184" t="s">
        <v>486</v>
      </c>
      <c r="F149" s="185" t="s">
        <v>643</v>
      </c>
      <c r="H149" s="186">
        <v>80</v>
      </c>
      <c r="I149" s="187"/>
      <c r="L149" s="183"/>
      <c r="M149" s="188"/>
      <c r="N149" s="189"/>
      <c r="O149" s="189"/>
      <c r="P149" s="189"/>
      <c r="Q149" s="189"/>
      <c r="R149" s="189"/>
      <c r="S149" s="189"/>
      <c r="T149" s="190"/>
      <c r="AT149" s="184" t="s">
        <v>595</v>
      </c>
      <c r="AU149" s="184" t="s">
        <v>545</v>
      </c>
      <c r="AV149" s="12" t="s">
        <v>545</v>
      </c>
      <c r="AW149" s="12" t="s">
        <v>503</v>
      </c>
      <c r="AX149" s="12" t="s">
        <v>539</v>
      </c>
      <c r="AY149" s="184" t="s">
        <v>582</v>
      </c>
    </row>
    <row r="150" spans="2:51" s="12" customFormat="1" ht="13.5">
      <c r="B150" s="183"/>
      <c r="D150" s="172" t="s">
        <v>595</v>
      </c>
      <c r="E150" s="184" t="s">
        <v>486</v>
      </c>
      <c r="F150" s="185" t="s">
        <v>644</v>
      </c>
      <c r="H150" s="186">
        <v>45</v>
      </c>
      <c r="I150" s="187"/>
      <c r="L150" s="183"/>
      <c r="M150" s="188"/>
      <c r="N150" s="189"/>
      <c r="O150" s="189"/>
      <c r="P150" s="189"/>
      <c r="Q150" s="189"/>
      <c r="R150" s="189"/>
      <c r="S150" s="189"/>
      <c r="T150" s="190"/>
      <c r="AT150" s="184" t="s">
        <v>595</v>
      </c>
      <c r="AU150" s="184" t="s">
        <v>545</v>
      </c>
      <c r="AV150" s="12" t="s">
        <v>545</v>
      </c>
      <c r="AW150" s="12" t="s">
        <v>503</v>
      </c>
      <c r="AX150" s="12" t="s">
        <v>539</v>
      </c>
      <c r="AY150" s="184" t="s">
        <v>582</v>
      </c>
    </row>
    <row r="151" spans="2:51" s="12" customFormat="1" ht="13.5">
      <c r="B151" s="183"/>
      <c r="D151" s="172" t="s">
        <v>595</v>
      </c>
      <c r="E151" s="184" t="s">
        <v>486</v>
      </c>
      <c r="F151" s="185" t="s">
        <v>645</v>
      </c>
      <c r="H151" s="186">
        <v>30</v>
      </c>
      <c r="I151" s="187"/>
      <c r="L151" s="183"/>
      <c r="M151" s="188"/>
      <c r="N151" s="189"/>
      <c r="O151" s="189"/>
      <c r="P151" s="189"/>
      <c r="Q151" s="189"/>
      <c r="R151" s="189"/>
      <c r="S151" s="189"/>
      <c r="T151" s="190"/>
      <c r="AT151" s="184" t="s">
        <v>595</v>
      </c>
      <c r="AU151" s="184" t="s">
        <v>545</v>
      </c>
      <c r="AV151" s="12" t="s">
        <v>545</v>
      </c>
      <c r="AW151" s="12" t="s">
        <v>503</v>
      </c>
      <c r="AX151" s="12" t="s">
        <v>539</v>
      </c>
      <c r="AY151" s="184" t="s">
        <v>582</v>
      </c>
    </row>
    <row r="152" spans="2:51" s="12" customFormat="1" ht="13.5">
      <c r="B152" s="183"/>
      <c r="D152" s="172" t="s">
        <v>595</v>
      </c>
      <c r="E152" s="184" t="s">
        <v>486</v>
      </c>
      <c r="F152" s="185" t="s">
        <v>646</v>
      </c>
      <c r="H152" s="186">
        <v>30</v>
      </c>
      <c r="I152" s="187"/>
      <c r="L152" s="183"/>
      <c r="M152" s="188"/>
      <c r="N152" s="189"/>
      <c r="O152" s="189"/>
      <c r="P152" s="189"/>
      <c r="Q152" s="189"/>
      <c r="R152" s="189"/>
      <c r="S152" s="189"/>
      <c r="T152" s="190"/>
      <c r="AT152" s="184" t="s">
        <v>595</v>
      </c>
      <c r="AU152" s="184" t="s">
        <v>545</v>
      </c>
      <c r="AV152" s="12" t="s">
        <v>545</v>
      </c>
      <c r="AW152" s="12" t="s">
        <v>503</v>
      </c>
      <c r="AX152" s="12" t="s">
        <v>539</v>
      </c>
      <c r="AY152" s="184" t="s">
        <v>582</v>
      </c>
    </row>
    <row r="153" spans="2:51" s="12" customFormat="1" ht="13.5">
      <c r="B153" s="183"/>
      <c r="D153" s="172" t="s">
        <v>595</v>
      </c>
      <c r="E153" s="184" t="s">
        <v>486</v>
      </c>
      <c r="F153" s="185" t="s">
        <v>647</v>
      </c>
      <c r="H153" s="186">
        <v>50</v>
      </c>
      <c r="I153" s="187"/>
      <c r="L153" s="183"/>
      <c r="M153" s="188"/>
      <c r="N153" s="189"/>
      <c r="O153" s="189"/>
      <c r="P153" s="189"/>
      <c r="Q153" s="189"/>
      <c r="R153" s="189"/>
      <c r="S153" s="189"/>
      <c r="T153" s="190"/>
      <c r="AT153" s="184" t="s">
        <v>595</v>
      </c>
      <c r="AU153" s="184" t="s">
        <v>545</v>
      </c>
      <c r="AV153" s="12" t="s">
        <v>545</v>
      </c>
      <c r="AW153" s="12" t="s">
        <v>503</v>
      </c>
      <c r="AX153" s="12" t="s">
        <v>539</v>
      </c>
      <c r="AY153" s="184" t="s">
        <v>582</v>
      </c>
    </row>
    <row r="154" spans="2:51" s="12" customFormat="1" ht="13.5">
      <c r="B154" s="183"/>
      <c r="D154" s="172" t="s">
        <v>595</v>
      </c>
      <c r="E154" s="184" t="s">
        <v>486</v>
      </c>
      <c r="F154" s="185" t="s">
        <v>486</v>
      </c>
      <c r="H154" s="186">
        <v>0</v>
      </c>
      <c r="I154" s="187"/>
      <c r="L154" s="183"/>
      <c r="M154" s="188"/>
      <c r="N154" s="189"/>
      <c r="O154" s="189"/>
      <c r="P154" s="189"/>
      <c r="Q154" s="189"/>
      <c r="R154" s="189"/>
      <c r="S154" s="189"/>
      <c r="T154" s="190"/>
      <c r="AT154" s="184" t="s">
        <v>595</v>
      </c>
      <c r="AU154" s="184" t="s">
        <v>545</v>
      </c>
      <c r="AV154" s="12" t="s">
        <v>545</v>
      </c>
      <c r="AW154" s="12" t="s">
        <v>503</v>
      </c>
      <c r="AX154" s="12" t="s">
        <v>539</v>
      </c>
      <c r="AY154" s="184" t="s">
        <v>582</v>
      </c>
    </row>
    <row r="155" spans="2:51" s="11" customFormat="1" ht="13.5">
      <c r="B155" s="175"/>
      <c r="D155" s="172" t="s">
        <v>595</v>
      </c>
      <c r="E155" s="176" t="s">
        <v>486</v>
      </c>
      <c r="F155" s="177" t="s">
        <v>648</v>
      </c>
      <c r="H155" s="178" t="s">
        <v>486</v>
      </c>
      <c r="I155" s="179"/>
      <c r="L155" s="175"/>
      <c r="M155" s="180"/>
      <c r="N155" s="181"/>
      <c r="O155" s="181"/>
      <c r="P155" s="181"/>
      <c r="Q155" s="181"/>
      <c r="R155" s="181"/>
      <c r="S155" s="181"/>
      <c r="T155" s="182"/>
      <c r="AT155" s="178" t="s">
        <v>595</v>
      </c>
      <c r="AU155" s="178" t="s">
        <v>545</v>
      </c>
      <c r="AV155" s="11" t="s">
        <v>487</v>
      </c>
      <c r="AW155" s="11" t="s">
        <v>503</v>
      </c>
      <c r="AX155" s="11" t="s">
        <v>539</v>
      </c>
      <c r="AY155" s="178" t="s">
        <v>582</v>
      </c>
    </row>
    <row r="156" spans="2:51" s="12" customFormat="1" ht="13.5">
      <c r="B156" s="183"/>
      <c r="D156" s="172" t="s">
        <v>595</v>
      </c>
      <c r="E156" s="184" t="s">
        <v>486</v>
      </c>
      <c r="F156" s="185" t="s">
        <v>649</v>
      </c>
      <c r="H156" s="186">
        <v>5</v>
      </c>
      <c r="I156" s="187"/>
      <c r="L156" s="183"/>
      <c r="M156" s="188"/>
      <c r="N156" s="189"/>
      <c r="O156" s="189"/>
      <c r="P156" s="189"/>
      <c r="Q156" s="189"/>
      <c r="R156" s="189"/>
      <c r="S156" s="189"/>
      <c r="T156" s="190"/>
      <c r="AT156" s="184" t="s">
        <v>595</v>
      </c>
      <c r="AU156" s="184" t="s">
        <v>545</v>
      </c>
      <c r="AV156" s="12" t="s">
        <v>545</v>
      </c>
      <c r="AW156" s="12" t="s">
        <v>503</v>
      </c>
      <c r="AX156" s="12" t="s">
        <v>539</v>
      </c>
      <c r="AY156" s="184" t="s">
        <v>582</v>
      </c>
    </row>
    <row r="157" spans="2:51" s="12" customFormat="1" ht="13.5">
      <c r="B157" s="183"/>
      <c r="D157" s="172" t="s">
        <v>595</v>
      </c>
      <c r="E157" s="184" t="s">
        <v>486</v>
      </c>
      <c r="F157" s="185" t="s">
        <v>650</v>
      </c>
      <c r="H157" s="186">
        <v>4</v>
      </c>
      <c r="I157" s="187"/>
      <c r="L157" s="183"/>
      <c r="M157" s="188"/>
      <c r="N157" s="189"/>
      <c r="O157" s="189"/>
      <c r="P157" s="189"/>
      <c r="Q157" s="189"/>
      <c r="R157" s="189"/>
      <c r="S157" s="189"/>
      <c r="T157" s="190"/>
      <c r="AT157" s="184" t="s">
        <v>595</v>
      </c>
      <c r="AU157" s="184" t="s">
        <v>545</v>
      </c>
      <c r="AV157" s="12" t="s">
        <v>545</v>
      </c>
      <c r="AW157" s="12" t="s">
        <v>503</v>
      </c>
      <c r="AX157" s="12" t="s">
        <v>539</v>
      </c>
      <c r="AY157" s="184" t="s">
        <v>582</v>
      </c>
    </row>
    <row r="158" spans="2:51" s="12" customFormat="1" ht="13.5">
      <c r="B158" s="183"/>
      <c r="D158" s="172" t="s">
        <v>595</v>
      </c>
      <c r="E158" s="184" t="s">
        <v>486</v>
      </c>
      <c r="F158" s="185" t="s">
        <v>651</v>
      </c>
      <c r="H158" s="186">
        <v>20</v>
      </c>
      <c r="I158" s="187"/>
      <c r="L158" s="183"/>
      <c r="M158" s="188"/>
      <c r="N158" s="189"/>
      <c r="O158" s="189"/>
      <c r="P158" s="189"/>
      <c r="Q158" s="189"/>
      <c r="R158" s="189"/>
      <c r="S158" s="189"/>
      <c r="T158" s="190"/>
      <c r="AT158" s="184" t="s">
        <v>595</v>
      </c>
      <c r="AU158" s="184" t="s">
        <v>545</v>
      </c>
      <c r="AV158" s="12" t="s">
        <v>545</v>
      </c>
      <c r="AW158" s="12" t="s">
        <v>503</v>
      </c>
      <c r="AX158" s="12" t="s">
        <v>539</v>
      </c>
      <c r="AY158" s="184" t="s">
        <v>582</v>
      </c>
    </row>
    <row r="159" spans="2:51" s="12" customFormat="1" ht="13.5">
      <c r="B159" s="183"/>
      <c r="D159" s="172" t="s">
        <v>595</v>
      </c>
      <c r="E159" s="184" t="s">
        <v>486</v>
      </c>
      <c r="F159" s="185" t="s">
        <v>652</v>
      </c>
      <c r="H159" s="186">
        <v>15</v>
      </c>
      <c r="I159" s="187"/>
      <c r="L159" s="183"/>
      <c r="M159" s="188"/>
      <c r="N159" s="189"/>
      <c r="O159" s="189"/>
      <c r="P159" s="189"/>
      <c r="Q159" s="189"/>
      <c r="R159" s="189"/>
      <c r="S159" s="189"/>
      <c r="T159" s="190"/>
      <c r="AT159" s="184" t="s">
        <v>595</v>
      </c>
      <c r="AU159" s="184" t="s">
        <v>545</v>
      </c>
      <c r="AV159" s="12" t="s">
        <v>545</v>
      </c>
      <c r="AW159" s="12" t="s">
        <v>503</v>
      </c>
      <c r="AX159" s="12" t="s">
        <v>539</v>
      </c>
      <c r="AY159" s="184" t="s">
        <v>582</v>
      </c>
    </row>
    <row r="160" spans="2:51" s="12" customFormat="1" ht="13.5">
      <c r="B160" s="183"/>
      <c r="D160" s="172" t="s">
        <v>595</v>
      </c>
      <c r="E160" s="184" t="s">
        <v>486</v>
      </c>
      <c r="F160" s="185" t="s">
        <v>653</v>
      </c>
      <c r="H160" s="186">
        <v>20</v>
      </c>
      <c r="I160" s="187"/>
      <c r="L160" s="183"/>
      <c r="M160" s="188"/>
      <c r="N160" s="189"/>
      <c r="O160" s="189"/>
      <c r="P160" s="189"/>
      <c r="Q160" s="189"/>
      <c r="R160" s="189"/>
      <c r="S160" s="189"/>
      <c r="T160" s="190"/>
      <c r="AT160" s="184" t="s">
        <v>595</v>
      </c>
      <c r="AU160" s="184" t="s">
        <v>545</v>
      </c>
      <c r="AV160" s="12" t="s">
        <v>545</v>
      </c>
      <c r="AW160" s="12" t="s">
        <v>503</v>
      </c>
      <c r="AX160" s="12" t="s">
        <v>539</v>
      </c>
      <c r="AY160" s="184" t="s">
        <v>582</v>
      </c>
    </row>
    <row r="161" spans="2:51" s="12" customFormat="1" ht="13.5">
      <c r="B161" s="183"/>
      <c r="D161" s="172" t="s">
        <v>595</v>
      </c>
      <c r="E161" s="184" t="s">
        <v>486</v>
      </c>
      <c r="F161" s="185" t="s">
        <v>654</v>
      </c>
      <c r="H161" s="186">
        <v>5</v>
      </c>
      <c r="I161" s="187"/>
      <c r="L161" s="183"/>
      <c r="M161" s="188"/>
      <c r="N161" s="189"/>
      <c r="O161" s="189"/>
      <c r="P161" s="189"/>
      <c r="Q161" s="189"/>
      <c r="R161" s="189"/>
      <c r="S161" s="189"/>
      <c r="T161" s="190"/>
      <c r="AT161" s="184" t="s">
        <v>595</v>
      </c>
      <c r="AU161" s="184" t="s">
        <v>545</v>
      </c>
      <c r="AV161" s="12" t="s">
        <v>545</v>
      </c>
      <c r="AW161" s="12" t="s">
        <v>503</v>
      </c>
      <c r="AX161" s="12" t="s">
        <v>539</v>
      </c>
      <c r="AY161" s="184" t="s">
        <v>582</v>
      </c>
    </row>
    <row r="162" spans="2:51" s="12" customFormat="1" ht="13.5">
      <c r="B162" s="183"/>
      <c r="D162" s="172" t="s">
        <v>595</v>
      </c>
      <c r="E162" s="184" t="s">
        <v>486</v>
      </c>
      <c r="F162" s="185" t="s">
        <v>655</v>
      </c>
      <c r="H162" s="186">
        <v>5</v>
      </c>
      <c r="I162" s="187"/>
      <c r="L162" s="183"/>
      <c r="M162" s="188"/>
      <c r="N162" s="189"/>
      <c r="O162" s="189"/>
      <c r="P162" s="189"/>
      <c r="Q162" s="189"/>
      <c r="R162" s="189"/>
      <c r="S162" s="189"/>
      <c r="T162" s="190"/>
      <c r="AT162" s="184" t="s">
        <v>595</v>
      </c>
      <c r="AU162" s="184" t="s">
        <v>545</v>
      </c>
      <c r="AV162" s="12" t="s">
        <v>545</v>
      </c>
      <c r="AW162" s="12" t="s">
        <v>503</v>
      </c>
      <c r="AX162" s="12" t="s">
        <v>539</v>
      </c>
      <c r="AY162" s="184" t="s">
        <v>582</v>
      </c>
    </row>
    <row r="163" spans="2:51" s="12" customFormat="1" ht="13.5">
      <c r="B163" s="183"/>
      <c r="D163" s="172" t="s">
        <v>595</v>
      </c>
      <c r="E163" s="184" t="s">
        <v>486</v>
      </c>
      <c r="F163" s="185" t="s">
        <v>656</v>
      </c>
      <c r="H163" s="186">
        <v>5</v>
      </c>
      <c r="I163" s="187"/>
      <c r="L163" s="183"/>
      <c r="M163" s="188"/>
      <c r="N163" s="189"/>
      <c r="O163" s="189"/>
      <c r="P163" s="189"/>
      <c r="Q163" s="189"/>
      <c r="R163" s="189"/>
      <c r="S163" s="189"/>
      <c r="T163" s="190"/>
      <c r="AT163" s="184" t="s">
        <v>595</v>
      </c>
      <c r="AU163" s="184" t="s">
        <v>545</v>
      </c>
      <c r="AV163" s="12" t="s">
        <v>545</v>
      </c>
      <c r="AW163" s="12" t="s">
        <v>503</v>
      </c>
      <c r="AX163" s="12" t="s">
        <v>539</v>
      </c>
      <c r="AY163" s="184" t="s">
        <v>582</v>
      </c>
    </row>
    <row r="164" spans="2:51" s="12" customFormat="1" ht="13.5">
      <c r="B164" s="183"/>
      <c r="D164" s="172" t="s">
        <v>595</v>
      </c>
      <c r="E164" s="184" t="s">
        <v>486</v>
      </c>
      <c r="F164" s="185" t="s">
        <v>657</v>
      </c>
      <c r="H164" s="186">
        <v>7</v>
      </c>
      <c r="I164" s="187"/>
      <c r="L164" s="183"/>
      <c r="M164" s="188"/>
      <c r="N164" s="189"/>
      <c r="O164" s="189"/>
      <c r="P164" s="189"/>
      <c r="Q164" s="189"/>
      <c r="R164" s="189"/>
      <c r="S164" s="189"/>
      <c r="T164" s="190"/>
      <c r="AT164" s="184" t="s">
        <v>595</v>
      </c>
      <c r="AU164" s="184" t="s">
        <v>545</v>
      </c>
      <c r="AV164" s="12" t="s">
        <v>545</v>
      </c>
      <c r="AW164" s="12" t="s">
        <v>503</v>
      </c>
      <c r="AX164" s="12" t="s">
        <v>539</v>
      </c>
      <c r="AY164" s="184" t="s">
        <v>582</v>
      </c>
    </row>
    <row r="165" spans="2:51" s="12" customFormat="1" ht="13.5">
      <c r="B165" s="183"/>
      <c r="D165" s="172" t="s">
        <v>595</v>
      </c>
      <c r="E165" s="184" t="s">
        <v>486</v>
      </c>
      <c r="F165" s="185" t="s">
        <v>658</v>
      </c>
      <c r="H165" s="186">
        <v>5</v>
      </c>
      <c r="I165" s="187"/>
      <c r="L165" s="183"/>
      <c r="M165" s="188"/>
      <c r="N165" s="189"/>
      <c r="O165" s="189"/>
      <c r="P165" s="189"/>
      <c r="Q165" s="189"/>
      <c r="R165" s="189"/>
      <c r="S165" s="189"/>
      <c r="T165" s="190"/>
      <c r="AT165" s="184" t="s">
        <v>595</v>
      </c>
      <c r="AU165" s="184" t="s">
        <v>545</v>
      </c>
      <c r="AV165" s="12" t="s">
        <v>545</v>
      </c>
      <c r="AW165" s="12" t="s">
        <v>503</v>
      </c>
      <c r="AX165" s="12" t="s">
        <v>539</v>
      </c>
      <c r="AY165" s="184" t="s">
        <v>582</v>
      </c>
    </row>
    <row r="166" spans="2:51" s="12" customFormat="1" ht="13.5">
      <c r="B166" s="183"/>
      <c r="D166" s="172" t="s">
        <v>595</v>
      </c>
      <c r="E166" s="184" t="s">
        <v>486</v>
      </c>
      <c r="F166" s="185" t="s">
        <v>659</v>
      </c>
      <c r="H166" s="186">
        <v>6</v>
      </c>
      <c r="I166" s="187"/>
      <c r="L166" s="183"/>
      <c r="M166" s="188"/>
      <c r="N166" s="189"/>
      <c r="O166" s="189"/>
      <c r="P166" s="189"/>
      <c r="Q166" s="189"/>
      <c r="R166" s="189"/>
      <c r="S166" s="189"/>
      <c r="T166" s="190"/>
      <c r="AT166" s="184" t="s">
        <v>595</v>
      </c>
      <c r="AU166" s="184" t="s">
        <v>545</v>
      </c>
      <c r="AV166" s="12" t="s">
        <v>545</v>
      </c>
      <c r="AW166" s="12" t="s">
        <v>503</v>
      </c>
      <c r="AX166" s="12" t="s">
        <v>539</v>
      </c>
      <c r="AY166" s="184" t="s">
        <v>582</v>
      </c>
    </row>
    <row r="167" spans="2:51" s="12" customFormat="1" ht="13.5">
      <c r="B167" s="183"/>
      <c r="D167" s="172" t="s">
        <v>595</v>
      </c>
      <c r="E167" s="184" t="s">
        <v>486</v>
      </c>
      <c r="F167" s="185" t="s">
        <v>660</v>
      </c>
      <c r="H167" s="186">
        <v>5</v>
      </c>
      <c r="I167" s="187"/>
      <c r="L167" s="183"/>
      <c r="M167" s="188"/>
      <c r="N167" s="189"/>
      <c r="O167" s="189"/>
      <c r="P167" s="189"/>
      <c r="Q167" s="189"/>
      <c r="R167" s="189"/>
      <c r="S167" s="189"/>
      <c r="T167" s="190"/>
      <c r="AT167" s="184" t="s">
        <v>595</v>
      </c>
      <c r="AU167" s="184" t="s">
        <v>545</v>
      </c>
      <c r="AV167" s="12" t="s">
        <v>545</v>
      </c>
      <c r="AW167" s="12" t="s">
        <v>503</v>
      </c>
      <c r="AX167" s="12" t="s">
        <v>539</v>
      </c>
      <c r="AY167" s="184" t="s">
        <v>582</v>
      </c>
    </row>
    <row r="168" spans="2:51" s="12" customFormat="1" ht="13.5">
      <c r="B168" s="183"/>
      <c r="D168" s="172" t="s">
        <v>595</v>
      </c>
      <c r="E168" s="184" t="s">
        <v>486</v>
      </c>
      <c r="F168" s="185" t="s">
        <v>661</v>
      </c>
      <c r="H168" s="186">
        <v>7</v>
      </c>
      <c r="I168" s="187"/>
      <c r="L168" s="183"/>
      <c r="M168" s="188"/>
      <c r="N168" s="189"/>
      <c r="O168" s="189"/>
      <c r="P168" s="189"/>
      <c r="Q168" s="189"/>
      <c r="R168" s="189"/>
      <c r="S168" s="189"/>
      <c r="T168" s="190"/>
      <c r="AT168" s="184" t="s">
        <v>595</v>
      </c>
      <c r="AU168" s="184" t="s">
        <v>545</v>
      </c>
      <c r="AV168" s="12" t="s">
        <v>545</v>
      </c>
      <c r="AW168" s="12" t="s">
        <v>503</v>
      </c>
      <c r="AX168" s="12" t="s">
        <v>539</v>
      </c>
      <c r="AY168" s="184" t="s">
        <v>582</v>
      </c>
    </row>
    <row r="169" spans="2:51" s="12" customFormat="1" ht="13.5">
      <c r="B169" s="183"/>
      <c r="D169" s="172" t="s">
        <v>595</v>
      </c>
      <c r="E169" s="184" t="s">
        <v>486</v>
      </c>
      <c r="F169" s="185" t="s">
        <v>662</v>
      </c>
      <c r="H169" s="186">
        <v>5</v>
      </c>
      <c r="I169" s="187"/>
      <c r="L169" s="183"/>
      <c r="M169" s="188"/>
      <c r="N169" s="189"/>
      <c r="O169" s="189"/>
      <c r="P169" s="189"/>
      <c r="Q169" s="189"/>
      <c r="R169" s="189"/>
      <c r="S169" s="189"/>
      <c r="T169" s="190"/>
      <c r="AT169" s="184" t="s">
        <v>595</v>
      </c>
      <c r="AU169" s="184" t="s">
        <v>545</v>
      </c>
      <c r="AV169" s="12" t="s">
        <v>545</v>
      </c>
      <c r="AW169" s="12" t="s">
        <v>503</v>
      </c>
      <c r="AX169" s="12" t="s">
        <v>539</v>
      </c>
      <c r="AY169" s="184" t="s">
        <v>582</v>
      </c>
    </row>
    <row r="170" spans="2:51" s="12" customFormat="1" ht="13.5">
      <c r="B170" s="183"/>
      <c r="D170" s="172" t="s">
        <v>595</v>
      </c>
      <c r="E170" s="184" t="s">
        <v>486</v>
      </c>
      <c r="F170" s="185" t="s">
        <v>663</v>
      </c>
      <c r="H170" s="186">
        <v>5</v>
      </c>
      <c r="I170" s="187"/>
      <c r="L170" s="183"/>
      <c r="M170" s="188"/>
      <c r="N170" s="189"/>
      <c r="O170" s="189"/>
      <c r="P170" s="189"/>
      <c r="Q170" s="189"/>
      <c r="R170" s="189"/>
      <c r="S170" s="189"/>
      <c r="T170" s="190"/>
      <c r="AT170" s="184" t="s">
        <v>595</v>
      </c>
      <c r="AU170" s="184" t="s">
        <v>545</v>
      </c>
      <c r="AV170" s="12" t="s">
        <v>545</v>
      </c>
      <c r="AW170" s="12" t="s">
        <v>503</v>
      </c>
      <c r="AX170" s="12" t="s">
        <v>539</v>
      </c>
      <c r="AY170" s="184" t="s">
        <v>582</v>
      </c>
    </row>
    <row r="171" spans="2:51" s="12" customFormat="1" ht="13.5">
      <c r="B171" s="183"/>
      <c r="D171" s="172" t="s">
        <v>595</v>
      </c>
      <c r="E171" s="184" t="s">
        <v>486</v>
      </c>
      <c r="F171" s="185" t="s">
        <v>664</v>
      </c>
      <c r="H171" s="186">
        <v>5</v>
      </c>
      <c r="I171" s="187"/>
      <c r="L171" s="183"/>
      <c r="M171" s="188"/>
      <c r="N171" s="189"/>
      <c r="O171" s="189"/>
      <c r="P171" s="189"/>
      <c r="Q171" s="189"/>
      <c r="R171" s="189"/>
      <c r="S171" s="189"/>
      <c r="T171" s="190"/>
      <c r="AT171" s="184" t="s">
        <v>595</v>
      </c>
      <c r="AU171" s="184" t="s">
        <v>545</v>
      </c>
      <c r="AV171" s="12" t="s">
        <v>545</v>
      </c>
      <c r="AW171" s="12" t="s">
        <v>503</v>
      </c>
      <c r="AX171" s="12" t="s">
        <v>539</v>
      </c>
      <c r="AY171" s="184" t="s">
        <v>582</v>
      </c>
    </row>
    <row r="172" spans="2:51" s="12" customFormat="1" ht="13.5">
      <c r="B172" s="183"/>
      <c r="D172" s="172" t="s">
        <v>595</v>
      </c>
      <c r="E172" s="184" t="s">
        <v>486</v>
      </c>
      <c r="F172" s="185" t="s">
        <v>665</v>
      </c>
      <c r="H172" s="186">
        <v>13</v>
      </c>
      <c r="I172" s="187"/>
      <c r="L172" s="183"/>
      <c r="M172" s="188"/>
      <c r="N172" s="189"/>
      <c r="O172" s="189"/>
      <c r="P172" s="189"/>
      <c r="Q172" s="189"/>
      <c r="R172" s="189"/>
      <c r="S172" s="189"/>
      <c r="T172" s="190"/>
      <c r="AT172" s="184" t="s">
        <v>595</v>
      </c>
      <c r="AU172" s="184" t="s">
        <v>545</v>
      </c>
      <c r="AV172" s="12" t="s">
        <v>545</v>
      </c>
      <c r="AW172" s="12" t="s">
        <v>503</v>
      </c>
      <c r="AX172" s="12" t="s">
        <v>539</v>
      </c>
      <c r="AY172" s="184" t="s">
        <v>582</v>
      </c>
    </row>
    <row r="173" spans="2:51" s="12" customFormat="1" ht="13.5">
      <c r="B173" s="183"/>
      <c r="D173" s="172" t="s">
        <v>595</v>
      </c>
      <c r="E173" s="184" t="s">
        <v>486</v>
      </c>
      <c r="F173" s="185" t="s">
        <v>666</v>
      </c>
      <c r="H173" s="186">
        <v>8</v>
      </c>
      <c r="I173" s="187"/>
      <c r="L173" s="183"/>
      <c r="M173" s="188"/>
      <c r="N173" s="189"/>
      <c r="O173" s="189"/>
      <c r="P173" s="189"/>
      <c r="Q173" s="189"/>
      <c r="R173" s="189"/>
      <c r="S173" s="189"/>
      <c r="T173" s="190"/>
      <c r="AT173" s="184" t="s">
        <v>595</v>
      </c>
      <c r="AU173" s="184" t="s">
        <v>545</v>
      </c>
      <c r="AV173" s="12" t="s">
        <v>545</v>
      </c>
      <c r="AW173" s="12" t="s">
        <v>503</v>
      </c>
      <c r="AX173" s="12" t="s">
        <v>539</v>
      </c>
      <c r="AY173" s="184" t="s">
        <v>582</v>
      </c>
    </row>
    <row r="174" spans="2:51" s="12" customFormat="1" ht="13.5">
      <c r="B174" s="183"/>
      <c r="D174" s="172" t="s">
        <v>595</v>
      </c>
      <c r="E174" s="184" t="s">
        <v>486</v>
      </c>
      <c r="F174" s="185" t="s">
        <v>667</v>
      </c>
      <c r="H174" s="186">
        <v>5</v>
      </c>
      <c r="I174" s="187"/>
      <c r="L174" s="183"/>
      <c r="M174" s="188"/>
      <c r="N174" s="189"/>
      <c r="O174" s="189"/>
      <c r="P174" s="189"/>
      <c r="Q174" s="189"/>
      <c r="R174" s="189"/>
      <c r="S174" s="189"/>
      <c r="T174" s="190"/>
      <c r="AT174" s="184" t="s">
        <v>595</v>
      </c>
      <c r="AU174" s="184" t="s">
        <v>545</v>
      </c>
      <c r="AV174" s="12" t="s">
        <v>545</v>
      </c>
      <c r="AW174" s="12" t="s">
        <v>503</v>
      </c>
      <c r="AX174" s="12" t="s">
        <v>539</v>
      </c>
      <c r="AY174" s="184" t="s">
        <v>582</v>
      </c>
    </row>
    <row r="175" spans="2:51" s="12" customFormat="1" ht="13.5">
      <c r="B175" s="183"/>
      <c r="D175" s="172" t="s">
        <v>595</v>
      </c>
      <c r="E175" s="184" t="s">
        <v>486</v>
      </c>
      <c r="F175" s="185" t="s">
        <v>668</v>
      </c>
      <c r="H175" s="186">
        <v>5</v>
      </c>
      <c r="I175" s="187"/>
      <c r="L175" s="183"/>
      <c r="M175" s="188"/>
      <c r="N175" s="189"/>
      <c r="O175" s="189"/>
      <c r="P175" s="189"/>
      <c r="Q175" s="189"/>
      <c r="R175" s="189"/>
      <c r="S175" s="189"/>
      <c r="T175" s="190"/>
      <c r="AT175" s="184" t="s">
        <v>595</v>
      </c>
      <c r="AU175" s="184" t="s">
        <v>545</v>
      </c>
      <c r="AV175" s="12" t="s">
        <v>545</v>
      </c>
      <c r="AW175" s="12" t="s">
        <v>503</v>
      </c>
      <c r="AX175" s="12" t="s">
        <v>539</v>
      </c>
      <c r="AY175" s="184" t="s">
        <v>582</v>
      </c>
    </row>
    <row r="176" spans="2:51" s="12" customFormat="1" ht="13.5">
      <c r="B176" s="183"/>
      <c r="D176" s="172" t="s">
        <v>595</v>
      </c>
      <c r="E176" s="184" t="s">
        <v>486</v>
      </c>
      <c r="F176" s="185" t="s">
        <v>669</v>
      </c>
      <c r="H176" s="186">
        <v>5</v>
      </c>
      <c r="I176" s="187"/>
      <c r="L176" s="183"/>
      <c r="M176" s="188"/>
      <c r="N176" s="189"/>
      <c r="O176" s="189"/>
      <c r="P176" s="189"/>
      <c r="Q176" s="189"/>
      <c r="R176" s="189"/>
      <c r="S176" s="189"/>
      <c r="T176" s="190"/>
      <c r="AT176" s="184" t="s">
        <v>595</v>
      </c>
      <c r="AU176" s="184" t="s">
        <v>545</v>
      </c>
      <c r="AV176" s="12" t="s">
        <v>545</v>
      </c>
      <c r="AW176" s="12" t="s">
        <v>503</v>
      </c>
      <c r="AX176" s="12" t="s">
        <v>539</v>
      </c>
      <c r="AY176" s="184" t="s">
        <v>582</v>
      </c>
    </row>
    <row r="177" spans="2:51" s="12" customFormat="1" ht="13.5">
      <c r="B177" s="183"/>
      <c r="D177" s="172" t="s">
        <v>595</v>
      </c>
      <c r="E177" s="184" t="s">
        <v>486</v>
      </c>
      <c r="F177" s="185" t="s">
        <v>670</v>
      </c>
      <c r="H177" s="186">
        <v>12</v>
      </c>
      <c r="I177" s="187"/>
      <c r="L177" s="183"/>
      <c r="M177" s="188"/>
      <c r="N177" s="189"/>
      <c r="O177" s="189"/>
      <c r="P177" s="189"/>
      <c r="Q177" s="189"/>
      <c r="R177" s="189"/>
      <c r="S177" s="189"/>
      <c r="T177" s="190"/>
      <c r="AT177" s="184" t="s">
        <v>595</v>
      </c>
      <c r="AU177" s="184" t="s">
        <v>545</v>
      </c>
      <c r="AV177" s="12" t="s">
        <v>545</v>
      </c>
      <c r="AW177" s="12" t="s">
        <v>503</v>
      </c>
      <c r="AX177" s="12" t="s">
        <v>539</v>
      </c>
      <c r="AY177" s="184" t="s">
        <v>582</v>
      </c>
    </row>
    <row r="178" spans="2:51" s="12" customFormat="1" ht="13.5">
      <c r="B178" s="183"/>
      <c r="D178" s="172" t="s">
        <v>595</v>
      </c>
      <c r="E178" s="184" t="s">
        <v>486</v>
      </c>
      <c r="F178" s="185" t="s">
        <v>671</v>
      </c>
      <c r="H178" s="186">
        <v>10</v>
      </c>
      <c r="I178" s="187"/>
      <c r="L178" s="183"/>
      <c r="M178" s="188"/>
      <c r="N178" s="189"/>
      <c r="O178" s="189"/>
      <c r="P178" s="189"/>
      <c r="Q178" s="189"/>
      <c r="R178" s="189"/>
      <c r="S178" s="189"/>
      <c r="T178" s="190"/>
      <c r="AT178" s="184" t="s">
        <v>595</v>
      </c>
      <c r="AU178" s="184" t="s">
        <v>545</v>
      </c>
      <c r="AV178" s="12" t="s">
        <v>545</v>
      </c>
      <c r="AW178" s="12" t="s">
        <v>503</v>
      </c>
      <c r="AX178" s="12" t="s">
        <v>539</v>
      </c>
      <c r="AY178" s="184" t="s">
        <v>582</v>
      </c>
    </row>
    <row r="179" spans="2:51" s="12" customFormat="1" ht="13.5">
      <c r="B179" s="183"/>
      <c r="D179" s="172" t="s">
        <v>595</v>
      </c>
      <c r="E179" s="184" t="s">
        <v>486</v>
      </c>
      <c r="F179" s="185" t="s">
        <v>672</v>
      </c>
      <c r="H179" s="186">
        <v>10</v>
      </c>
      <c r="I179" s="187"/>
      <c r="L179" s="183"/>
      <c r="M179" s="188"/>
      <c r="N179" s="189"/>
      <c r="O179" s="189"/>
      <c r="P179" s="189"/>
      <c r="Q179" s="189"/>
      <c r="R179" s="189"/>
      <c r="S179" s="189"/>
      <c r="T179" s="190"/>
      <c r="AT179" s="184" t="s">
        <v>595</v>
      </c>
      <c r="AU179" s="184" t="s">
        <v>545</v>
      </c>
      <c r="AV179" s="12" t="s">
        <v>545</v>
      </c>
      <c r="AW179" s="12" t="s">
        <v>503</v>
      </c>
      <c r="AX179" s="12" t="s">
        <v>539</v>
      </c>
      <c r="AY179" s="184" t="s">
        <v>582</v>
      </c>
    </row>
    <row r="180" spans="2:51" s="12" customFormat="1" ht="13.5">
      <c r="B180" s="183"/>
      <c r="D180" s="172" t="s">
        <v>595</v>
      </c>
      <c r="E180" s="184" t="s">
        <v>486</v>
      </c>
      <c r="F180" s="185" t="s">
        <v>673</v>
      </c>
      <c r="H180" s="186">
        <v>7</v>
      </c>
      <c r="I180" s="187"/>
      <c r="L180" s="183"/>
      <c r="M180" s="188"/>
      <c r="N180" s="189"/>
      <c r="O180" s="189"/>
      <c r="P180" s="189"/>
      <c r="Q180" s="189"/>
      <c r="R180" s="189"/>
      <c r="S180" s="189"/>
      <c r="T180" s="190"/>
      <c r="AT180" s="184" t="s">
        <v>595</v>
      </c>
      <c r="AU180" s="184" t="s">
        <v>545</v>
      </c>
      <c r="AV180" s="12" t="s">
        <v>545</v>
      </c>
      <c r="AW180" s="12" t="s">
        <v>503</v>
      </c>
      <c r="AX180" s="12" t="s">
        <v>539</v>
      </c>
      <c r="AY180" s="184" t="s">
        <v>582</v>
      </c>
    </row>
    <row r="181" spans="2:51" s="12" customFormat="1" ht="13.5">
      <c r="B181" s="183"/>
      <c r="D181" s="172" t="s">
        <v>595</v>
      </c>
      <c r="E181" s="184" t="s">
        <v>486</v>
      </c>
      <c r="F181" s="185" t="s">
        <v>674</v>
      </c>
      <c r="H181" s="186">
        <v>6</v>
      </c>
      <c r="I181" s="187"/>
      <c r="L181" s="183"/>
      <c r="M181" s="188"/>
      <c r="N181" s="189"/>
      <c r="O181" s="189"/>
      <c r="P181" s="189"/>
      <c r="Q181" s="189"/>
      <c r="R181" s="189"/>
      <c r="S181" s="189"/>
      <c r="T181" s="190"/>
      <c r="AT181" s="184" t="s">
        <v>595</v>
      </c>
      <c r="AU181" s="184" t="s">
        <v>545</v>
      </c>
      <c r="AV181" s="12" t="s">
        <v>545</v>
      </c>
      <c r="AW181" s="12" t="s">
        <v>503</v>
      </c>
      <c r="AX181" s="12" t="s">
        <v>539</v>
      </c>
      <c r="AY181" s="184" t="s">
        <v>582</v>
      </c>
    </row>
    <row r="182" spans="2:51" s="12" customFormat="1" ht="13.5">
      <c r="B182" s="183"/>
      <c r="D182" s="172" t="s">
        <v>595</v>
      </c>
      <c r="E182" s="184" t="s">
        <v>486</v>
      </c>
      <c r="F182" s="185" t="s">
        <v>675</v>
      </c>
      <c r="H182" s="186">
        <v>6</v>
      </c>
      <c r="I182" s="187"/>
      <c r="L182" s="183"/>
      <c r="M182" s="188"/>
      <c r="N182" s="189"/>
      <c r="O182" s="189"/>
      <c r="P182" s="189"/>
      <c r="Q182" s="189"/>
      <c r="R182" s="189"/>
      <c r="S182" s="189"/>
      <c r="T182" s="190"/>
      <c r="AT182" s="184" t="s">
        <v>595</v>
      </c>
      <c r="AU182" s="184" t="s">
        <v>545</v>
      </c>
      <c r="AV182" s="12" t="s">
        <v>545</v>
      </c>
      <c r="AW182" s="12" t="s">
        <v>503</v>
      </c>
      <c r="AX182" s="12" t="s">
        <v>539</v>
      </c>
      <c r="AY182" s="184" t="s">
        <v>582</v>
      </c>
    </row>
    <row r="183" spans="2:51" s="12" customFormat="1" ht="13.5">
      <c r="B183" s="183"/>
      <c r="D183" s="172" t="s">
        <v>595</v>
      </c>
      <c r="E183" s="184" t="s">
        <v>486</v>
      </c>
      <c r="F183" s="185" t="s">
        <v>676</v>
      </c>
      <c r="H183" s="186">
        <v>8</v>
      </c>
      <c r="I183" s="187"/>
      <c r="L183" s="183"/>
      <c r="M183" s="188"/>
      <c r="N183" s="189"/>
      <c r="O183" s="189"/>
      <c r="P183" s="189"/>
      <c r="Q183" s="189"/>
      <c r="R183" s="189"/>
      <c r="S183" s="189"/>
      <c r="T183" s="190"/>
      <c r="AT183" s="184" t="s">
        <v>595</v>
      </c>
      <c r="AU183" s="184" t="s">
        <v>545</v>
      </c>
      <c r="AV183" s="12" t="s">
        <v>545</v>
      </c>
      <c r="AW183" s="12" t="s">
        <v>503</v>
      </c>
      <c r="AX183" s="12" t="s">
        <v>539</v>
      </c>
      <c r="AY183" s="184" t="s">
        <v>582</v>
      </c>
    </row>
    <row r="184" spans="2:51" s="12" customFormat="1" ht="13.5">
      <c r="B184" s="183"/>
      <c r="D184" s="172" t="s">
        <v>595</v>
      </c>
      <c r="E184" s="184" t="s">
        <v>486</v>
      </c>
      <c r="F184" s="185" t="s">
        <v>677</v>
      </c>
      <c r="H184" s="186">
        <v>8</v>
      </c>
      <c r="I184" s="187"/>
      <c r="L184" s="183"/>
      <c r="M184" s="188"/>
      <c r="N184" s="189"/>
      <c r="O184" s="189"/>
      <c r="P184" s="189"/>
      <c r="Q184" s="189"/>
      <c r="R184" s="189"/>
      <c r="S184" s="189"/>
      <c r="T184" s="190"/>
      <c r="AT184" s="184" t="s">
        <v>595</v>
      </c>
      <c r="AU184" s="184" t="s">
        <v>545</v>
      </c>
      <c r="AV184" s="12" t="s">
        <v>545</v>
      </c>
      <c r="AW184" s="12" t="s">
        <v>503</v>
      </c>
      <c r="AX184" s="12" t="s">
        <v>539</v>
      </c>
      <c r="AY184" s="184" t="s">
        <v>582</v>
      </c>
    </row>
    <row r="185" spans="2:51" s="12" customFormat="1" ht="13.5">
      <c r="B185" s="183"/>
      <c r="D185" s="172" t="s">
        <v>595</v>
      </c>
      <c r="E185" s="184" t="s">
        <v>486</v>
      </c>
      <c r="F185" s="185" t="s">
        <v>678</v>
      </c>
      <c r="H185" s="186">
        <v>10</v>
      </c>
      <c r="I185" s="187"/>
      <c r="L185" s="183"/>
      <c r="M185" s="188"/>
      <c r="N185" s="189"/>
      <c r="O185" s="189"/>
      <c r="P185" s="189"/>
      <c r="Q185" s="189"/>
      <c r="R185" s="189"/>
      <c r="S185" s="189"/>
      <c r="T185" s="190"/>
      <c r="AT185" s="184" t="s">
        <v>595</v>
      </c>
      <c r="AU185" s="184" t="s">
        <v>545</v>
      </c>
      <c r="AV185" s="12" t="s">
        <v>545</v>
      </c>
      <c r="AW185" s="12" t="s">
        <v>503</v>
      </c>
      <c r="AX185" s="12" t="s">
        <v>539</v>
      </c>
      <c r="AY185" s="184" t="s">
        <v>582</v>
      </c>
    </row>
    <row r="186" spans="2:51" s="12" customFormat="1" ht="13.5">
      <c r="B186" s="183"/>
      <c r="D186" s="172" t="s">
        <v>595</v>
      </c>
      <c r="E186" s="184" t="s">
        <v>486</v>
      </c>
      <c r="F186" s="185" t="s">
        <v>679</v>
      </c>
      <c r="H186" s="186">
        <v>6</v>
      </c>
      <c r="I186" s="187"/>
      <c r="L186" s="183"/>
      <c r="M186" s="188"/>
      <c r="N186" s="189"/>
      <c r="O186" s="189"/>
      <c r="P186" s="189"/>
      <c r="Q186" s="189"/>
      <c r="R186" s="189"/>
      <c r="S186" s="189"/>
      <c r="T186" s="190"/>
      <c r="AT186" s="184" t="s">
        <v>595</v>
      </c>
      <c r="AU186" s="184" t="s">
        <v>545</v>
      </c>
      <c r="AV186" s="12" t="s">
        <v>545</v>
      </c>
      <c r="AW186" s="12" t="s">
        <v>503</v>
      </c>
      <c r="AX186" s="12" t="s">
        <v>539</v>
      </c>
      <c r="AY186" s="184" t="s">
        <v>582</v>
      </c>
    </row>
    <row r="187" spans="2:51" s="12" customFormat="1" ht="13.5">
      <c r="B187" s="183"/>
      <c r="D187" s="172" t="s">
        <v>595</v>
      </c>
      <c r="E187" s="184" t="s">
        <v>486</v>
      </c>
      <c r="F187" s="185" t="s">
        <v>680</v>
      </c>
      <c r="H187" s="186">
        <v>7</v>
      </c>
      <c r="I187" s="187"/>
      <c r="L187" s="183"/>
      <c r="M187" s="188"/>
      <c r="N187" s="189"/>
      <c r="O187" s="189"/>
      <c r="P187" s="189"/>
      <c r="Q187" s="189"/>
      <c r="R187" s="189"/>
      <c r="S187" s="189"/>
      <c r="T187" s="190"/>
      <c r="AT187" s="184" t="s">
        <v>595</v>
      </c>
      <c r="AU187" s="184" t="s">
        <v>545</v>
      </c>
      <c r="AV187" s="12" t="s">
        <v>545</v>
      </c>
      <c r="AW187" s="12" t="s">
        <v>503</v>
      </c>
      <c r="AX187" s="12" t="s">
        <v>539</v>
      </c>
      <c r="AY187" s="184" t="s">
        <v>582</v>
      </c>
    </row>
    <row r="188" spans="2:51" s="12" customFormat="1" ht="13.5">
      <c r="B188" s="183"/>
      <c r="D188" s="172" t="s">
        <v>595</v>
      </c>
      <c r="E188" s="184" t="s">
        <v>486</v>
      </c>
      <c r="F188" s="185" t="s">
        <v>681</v>
      </c>
      <c r="H188" s="186">
        <v>25</v>
      </c>
      <c r="I188" s="187"/>
      <c r="L188" s="183"/>
      <c r="M188" s="188"/>
      <c r="N188" s="189"/>
      <c r="O188" s="189"/>
      <c r="P188" s="189"/>
      <c r="Q188" s="189"/>
      <c r="R188" s="189"/>
      <c r="S188" s="189"/>
      <c r="T188" s="190"/>
      <c r="AT188" s="184" t="s">
        <v>595</v>
      </c>
      <c r="AU188" s="184" t="s">
        <v>545</v>
      </c>
      <c r="AV188" s="12" t="s">
        <v>545</v>
      </c>
      <c r="AW188" s="12" t="s">
        <v>503</v>
      </c>
      <c r="AX188" s="12" t="s">
        <v>539</v>
      </c>
      <c r="AY188" s="184" t="s">
        <v>582</v>
      </c>
    </row>
    <row r="189" spans="2:51" s="13" customFormat="1" ht="13.5">
      <c r="B189" s="191"/>
      <c r="D189" s="192" t="s">
        <v>595</v>
      </c>
      <c r="E189" s="193" t="s">
        <v>486</v>
      </c>
      <c r="F189" s="194" t="s">
        <v>607</v>
      </c>
      <c r="H189" s="195">
        <v>15890</v>
      </c>
      <c r="I189" s="196"/>
      <c r="L189" s="191"/>
      <c r="M189" s="197"/>
      <c r="N189" s="198"/>
      <c r="O189" s="198"/>
      <c r="P189" s="198"/>
      <c r="Q189" s="198"/>
      <c r="R189" s="198"/>
      <c r="S189" s="198"/>
      <c r="T189" s="199"/>
      <c r="AT189" s="200" t="s">
        <v>595</v>
      </c>
      <c r="AU189" s="200" t="s">
        <v>545</v>
      </c>
      <c r="AV189" s="13" t="s">
        <v>589</v>
      </c>
      <c r="AW189" s="13" t="s">
        <v>503</v>
      </c>
      <c r="AX189" s="13" t="s">
        <v>487</v>
      </c>
      <c r="AY189" s="200" t="s">
        <v>582</v>
      </c>
    </row>
    <row r="190" spans="2:65" s="1" customFormat="1" ht="22.5" customHeight="1">
      <c r="B190" s="159"/>
      <c r="C190" s="160" t="s">
        <v>682</v>
      </c>
      <c r="D190" s="160" t="s">
        <v>584</v>
      </c>
      <c r="E190" s="161" t="s">
        <v>683</v>
      </c>
      <c r="F190" s="162" t="s">
        <v>684</v>
      </c>
      <c r="G190" s="163" t="s">
        <v>685</v>
      </c>
      <c r="H190" s="164">
        <v>8</v>
      </c>
      <c r="I190" s="165"/>
      <c r="J190" s="166">
        <f>ROUND(I190*H190,2)</f>
        <v>0</v>
      </c>
      <c r="K190" s="162" t="s">
        <v>588</v>
      </c>
      <c r="L190" s="34"/>
      <c r="M190" s="167" t="s">
        <v>486</v>
      </c>
      <c r="N190" s="168" t="s">
        <v>510</v>
      </c>
      <c r="O190" s="35"/>
      <c r="P190" s="169">
        <f>O190*H190</f>
        <v>0</v>
      </c>
      <c r="Q190" s="169">
        <v>0</v>
      </c>
      <c r="R190" s="169">
        <f>Q190*H190</f>
        <v>0</v>
      </c>
      <c r="S190" s="169">
        <v>0</v>
      </c>
      <c r="T190" s="170">
        <f>S190*H190</f>
        <v>0</v>
      </c>
      <c r="AR190" s="17" t="s">
        <v>589</v>
      </c>
      <c r="AT190" s="17" t="s">
        <v>584</v>
      </c>
      <c r="AU190" s="17" t="s">
        <v>545</v>
      </c>
      <c r="AY190" s="17" t="s">
        <v>582</v>
      </c>
      <c r="BE190" s="171">
        <f>IF(N190="základní",J190,0)</f>
        <v>0</v>
      </c>
      <c r="BF190" s="171">
        <f>IF(N190="snížená",J190,0)</f>
        <v>0</v>
      </c>
      <c r="BG190" s="171">
        <f>IF(N190="zákl. přenesená",J190,0)</f>
        <v>0</v>
      </c>
      <c r="BH190" s="171">
        <f>IF(N190="sníž. přenesená",J190,0)</f>
        <v>0</v>
      </c>
      <c r="BI190" s="171">
        <f>IF(N190="nulová",J190,0)</f>
        <v>0</v>
      </c>
      <c r="BJ190" s="17" t="s">
        <v>487</v>
      </c>
      <c r="BK190" s="171">
        <f>ROUND(I190*H190,2)</f>
        <v>0</v>
      </c>
      <c r="BL190" s="17" t="s">
        <v>589</v>
      </c>
      <c r="BM190" s="17" t="s">
        <v>686</v>
      </c>
    </row>
    <row r="191" spans="2:47" s="1" customFormat="1" ht="27">
      <c r="B191" s="34"/>
      <c r="D191" s="172" t="s">
        <v>591</v>
      </c>
      <c r="F191" s="173" t="s">
        <v>687</v>
      </c>
      <c r="I191" s="131"/>
      <c r="L191" s="34"/>
      <c r="M191" s="64"/>
      <c r="N191" s="35"/>
      <c r="O191" s="35"/>
      <c r="P191" s="35"/>
      <c r="Q191" s="35"/>
      <c r="R191" s="35"/>
      <c r="S191" s="35"/>
      <c r="T191" s="65"/>
      <c r="AT191" s="17" t="s">
        <v>591</v>
      </c>
      <c r="AU191" s="17" t="s">
        <v>545</v>
      </c>
    </row>
    <row r="192" spans="2:47" s="1" customFormat="1" ht="162">
      <c r="B192" s="34"/>
      <c r="D192" s="172" t="s">
        <v>593</v>
      </c>
      <c r="F192" s="174" t="s">
        <v>688</v>
      </c>
      <c r="I192" s="131"/>
      <c r="L192" s="34"/>
      <c r="M192" s="64"/>
      <c r="N192" s="35"/>
      <c r="O192" s="35"/>
      <c r="P192" s="35"/>
      <c r="Q192" s="35"/>
      <c r="R192" s="35"/>
      <c r="S192" s="35"/>
      <c r="T192" s="65"/>
      <c r="AT192" s="17" t="s">
        <v>593</v>
      </c>
      <c r="AU192" s="17" t="s">
        <v>545</v>
      </c>
    </row>
    <row r="193" spans="2:51" s="11" customFormat="1" ht="13.5">
      <c r="B193" s="175"/>
      <c r="D193" s="172" t="s">
        <v>595</v>
      </c>
      <c r="E193" s="176" t="s">
        <v>486</v>
      </c>
      <c r="F193" s="177" t="s">
        <v>689</v>
      </c>
      <c r="H193" s="178" t="s">
        <v>486</v>
      </c>
      <c r="I193" s="179"/>
      <c r="L193" s="175"/>
      <c r="M193" s="180"/>
      <c r="N193" s="181"/>
      <c r="O193" s="181"/>
      <c r="P193" s="181"/>
      <c r="Q193" s="181"/>
      <c r="R193" s="181"/>
      <c r="S193" s="181"/>
      <c r="T193" s="182"/>
      <c r="AT193" s="178" t="s">
        <v>595</v>
      </c>
      <c r="AU193" s="178" t="s">
        <v>545</v>
      </c>
      <c r="AV193" s="11" t="s">
        <v>487</v>
      </c>
      <c r="AW193" s="11" t="s">
        <v>503</v>
      </c>
      <c r="AX193" s="11" t="s">
        <v>539</v>
      </c>
      <c r="AY193" s="178" t="s">
        <v>582</v>
      </c>
    </row>
    <row r="194" spans="2:51" s="11" customFormat="1" ht="13.5">
      <c r="B194" s="175"/>
      <c r="D194" s="172" t="s">
        <v>595</v>
      </c>
      <c r="E194" s="176" t="s">
        <v>486</v>
      </c>
      <c r="F194" s="177" t="s">
        <v>690</v>
      </c>
      <c r="H194" s="178" t="s">
        <v>486</v>
      </c>
      <c r="I194" s="179"/>
      <c r="L194" s="175"/>
      <c r="M194" s="180"/>
      <c r="N194" s="181"/>
      <c r="O194" s="181"/>
      <c r="P194" s="181"/>
      <c r="Q194" s="181"/>
      <c r="R194" s="181"/>
      <c r="S194" s="181"/>
      <c r="T194" s="182"/>
      <c r="AT194" s="178" t="s">
        <v>595</v>
      </c>
      <c r="AU194" s="178" t="s">
        <v>545</v>
      </c>
      <c r="AV194" s="11" t="s">
        <v>487</v>
      </c>
      <c r="AW194" s="11" t="s">
        <v>503</v>
      </c>
      <c r="AX194" s="11" t="s">
        <v>539</v>
      </c>
      <c r="AY194" s="178" t="s">
        <v>582</v>
      </c>
    </row>
    <row r="195" spans="2:51" s="11" customFormat="1" ht="13.5">
      <c r="B195" s="175"/>
      <c r="D195" s="172" t="s">
        <v>595</v>
      </c>
      <c r="E195" s="176" t="s">
        <v>486</v>
      </c>
      <c r="F195" s="177" t="s">
        <v>691</v>
      </c>
      <c r="H195" s="178" t="s">
        <v>486</v>
      </c>
      <c r="I195" s="179"/>
      <c r="L195" s="175"/>
      <c r="M195" s="180"/>
      <c r="N195" s="181"/>
      <c r="O195" s="181"/>
      <c r="P195" s="181"/>
      <c r="Q195" s="181"/>
      <c r="R195" s="181"/>
      <c r="S195" s="181"/>
      <c r="T195" s="182"/>
      <c r="AT195" s="178" t="s">
        <v>595</v>
      </c>
      <c r="AU195" s="178" t="s">
        <v>545</v>
      </c>
      <c r="AV195" s="11" t="s">
        <v>487</v>
      </c>
      <c r="AW195" s="11" t="s">
        <v>503</v>
      </c>
      <c r="AX195" s="11" t="s">
        <v>539</v>
      </c>
      <c r="AY195" s="178" t="s">
        <v>582</v>
      </c>
    </row>
    <row r="196" spans="2:51" s="12" customFormat="1" ht="13.5">
      <c r="B196" s="183"/>
      <c r="D196" s="172" t="s">
        <v>595</v>
      </c>
      <c r="E196" s="184" t="s">
        <v>486</v>
      </c>
      <c r="F196" s="185" t="s">
        <v>692</v>
      </c>
      <c r="H196" s="186">
        <v>4</v>
      </c>
      <c r="I196" s="187"/>
      <c r="L196" s="183"/>
      <c r="M196" s="188"/>
      <c r="N196" s="189"/>
      <c r="O196" s="189"/>
      <c r="P196" s="189"/>
      <c r="Q196" s="189"/>
      <c r="R196" s="189"/>
      <c r="S196" s="189"/>
      <c r="T196" s="190"/>
      <c r="AT196" s="184" t="s">
        <v>595</v>
      </c>
      <c r="AU196" s="184" t="s">
        <v>545</v>
      </c>
      <c r="AV196" s="12" t="s">
        <v>545</v>
      </c>
      <c r="AW196" s="12" t="s">
        <v>503</v>
      </c>
      <c r="AX196" s="12" t="s">
        <v>539</v>
      </c>
      <c r="AY196" s="184" t="s">
        <v>582</v>
      </c>
    </row>
    <row r="197" spans="2:51" s="12" customFormat="1" ht="13.5">
      <c r="B197" s="183"/>
      <c r="D197" s="172" t="s">
        <v>595</v>
      </c>
      <c r="E197" s="184" t="s">
        <v>486</v>
      </c>
      <c r="F197" s="185" t="s">
        <v>693</v>
      </c>
      <c r="H197" s="186">
        <v>4</v>
      </c>
      <c r="I197" s="187"/>
      <c r="L197" s="183"/>
      <c r="M197" s="188"/>
      <c r="N197" s="189"/>
      <c r="O197" s="189"/>
      <c r="P197" s="189"/>
      <c r="Q197" s="189"/>
      <c r="R197" s="189"/>
      <c r="S197" s="189"/>
      <c r="T197" s="190"/>
      <c r="AT197" s="184" t="s">
        <v>595</v>
      </c>
      <c r="AU197" s="184" t="s">
        <v>545</v>
      </c>
      <c r="AV197" s="12" t="s">
        <v>545</v>
      </c>
      <c r="AW197" s="12" t="s">
        <v>503</v>
      </c>
      <c r="AX197" s="12" t="s">
        <v>539</v>
      </c>
      <c r="AY197" s="184" t="s">
        <v>582</v>
      </c>
    </row>
    <row r="198" spans="2:51" s="13" customFormat="1" ht="13.5">
      <c r="B198" s="191"/>
      <c r="D198" s="192" t="s">
        <v>595</v>
      </c>
      <c r="E198" s="193" t="s">
        <v>486</v>
      </c>
      <c r="F198" s="194" t="s">
        <v>607</v>
      </c>
      <c r="H198" s="195">
        <v>8</v>
      </c>
      <c r="I198" s="196"/>
      <c r="L198" s="191"/>
      <c r="M198" s="197"/>
      <c r="N198" s="198"/>
      <c r="O198" s="198"/>
      <c r="P198" s="198"/>
      <c r="Q198" s="198"/>
      <c r="R198" s="198"/>
      <c r="S198" s="198"/>
      <c r="T198" s="199"/>
      <c r="AT198" s="200" t="s">
        <v>595</v>
      </c>
      <c r="AU198" s="200" t="s">
        <v>545</v>
      </c>
      <c r="AV198" s="13" t="s">
        <v>589</v>
      </c>
      <c r="AW198" s="13" t="s">
        <v>503</v>
      </c>
      <c r="AX198" s="13" t="s">
        <v>487</v>
      </c>
      <c r="AY198" s="200" t="s">
        <v>582</v>
      </c>
    </row>
    <row r="199" spans="2:65" s="1" customFormat="1" ht="22.5" customHeight="1">
      <c r="B199" s="159"/>
      <c r="C199" s="160" t="s">
        <v>694</v>
      </c>
      <c r="D199" s="160" t="s">
        <v>584</v>
      </c>
      <c r="E199" s="161" t="s">
        <v>695</v>
      </c>
      <c r="F199" s="162" t="s">
        <v>696</v>
      </c>
      <c r="G199" s="163" t="s">
        <v>697</v>
      </c>
      <c r="H199" s="164">
        <v>145.5</v>
      </c>
      <c r="I199" s="165"/>
      <c r="J199" s="166">
        <f>ROUND(I199*H199,2)</f>
        <v>0</v>
      </c>
      <c r="K199" s="162" t="s">
        <v>588</v>
      </c>
      <c r="L199" s="34"/>
      <c r="M199" s="167" t="s">
        <v>486</v>
      </c>
      <c r="N199" s="168" t="s">
        <v>510</v>
      </c>
      <c r="O199" s="35"/>
      <c r="P199" s="169">
        <f>O199*H199</f>
        <v>0</v>
      </c>
      <c r="Q199" s="169">
        <v>0</v>
      </c>
      <c r="R199" s="169">
        <f>Q199*H199</f>
        <v>0</v>
      </c>
      <c r="S199" s="169">
        <v>0</v>
      </c>
      <c r="T199" s="170">
        <f>S199*H199</f>
        <v>0</v>
      </c>
      <c r="AR199" s="17" t="s">
        <v>589</v>
      </c>
      <c r="AT199" s="17" t="s">
        <v>584</v>
      </c>
      <c r="AU199" s="17" t="s">
        <v>545</v>
      </c>
      <c r="AY199" s="17" t="s">
        <v>582</v>
      </c>
      <c r="BE199" s="171">
        <f>IF(N199="základní",J199,0)</f>
        <v>0</v>
      </c>
      <c r="BF199" s="171">
        <f>IF(N199="snížená",J199,0)</f>
        <v>0</v>
      </c>
      <c r="BG199" s="171">
        <f>IF(N199="zákl. přenesená",J199,0)</f>
        <v>0</v>
      </c>
      <c r="BH199" s="171">
        <f>IF(N199="sníž. přenesená",J199,0)</f>
        <v>0</v>
      </c>
      <c r="BI199" s="171">
        <f>IF(N199="nulová",J199,0)</f>
        <v>0</v>
      </c>
      <c r="BJ199" s="17" t="s">
        <v>487</v>
      </c>
      <c r="BK199" s="171">
        <f>ROUND(I199*H199,2)</f>
        <v>0</v>
      </c>
      <c r="BL199" s="17" t="s">
        <v>589</v>
      </c>
      <c r="BM199" s="17" t="s">
        <v>698</v>
      </c>
    </row>
    <row r="200" spans="2:47" s="1" customFormat="1" ht="13.5">
      <c r="B200" s="34"/>
      <c r="D200" s="172" t="s">
        <v>591</v>
      </c>
      <c r="F200" s="173" t="s">
        <v>699</v>
      </c>
      <c r="I200" s="131"/>
      <c r="L200" s="34"/>
      <c r="M200" s="64"/>
      <c r="N200" s="35"/>
      <c r="O200" s="35"/>
      <c r="P200" s="35"/>
      <c r="Q200" s="35"/>
      <c r="R200" s="35"/>
      <c r="S200" s="35"/>
      <c r="T200" s="65"/>
      <c r="AT200" s="17" t="s">
        <v>591</v>
      </c>
      <c r="AU200" s="17" t="s">
        <v>545</v>
      </c>
    </row>
    <row r="201" spans="2:47" s="1" customFormat="1" ht="162">
      <c r="B201" s="34"/>
      <c r="D201" s="172" t="s">
        <v>593</v>
      </c>
      <c r="F201" s="174" t="s">
        <v>700</v>
      </c>
      <c r="I201" s="131"/>
      <c r="L201" s="34"/>
      <c r="M201" s="64"/>
      <c r="N201" s="35"/>
      <c r="O201" s="35"/>
      <c r="P201" s="35"/>
      <c r="Q201" s="35"/>
      <c r="R201" s="35"/>
      <c r="S201" s="35"/>
      <c r="T201" s="65"/>
      <c r="AT201" s="17" t="s">
        <v>593</v>
      </c>
      <c r="AU201" s="17" t="s">
        <v>545</v>
      </c>
    </row>
    <row r="202" spans="2:51" s="12" customFormat="1" ht="13.5">
      <c r="B202" s="183"/>
      <c r="D202" s="192" t="s">
        <v>595</v>
      </c>
      <c r="E202" s="204" t="s">
        <v>486</v>
      </c>
      <c r="F202" s="205" t="s">
        <v>701</v>
      </c>
      <c r="H202" s="206">
        <v>145.5</v>
      </c>
      <c r="I202" s="187"/>
      <c r="L202" s="183"/>
      <c r="M202" s="188"/>
      <c r="N202" s="189"/>
      <c r="O202" s="189"/>
      <c r="P202" s="189"/>
      <c r="Q202" s="189"/>
      <c r="R202" s="189"/>
      <c r="S202" s="189"/>
      <c r="T202" s="190"/>
      <c r="AT202" s="184" t="s">
        <v>595</v>
      </c>
      <c r="AU202" s="184" t="s">
        <v>545</v>
      </c>
      <c r="AV202" s="12" t="s">
        <v>545</v>
      </c>
      <c r="AW202" s="12" t="s">
        <v>503</v>
      </c>
      <c r="AX202" s="12" t="s">
        <v>487</v>
      </c>
      <c r="AY202" s="184" t="s">
        <v>582</v>
      </c>
    </row>
    <row r="203" spans="2:65" s="1" customFormat="1" ht="22.5" customHeight="1">
      <c r="B203" s="159"/>
      <c r="C203" s="160" t="s">
        <v>702</v>
      </c>
      <c r="D203" s="160" t="s">
        <v>584</v>
      </c>
      <c r="E203" s="161" t="s">
        <v>703</v>
      </c>
      <c r="F203" s="162" t="s">
        <v>704</v>
      </c>
      <c r="G203" s="163" t="s">
        <v>587</v>
      </c>
      <c r="H203" s="164">
        <v>40</v>
      </c>
      <c r="I203" s="165"/>
      <c r="J203" s="166">
        <f>ROUND(I203*H203,2)</f>
        <v>0</v>
      </c>
      <c r="K203" s="162" t="s">
        <v>588</v>
      </c>
      <c r="L203" s="34"/>
      <c r="M203" s="167" t="s">
        <v>486</v>
      </c>
      <c r="N203" s="168" t="s">
        <v>510</v>
      </c>
      <c r="O203" s="35"/>
      <c r="P203" s="169">
        <f>O203*H203</f>
        <v>0</v>
      </c>
      <c r="Q203" s="169">
        <v>0</v>
      </c>
      <c r="R203" s="169">
        <f>Q203*H203</f>
        <v>0</v>
      </c>
      <c r="S203" s="169">
        <v>0</v>
      </c>
      <c r="T203" s="170">
        <f>S203*H203</f>
        <v>0</v>
      </c>
      <c r="AR203" s="17" t="s">
        <v>589</v>
      </c>
      <c r="AT203" s="17" t="s">
        <v>584</v>
      </c>
      <c r="AU203" s="17" t="s">
        <v>545</v>
      </c>
      <c r="AY203" s="17" t="s">
        <v>582</v>
      </c>
      <c r="BE203" s="171">
        <f>IF(N203="základní",J203,0)</f>
        <v>0</v>
      </c>
      <c r="BF203" s="171">
        <f>IF(N203="snížená",J203,0)</f>
        <v>0</v>
      </c>
      <c r="BG203" s="171">
        <f>IF(N203="zákl. přenesená",J203,0)</f>
        <v>0</v>
      </c>
      <c r="BH203" s="171">
        <f>IF(N203="sníž. přenesená",J203,0)</f>
        <v>0</v>
      </c>
      <c r="BI203" s="171">
        <f>IF(N203="nulová",J203,0)</f>
        <v>0</v>
      </c>
      <c r="BJ203" s="17" t="s">
        <v>487</v>
      </c>
      <c r="BK203" s="171">
        <f>ROUND(I203*H203,2)</f>
        <v>0</v>
      </c>
      <c r="BL203" s="17" t="s">
        <v>589</v>
      </c>
      <c r="BM203" s="17" t="s">
        <v>705</v>
      </c>
    </row>
    <row r="204" spans="2:47" s="1" customFormat="1" ht="27">
      <c r="B204" s="34"/>
      <c r="D204" s="172" t="s">
        <v>591</v>
      </c>
      <c r="F204" s="173" t="s">
        <v>706</v>
      </c>
      <c r="I204" s="131"/>
      <c r="L204" s="34"/>
      <c r="M204" s="64"/>
      <c r="N204" s="35"/>
      <c r="O204" s="35"/>
      <c r="P204" s="35"/>
      <c r="Q204" s="35"/>
      <c r="R204" s="35"/>
      <c r="S204" s="35"/>
      <c r="T204" s="65"/>
      <c r="AT204" s="17" t="s">
        <v>591</v>
      </c>
      <c r="AU204" s="17" t="s">
        <v>545</v>
      </c>
    </row>
    <row r="205" spans="2:47" s="1" customFormat="1" ht="121.5">
      <c r="B205" s="34"/>
      <c r="D205" s="172" t="s">
        <v>593</v>
      </c>
      <c r="F205" s="174" t="s">
        <v>707</v>
      </c>
      <c r="I205" s="131"/>
      <c r="L205" s="34"/>
      <c r="M205" s="64"/>
      <c r="N205" s="35"/>
      <c r="O205" s="35"/>
      <c r="P205" s="35"/>
      <c r="Q205" s="35"/>
      <c r="R205" s="35"/>
      <c r="S205" s="35"/>
      <c r="T205" s="65"/>
      <c r="AT205" s="17" t="s">
        <v>593</v>
      </c>
      <c r="AU205" s="17" t="s">
        <v>545</v>
      </c>
    </row>
    <row r="206" spans="2:51" s="12" customFormat="1" ht="13.5">
      <c r="B206" s="183"/>
      <c r="D206" s="192" t="s">
        <v>595</v>
      </c>
      <c r="E206" s="204" t="s">
        <v>486</v>
      </c>
      <c r="F206" s="205" t="s">
        <v>708</v>
      </c>
      <c r="H206" s="206">
        <v>40</v>
      </c>
      <c r="I206" s="187"/>
      <c r="L206" s="183"/>
      <c r="M206" s="188"/>
      <c r="N206" s="189"/>
      <c r="O206" s="189"/>
      <c r="P206" s="189"/>
      <c r="Q206" s="189"/>
      <c r="R206" s="189"/>
      <c r="S206" s="189"/>
      <c r="T206" s="190"/>
      <c r="AT206" s="184" t="s">
        <v>595</v>
      </c>
      <c r="AU206" s="184" t="s">
        <v>545</v>
      </c>
      <c r="AV206" s="12" t="s">
        <v>545</v>
      </c>
      <c r="AW206" s="12" t="s">
        <v>503</v>
      </c>
      <c r="AX206" s="12" t="s">
        <v>487</v>
      </c>
      <c r="AY206" s="184" t="s">
        <v>582</v>
      </c>
    </row>
    <row r="207" spans="2:65" s="1" customFormat="1" ht="22.5" customHeight="1">
      <c r="B207" s="159"/>
      <c r="C207" s="160" t="s">
        <v>709</v>
      </c>
      <c r="D207" s="160" t="s">
        <v>584</v>
      </c>
      <c r="E207" s="161" t="s">
        <v>710</v>
      </c>
      <c r="F207" s="162" t="s">
        <v>711</v>
      </c>
      <c r="G207" s="163" t="s">
        <v>587</v>
      </c>
      <c r="H207" s="164">
        <v>2150.5</v>
      </c>
      <c r="I207" s="165"/>
      <c r="J207" s="166">
        <f>ROUND(I207*H207,2)</f>
        <v>0</v>
      </c>
      <c r="K207" s="162" t="s">
        <v>588</v>
      </c>
      <c r="L207" s="34"/>
      <c r="M207" s="167" t="s">
        <v>486</v>
      </c>
      <c r="N207" s="168" t="s">
        <v>510</v>
      </c>
      <c r="O207" s="35"/>
      <c r="P207" s="169">
        <f>O207*H207</f>
        <v>0</v>
      </c>
      <c r="Q207" s="169">
        <v>0</v>
      </c>
      <c r="R207" s="169">
        <f>Q207*H207</f>
        <v>0</v>
      </c>
      <c r="S207" s="169">
        <v>0</v>
      </c>
      <c r="T207" s="170">
        <f>S207*H207</f>
        <v>0</v>
      </c>
      <c r="AR207" s="17" t="s">
        <v>589</v>
      </c>
      <c r="AT207" s="17" t="s">
        <v>584</v>
      </c>
      <c r="AU207" s="17" t="s">
        <v>545</v>
      </c>
      <c r="AY207" s="17" t="s">
        <v>582</v>
      </c>
      <c r="BE207" s="171">
        <f>IF(N207="základní",J207,0)</f>
        <v>0</v>
      </c>
      <c r="BF207" s="171">
        <f>IF(N207="snížená",J207,0)</f>
        <v>0</v>
      </c>
      <c r="BG207" s="171">
        <f>IF(N207="zákl. přenesená",J207,0)</f>
        <v>0</v>
      </c>
      <c r="BH207" s="171">
        <f>IF(N207="sníž. přenesená",J207,0)</f>
        <v>0</v>
      </c>
      <c r="BI207" s="171">
        <f>IF(N207="nulová",J207,0)</f>
        <v>0</v>
      </c>
      <c r="BJ207" s="17" t="s">
        <v>487</v>
      </c>
      <c r="BK207" s="171">
        <f>ROUND(I207*H207,2)</f>
        <v>0</v>
      </c>
      <c r="BL207" s="17" t="s">
        <v>589</v>
      </c>
      <c r="BM207" s="17" t="s">
        <v>712</v>
      </c>
    </row>
    <row r="208" spans="2:47" s="1" customFormat="1" ht="13.5">
      <c r="B208" s="34"/>
      <c r="D208" s="172" t="s">
        <v>591</v>
      </c>
      <c r="F208" s="173" t="s">
        <v>713</v>
      </c>
      <c r="I208" s="131"/>
      <c r="L208" s="34"/>
      <c r="M208" s="64"/>
      <c r="N208" s="35"/>
      <c r="O208" s="35"/>
      <c r="P208" s="35"/>
      <c r="Q208" s="35"/>
      <c r="R208" s="35"/>
      <c r="S208" s="35"/>
      <c r="T208" s="65"/>
      <c r="AT208" s="17" t="s">
        <v>591</v>
      </c>
      <c r="AU208" s="17" t="s">
        <v>545</v>
      </c>
    </row>
    <row r="209" spans="2:47" s="1" customFormat="1" ht="162">
      <c r="B209" s="34"/>
      <c r="D209" s="172" t="s">
        <v>593</v>
      </c>
      <c r="F209" s="174" t="s">
        <v>714</v>
      </c>
      <c r="I209" s="131"/>
      <c r="L209" s="34"/>
      <c r="M209" s="64"/>
      <c r="N209" s="35"/>
      <c r="O209" s="35"/>
      <c r="P209" s="35"/>
      <c r="Q209" s="35"/>
      <c r="R209" s="35"/>
      <c r="S209" s="35"/>
      <c r="T209" s="65"/>
      <c r="AT209" s="17" t="s">
        <v>593</v>
      </c>
      <c r="AU209" s="17" t="s">
        <v>545</v>
      </c>
    </row>
    <row r="210" spans="2:51" s="11" customFormat="1" ht="13.5">
      <c r="B210" s="175"/>
      <c r="D210" s="172" t="s">
        <v>595</v>
      </c>
      <c r="E210" s="176" t="s">
        <v>486</v>
      </c>
      <c r="F210" s="177" t="s">
        <v>596</v>
      </c>
      <c r="H210" s="178" t="s">
        <v>486</v>
      </c>
      <c r="I210" s="179"/>
      <c r="L210" s="175"/>
      <c r="M210" s="180"/>
      <c r="N210" s="181"/>
      <c r="O210" s="181"/>
      <c r="P210" s="181"/>
      <c r="Q210" s="181"/>
      <c r="R210" s="181"/>
      <c r="S210" s="181"/>
      <c r="T210" s="182"/>
      <c r="AT210" s="178" t="s">
        <v>595</v>
      </c>
      <c r="AU210" s="178" t="s">
        <v>545</v>
      </c>
      <c r="AV210" s="11" t="s">
        <v>487</v>
      </c>
      <c r="AW210" s="11" t="s">
        <v>503</v>
      </c>
      <c r="AX210" s="11" t="s">
        <v>539</v>
      </c>
      <c r="AY210" s="178" t="s">
        <v>582</v>
      </c>
    </row>
    <row r="211" spans="2:51" s="11" customFormat="1" ht="13.5">
      <c r="B211" s="175"/>
      <c r="D211" s="172" t="s">
        <v>595</v>
      </c>
      <c r="E211" s="176" t="s">
        <v>486</v>
      </c>
      <c r="F211" s="177" t="s">
        <v>597</v>
      </c>
      <c r="H211" s="178" t="s">
        <v>486</v>
      </c>
      <c r="I211" s="179"/>
      <c r="L211" s="175"/>
      <c r="M211" s="180"/>
      <c r="N211" s="181"/>
      <c r="O211" s="181"/>
      <c r="P211" s="181"/>
      <c r="Q211" s="181"/>
      <c r="R211" s="181"/>
      <c r="S211" s="181"/>
      <c r="T211" s="182"/>
      <c r="AT211" s="178" t="s">
        <v>595</v>
      </c>
      <c r="AU211" s="178" t="s">
        <v>545</v>
      </c>
      <c r="AV211" s="11" t="s">
        <v>487</v>
      </c>
      <c r="AW211" s="11" t="s">
        <v>503</v>
      </c>
      <c r="AX211" s="11" t="s">
        <v>539</v>
      </c>
      <c r="AY211" s="178" t="s">
        <v>582</v>
      </c>
    </row>
    <row r="212" spans="2:51" s="12" customFormat="1" ht="13.5">
      <c r="B212" s="183"/>
      <c r="D212" s="172" t="s">
        <v>595</v>
      </c>
      <c r="E212" s="184" t="s">
        <v>486</v>
      </c>
      <c r="F212" s="185" t="s">
        <v>598</v>
      </c>
      <c r="H212" s="186">
        <v>388.5</v>
      </c>
      <c r="I212" s="187"/>
      <c r="L212" s="183"/>
      <c r="M212" s="188"/>
      <c r="N212" s="189"/>
      <c r="O212" s="189"/>
      <c r="P212" s="189"/>
      <c r="Q212" s="189"/>
      <c r="R212" s="189"/>
      <c r="S212" s="189"/>
      <c r="T212" s="190"/>
      <c r="AT212" s="184" t="s">
        <v>595</v>
      </c>
      <c r="AU212" s="184" t="s">
        <v>545</v>
      </c>
      <c r="AV212" s="12" t="s">
        <v>545</v>
      </c>
      <c r="AW212" s="12" t="s">
        <v>503</v>
      </c>
      <c r="AX212" s="12" t="s">
        <v>539</v>
      </c>
      <c r="AY212" s="184" t="s">
        <v>582</v>
      </c>
    </row>
    <row r="213" spans="2:51" s="12" customFormat="1" ht="13.5">
      <c r="B213" s="183"/>
      <c r="D213" s="172" t="s">
        <v>595</v>
      </c>
      <c r="E213" s="184" t="s">
        <v>486</v>
      </c>
      <c r="F213" s="185" t="s">
        <v>599</v>
      </c>
      <c r="H213" s="186">
        <v>64.5</v>
      </c>
      <c r="I213" s="187"/>
      <c r="L213" s="183"/>
      <c r="M213" s="188"/>
      <c r="N213" s="189"/>
      <c r="O213" s="189"/>
      <c r="P213" s="189"/>
      <c r="Q213" s="189"/>
      <c r="R213" s="189"/>
      <c r="S213" s="189"/>
      <c r="T213" s="190"/>
      <c r="AT213" s="184" t="s">
        <v>595</v>
      </c>
      <c r="AU213" s="184" t="s">
        <v>545</v>
      </c>
      <c r="AV213" s="12" t="s">
        <v>545</v>
      </c>
      <c r="AW213" s="12" t="s">
        <v>503</v>
      </c>
      <c r="AX213" s="12" t="s">
        <v>539</v>
      </c>
      <c r="AY213" s="184" t="s">
        <v>582</v>
      </c>
    </row>
    <row r="214" spans="2:51" s="12" customFormat="1" ht="13.5">
      <c r="B214" s="183"/>
      <c r="D214" s="172" t="s">
        <v>595</v>
      </c>
      <c r="E214" s="184" t="s">
        <v>486</v>
      </c>
      <c r="F214" s="185" t="s">
        <v>600</v>
      </c>
      <c r="H214" s="186">
        <v>51</v>
      </c>
      <c r="I214" s="187"/>
      <c r="L214" s="183"/>
      <c r="M214" s="188"/>
      <c r="N214" s="189"/>
      <c r="O214" s="189"/>
      <c r="P214" s="189"/>
      <c r="Q214" s="189"/>
      <c r="R214" s="189"/>
      <c r="S214" s="189"/>
      <c r="T214" s="190"/>
      <c r="AT214" s="184" t="s">
        <v>595</v>
      </c>
      <c r="AU214" s="184" t="s">
        <v>545</v>
      </c>
      <c r="AV214" s="12" t="s">
        <v>545</v>
      </c>
      <c r="AW214" s="12" t="s">
        <v>503</v>
      </c>
      <c r="AX214" s="12" t="s">
        <v>539</v>
      </c>
      <c r="AY214" s="184" t="s">
        <v>582</v>
      </c>
    </row>
    <row r="215" spans="2:51" s="12" customFormat="1" ht="13.5">
      <c r="B215" s="183"/>
      <c r="D215" s="172" t="s">
        <v>595</v>
      </c>
      <c r="E215" s="184" t="s">
        <v>486</v>
      </c>
      <c r="F215" s="185" t="s">
        <v>601</v>
      </c>
      <c r="H215" s="186">
        <v>49.5</v>
      </c>
      <c r="I215" s="187"/>
      <c r="L215" s="183"/>
      <c r="M215" s="188"/>
      <c r="N215" s="189"/>
      <c r="O215" s="189"/>
      <c r="P215" s="189"/>
      <c r="Q215" s="189"/>
      <c r="R215" s="189"/>
      <c r="S215" s="189"/>
      <c r="T215" s="190"/>
      <c r="AT215" s="184" t="s">
        <v>595</v>
      </c>
      <c r="AU215" s="184" t="s">
        <v>545</v>
      </c>
      <c r="AV215" s="12" t="s">
        <v>545</v>
      </c>
      <c r="AW215" s="12" t="s">
        <v>503</v>
      </c>
      <c r="AX215" s="12" t="s">
        <v>539</v>
      </c>
      <c r="AY215" s="184" t="s">
        <v>582</v>
      </c>
    </row>
    <row r="216" spans="2:51" s="12" customFormat="1" ht="13.5">
      <c r="B216" s="183"/>
      <c r="D216" s="172" t="s">
        <v>595</v>
      </c>
      <c r="E216" s="184" t="s">
        <v>486</v>
      </c>
      <c r="F216" s="185" t="s">
        <v>602</v>
      </c>
      <c r="H216" s="186">
        <v>220.5</v>
      </c>
      <c r="I216" s="187"/>
      <c r="L216" s="183"/>
      <c r="M216" s="188"/>
      <c r="N216" s="189"/>
      <c r="O216" s="189"/>
      <c r="P216" s="189"/>
      <c r="Q216" s="189"/>
      <c r="R216" s="189"/>
      <c r="S216" s="189"/>
      <c r="T216" s="190"/>
      <c r="AT216" s="184" t="s">
        <v>595</v>
      </c>
      <c r="AU216" s="184" t="s">
        <v>545</v>
      </c>
      <c r="AV216" s="12" t="s">
        <v>545</v>
      </c>
      <c r="AW216" s="12" t="s">
        <v>503</v>
      </c>
      <c r="AX216" s="12" t="s">
        <v>539</v>
      </c>
      <c r="AY216" s="184" t="s">
        <v>582</v>
      </c>
    </row>
    <row r="217" spans="2:51" s="12" customFormat="1" ht="13.5">
      <c r="B217" s="183"/>
      <c r="D217" s="172" t="s">
        <v>595</v>
      </c>
      <c r="E217" s="184" t="s">
        <v>486</v>
      </c>
      <c r="F217" s="185" t="s">
        <v>603</v>
      </c>
      <c r="H217" s="186">
        <v>532.5</v>
      </c>
      <c r="I217" s="187"/>
      <c r="L217" s="183"/>
      <c r="M217" s="188"/>
      <c r="N217" s="189"/>
      <c r="O217" s="189"/>
      <c r="P217" s="189"/>
      <c r="Q217" s="189"/>
      <c r="R217" s="189"/>
      <c r="S217" s="189"/>
      <c r="T217" s="190"/>
      <c r="AT217" s="184" t="s">
        <v>595</v>
      </c>
      <c r="AU217" s="184" t="s">
        <v>545</v>
      </c>
      <c r="AV217" s="12" t="s">
        <v>545</v>
      </c>
      <c r="AW217" s="12" t="s">
        <v>503</v>
      </c>
      <c r="AX217" s="12" t="s">
        <v>539</v>
      </c>
      <c r="AY217" s="184" t="s">
        <v>582</v>
      </c>
    </row>
    <row r="218" spans="2:51" s="12" customFormat="1" ht="13.5">
      <c r="B218" s="183"/>
      <c r="D218" s="172" t="s">
        <v>595</v>
      </c>
      <c r="E218" s="184" t="s">
        <v>486</v>
      </c>
      <c r="F218" s="185" t="s">
        <v>604</v>
      </c>
      <c r="H218" s="186">
        <v>100.5</v>
      </c>
      <c r="I218" s="187"/>
      <c r="L218" s="183"/>
      <c r="M218" s="188"/>
      <c r="N218" s="189"/>
      <c r="O218" s="189"/>
      <c r="P218" s="189"/>
      <c r="Q218" s="189"/>
      <c r="R218" s="189"/>
      <c r="S218" s="189"/>
      <c r="T218" s="190"/>
      <c r="AT218" s="184" t="s">
        <v>595</v>
      </c>
      <c r="AU218" s="184" t="s">
        <v>545</v>
      </c>
      <c r="AV218" s="12" t="s">
        <v>545</v>
      </c>
      <c r="AW218" s="12" t="s">
        <v>503</v>
      </c>
      <c r="AX218" s="12" t="s">
        <v>539</v>
      </c>
      <c r="AY218" s="184" t="s">
        <v>582</v>
      </c>
    </row>
    <row r="219" spans="2:51" s="12" customFormat="1" ht="13.5">
      <c r="B219" s="183"/>
      <c r="D219" s="172" t="s">
        <v>595</v>
      </c>
      <c r="E219" s="184" t="s">
        <v>486</v>
      </c>
      <c r="F219" s="185" t="s">
        <v>605</v>
      </c>
      <c r="H219" s="186">
        <v>81</v>
      </c>
      <c r="I219" s="187"/>
      <c r="L219" s="183"/>
      <c r="M219" s="188"/>
      <c r="N219" s="189"/>
      <c r="O219" s="189"/>
      <c r="P219" s="189"/>
      <c r="Q219" s="189"/>
      <c r="R219" s="189"/>
      <c r="S219" s="189"/>
      <c r="T219" s="190"/>
      <c r="AT219" s="184" t="s">
        <v>595</v>
      </c>
      <c r="AU219" s="184" t="s">
        <v>545</v>
      </c>
      <c r="AV219" s="12" t="s">
        <v>545</v>
      </c>
      <c r="AW219" s="12" t="s">
        <v>503</v>
      </c>
      <c r="AX219" s="12" t="s">
        <v>539</v>
      </c>
      <c r="AY219" s="184" t="s">
        <v>582</v>
      </c>
    </row>
    <row r="220" spans="2:51" s="12" customFormat="1" ht="13.5">
      <c r="B220" s="183"/>
      <c r="D220" s="172" t="s">
        <v>595</v>
      </c>
      <c r="E220" s="184" t="s">
        <v>486</v>
      </c>
      <c r="F220" s="185" t="s">
        <v>606</v>
      </c>
      <c r="H220" s="186">
        <v>662.5</v>
      </c>
      <c r="I220" s="187"/>
      <c r="L220" s="183"/>
      <c r="M220" s="188"/>
      <c r="N220" s="189"/>
      <c r="O220" s="189"/>
      <c r="P220" s="189"/>
      <c r="Q220" s="189"/>
      <c r="R220" s="189"/>
      <c r="S220" s="189"/>
      <c r="T220" s="190"/>
      <c r="AT220" s="184" t="s">
        <v>595</v>
      </c>
      <c r="AU220" s="184" t="s">
        <v>545</v>
      </c>
      <c r="AV220" s="12" t="s">
        <v>545</v>
      </c>
      <c r="AW220" s="12" t="s">
        <v>503</v>
      </c>
      <c r="AX220" s="12" t="s">
        <v>539</v>
      </c>
      <c r="AY220" s="184" t="s">
        <v>582</v>
      </c>
    </row>
    <row r="221" spans="2:51" s="13" customFormat="1" ht="13.5">
      <c r="B221" s="191"/>
      <c r="D221" s="172" t="s">
        <v>595</v>
      </c>
      <c r="E221" s="207" t="s">
        <v>486</v>
      </c>
      <c r="F221" s="208" t="s">
        <v>607</v>
      </c>
      <c r="H221" s="209">
        <v>2150.5</v>
      </c>
      <c r="I221" s="196"/>
      <c r="L221" s="191"/>
      <c r="M221" s="197"/>
      <c r="N221" s="198"/>
      <c r="O221" s="198"/>
      <c r="P221" s="198"/>
      <c r="Q221" s="198"/>
      <c r="R221" s="198"/>
      <c r="S221" s="198"/>
      <c r="T221" s="199"/>
      <c r="AT221" s="200" t="s">
        <v>595</v>
      </c>
      <c r="AU221" s="200" t="s">
        <v>545</v>
      </c>
      <c r="AV221" s="13" t="s">
        <v>589</v>
      </c>
      <c r="AW221" s="13" t="s">
        <v>503</v>
      </c>
      <c r="AX221" s="13" t="s">
        <v>487</v>
      </c>
      <c r="AY221" s="200" t="s">
        <v>582</v>
      </c>
    </row>
    <row r="222" spans="2:63" s="10" customFormat="1" ht="29.25" customHeight="1">
      <c r="B222" s="145"/>
      <c r="D222" s="156" t="s">
        <v>538</v>
      </c>
      <c r="E222" s="157" t="s">
        <v>589</v>
      </c>
      <c r="F222" s="157" t="s">
        <v>715</v>
      </c>
      <c r="I222" s="148"/>
      <c r="J222" s="158">
        <f>BK222</f>
        <v>0</v>
      </c>
      <c r="L222" s="145"/>
      <c r="M222" s="150"/>
      <c r="N222" s="151"/>
      <c r="O222" s="151"/>
      <c r="P222" s="152">
        <f>SUM(P223:P232)</f>
        <v>0</v>
      </c>
      <c r="Q222" s="151"/>
      <c r="R222" s="152">
        <f>SUM(R223:R232)</f>
        <v>4.616946</v>
      </c>
      <c r="S222" s="151"/>
      <c r="T222" s="153">
        <f>SUM(T223:T232)</f>
        <v>0</v>
      </c>
      <c r="AR222" s="146" t="s">
        <v>487</v>
      </c>
      <c r="AT222" s="154" t="s">
        <v>538</v>
      </c>
      <c r="AU222" s="154" t="s">
        <v>487</v>
      </c>
      <c r="AY222" s="146" t="s">
        <v>582</v>
      </c>
      <c r="BK222" s="155">
        <f>SUM(BK223:BK232)</f>
        <v>0</v>
      </c>
    </row>
    <row r="223" spans="2:65" s="1" customFormat="1" ht="31.5" customHeight="1">
      <c r="B223" s="159"/>
      <c r="C223" s="160" t="s">
        <v>716</v>
      </c>
      <c r="D223" s="160" t="s">
        <v>584</v>
      </c>
      <c r="E223" s="161" t="s">
        <v>717</v>
      </c>
      <c r="F223" s="162" t="s">
        <v>718</v>
      </c>
      <c r="G223" s="163" t="s">
        <v>587</v>
      </c>
      <c r="H223" s="164">
        <v>40</v>
      </c>
      <c r="I223" s="165"/>
      <c r="J223" s="166">
        <f>ROUND(I223*H223,2)</f>
        <v>0</v>
      </c>
      <c r="K223" s="162" t="s">
        <v>588</v>
      </c>
      <c r="L223" s="34"/>
      <c r="M223" s="167" t="s">
        <v>486</v>
      </c>
      <c r="N223" s="168" t="s">
        <v>510</v>
      </c>
      <c r="O223" s="35"/>
      <c r="P223" s="169">
        <f>O223*H223</f>
        <v>0</v>
      </c>
      <c r="Q223" s="169">
        <v>0</v>
      </c>
      <c r="R223" s="169">
        <f>Q223*H223</f>
        <v>0</v>
      </c>
      <c r="S223" s="169">
        <v>0</v>
      </c>
      <c r="T223" s="170">
        <f>S223*H223</f>
        <v>0</v>
      </c>
      <c r="AR223" s="17" t="s">
        <v>589</v>
      </c>
      <c r="AT223" s="17" t="s">
        <v>584</v>
      </c>
      <c r="AU223" s="17" t="s">
        <v>545</v>
      </c>
      <c r="AY223" s="17" t="s">
        <v>582</v>
      </c>
      <c r="BE223" s="171">
        <f>IF(N223="základní",J223,0)</f>
        <v>0</v>
      </c>
      <c r="BF223" s="171">
        <f>IF(N223="snížená",J223,0)</f>
        <v>0</v>
      </c>
      <c r="BG223" s="171">
        <f>IF(N223="zákl. přenesená",J223,0)</f>
        <v>0</v>
      </c>
      <c r="BH223" s="171">
        <f>IF(N223="sníž. přenesená",J223,0)</f>
        <v>0</v>
      </c>
      <c r="BI223" s="171">
        <f>IF(N223="nulová",J223,0)</f>
        <v>0</v>
      </c>
      <c r="BJ223" s="17" t="s">
        <v>487</v>
      </c>
      <c r="BK223" s="171">
        <f>ROUND(I223*H223,2)</f>
        <v>0</v>
      </c>
      <c r="BL223" s="17" t="s">
        <v>589</v>
      </c>
      <c r="BM223" s="17" t="s">
        <v>719</v>
      </c>
    </row>
    <row r="224" spans="2:47" s="1" customFormat="1" ht="27">
      <c r="B224" s="34"/>
      <c r="D224" s="172" t="s">
        <v>591</v>
      </c>
      <c r="F224" s="173" t="s">
        <v>720</v>
      </c>
      <c r="I224" s="131"/>
      <c r="L224" s="34"/>
      <c r="M224" s="64"/>
      <c r="N224" s="35"/>
      <c r="O224" s="35"/>
      <c r="P224" s="35"/>
      <c r="Q224" s="35"/>
      <c r="R224" s="35"/>
      <c r="S224" s="35"/>
      <c r="T224" s="65"/>
      <c r="AT224" s="17" t="s">
        <v>591</v>
      </c>
      <c r="AU224" s="17" t="s">
        <v>545</v>
      </c>
    </row>
    <row r="225" spans="2:47" s="1" customFormat="1" ht="162">
      <c r="B225" s="34"/>
      <c r="D225" s="172" t="s">
        <v>593</v>
      </c>
      <c r="F225" s="174" t="s">
        <v>721</v>
      </c>
      <c r="I225" s="131"/>
      <c r="L225" s="34"/>
      <c r="M225" s="64"/>
      <c r="N225" s="35"/>
      <c r="O225" s="35"/>
      <c r="P225" s="35"/>
      <c r="Q225" s="35"/>
      <c r="R225" s="35"/>
      <c r="S225" s="35"/>
      <c r="T225" s="65"/>
      <c r="AT225" s="17" t="s">
        <v>593</v>
      </c>
      <c r="AU225" s="17" t="s">
        <v>545</v>
      </c>
    </row>
    <row r="226" spans="2:51" s="12" customFormat="1" ht="13.5">
      <c r="B226" s="183"/>
      <c r="D226" s="192" t="s">
        <v>595</v>
      </c>
      <c r="E226" s="204" t="s">
        <v>486</v>
      </c>
      <c r="F226" s="205" t="s">
        <v>722</v>
      </c>
      <c r="H226" s="206">
        <v>40</v>
      </c>
      <c r="I226" s="187"/>
      <c r="L226" s="183"/>
      <c r="M226" s="188"/>
      <c r="N226" s="189"/>
      <c r="O226" s="189"/>
      <c r="P226" s="189"/>
      <c r="Q226" s="189"/>
      <c r="R226" s="189"/>
      <c r="S226" s="189"/>
      <c r="T226" s="190"/>
      <c r="AT226" s="184" t="s">
        <v>595</v>
      </c>
      <c r="AU226" s="184" t="s">
        <v>545</v>
      </c>
      <c r="AV226" s="12" t="s">
        <v>545</v>
      </c>
      <c r="AW226" s="12" t="s">
        <v>503</v>
      </c>
      <c r="AX226" s="12" t="s">
        <v>487</v>
      </c>
      <c r="AY226" s="184" t="s">
        <v>582</v>
      </c>
    </row>
    <row r="227" spans="2:65" s="1" customFormat="1" ht="22.5" customHeight="1">
      <c r="B227" s="159"/>
      <c r="C227" s="160" t="s">
        <v>492</v>
      </c>
      <c r="D227" s="160" t="s">
        <v>584</v>
      </c>
      <c r="E227" s="161" t="s">
        <v>723</v>
      </c>
      <c r="F227" s="162" t="s">
        <v>724</v>
      </c>
      <c r="G227" s="163" t="s">
        <v>685</v>
      </c>
      <c r="H227" s="164">
        <v>1.8</v>
      </c>
      <c r="I227" s="165"/>
      <c r="J227" s="166">
        <f>ROUND(I227*H227,2)</f>
        <v>0</v>
      </c>
      <c r="K227" s="162" t="s">
        <v>486</v>
      </c>
      <c r="L227" s="34"/>
      <c r="M227" s="167" t="s">
        <v>486</v>
      </c>
      <c r="N227" s="168" t="s">
        <v>510</v>
      </c>
      <c r="O227" s="35"/>
      <c r="P227" s="169">
        <f>O227*H227</f>
        <v>0</v>
      </c>
      <c r="Q227" s="169">
        <v>2.56497</v>
      </c>
      <c r="R227" s="169">
        <f>Q227*H227</f>
        <v>4.616946</v>
      </c>
      <c r="S227" s="169">
        <v>0</v>
      </c>
      <c r="T227" s="170">
        <f>S227*H227</f>
        <v>0</v>
      </c>
      <c r="AR227" s="17" t="s">
        <v>589</v>
      </c>
      <c r="AT227" s="17" t="s">
        <v>584</v>
      </c>
      <c r="AU227" s="17" t="s">
        <v>545</v>
      </c>
      <c r="AY227" s="17" t="s">
        <v>582</v>
      </c>
      <c r="BE227" s="171">
        <f>IF(N227="základní",J227,0)</f>
        <v>0</v>
      </c>
      <c r="BF227" s="171">
        <f>IF(N227="snížená",J227,0)</f>
        <v>0</v>
      </c>
      <c r="BG227" s="171">
        <f>IF(N227="zákl. přenesená",J227,0)</f>
        <v>0</v>
      </c>
      <c r="BH227" s="171">
        <f>IF(N227="sníž. přenesená",J227,0)</f>
        <v>0</v>
      </c>
      <c r="BI227" s="171">
        <f>IF(N227="nulová",J227,0)</f>
        <v>0</v>
      </c>
      <c r="BJ227" s="17" t="s">
        <v>487</v>
      </c>
      <c r="BK227" s="171">
        <f>ROUND(I227*H227,2)</f>
        <v>0</v>
      </c>
      <c r="BL227" s="17" t="s">
        <v>589</v>
      </c>
      <c r="BM227" s="17" t="s">
        <v>725</v>
      </c>
    </row>
    <row r="228" spans="2:51" s="11" customFormat="1" ht="13.5">
      <c r="B228" s="175"/>
      <c r="D228" s="172" t="s">
        <v>595</v>
      </c>
      <c r="E228" s="176" t="s">
        <v>486</v>
      </c>
      <c r="F228" s="177" t="s">
        <v>726</v>
      </c>
      <c r="H228" s="178" t="s">
        <v>486</v>
      </c>
      <c r="I228" s="179"/>
      <c r="L228" s="175"/>
      <c r="M228" s="180"/>
      <c r="N228" s="181"/>
      <c r="O228" s="181"/>
      <c r="P228" s="181"/>
      <c r="Q228" s="181"/>
      <c r="R228" s="181"/>
      <c r="S228" s="181"/>
      <c r="T228" s="182"/>
      <c r="AT228" s="178" t="s">
        <v>595</v>
      </c>
      <c r="AU228" s="178" t="s">
        <v>545</v>
      </c>
      <c r="AV228" s="11" t="s">
        <v>487</v>
      </c>
      <c r="AW228" s="11" t="s">
        <v>503</v>
      </c>
      <c r="AX228" s="11" t="s">
        <v>539</v>
      </c>
      <c r="AY228" s="178" t="s">
        <v>582</v>
      </c>
    </row>
    <row r="229" spans="2:51" s="11" customFormat="1" ht="13.5">
      <c r="B229" s="175"/>
      <c r="D229" s="172" t="s">
        <v>595</v>
      </c>
      <c r="E229" s="176" t="s">
        <v>486</v>
      </c>
      <c r="F229" s="177" t="s">
        <v>691</v>
      </c>
      <c r="H229" s="178" t="s">
        <v>486</v>
      </c>
      <c r="I229" s="179"/>
      <c r="L229" s="175"/>
      <c r="M229" s="180"/>
      <c r="N229" s="181"/>
      <c r="O229" s="181"/>
      <c r="P229" s="181"/>
      <c r="Q229" s="181"/>
      <c r="R229" s="181"/>
      <c r="S229" s="181"/>
      <c r="T229" s="182"/>
      <c r="AT229" s="178" t="s">
        <v>595</v>
      </c>
      <c r="AU229" s="178" t="s">
        <v>545</v>
      </c>
      <c r="AV229" s="11" t="s">
        <v>487</v>
      </c>
      <c r="AW229" s="11" t="s">
        <v>503</v>
      </c>
      <c r="AX229" s="11" t="s">
        <v>539</v>
      </c>
      <c r="AY229" s="178" t="s">
        <v>582</v>
      </c>
    </row>
    <row r="230" spans="2:51" s="12" customFormat="1" ht="13.5">
      <c r="B230" s="183"/>
      <c r="D230" s="172" t="s">
        <v>595</v>
      </c>
      <c r="E230" s="184" t="s">
        <v>486</v>
      </c>
      <c r="F230" s="185" t="s">
        <v>727</v>
      </c>
      <c r="H230" s="186">
        <v>0.9</v>
      </c>
      <c r="I230" s="187"/>
      <c r="L230" s="183"/>
      <c r="M230" s="188"/>
      <c r="N230" s="189"/>
      <c r="O230" s="189"/>
      <c r="P230" s="189"/>
      <c r="Q230" s="189"/>
      <c r="R230" s="189"/>
      <c r="S230" s="189"/>
      <c r="T230" s="190"/>
      <c r="AT230" s="184" t="s">
        <v>595</v>
      </c>
      <c r="AU230" s="184" t="s">
        <v>545</v>
      </c>
      <c r="AV230" s="12" t="s">
        <v>545</v>
      </c>
      <c r="AW230" s="12" t="s">
        <v>503</v>
      </c>
      <c r="AX230" s="12" t="s">
        <v>539</v>
      </c>
      <c r="AY230" s="184" t="s">
        <v>582</v>
      </c>
    </row>
    <row r="231" spans="2:51" s="12" customFormat="1" ht="13.5">
      <c r="B231" s="183"/>
      <c r="D231" s="172" t="s">
        <v>595</v>
      </c>
      <c r="E231" s="184" t="s">
        <v>486</v>
      </c>
      <c r="F231" s="185" t="s">
        <v>728</v>
      </c>
      <c r="H231" s="186">
        <v>0.9</v>
      </c>
      <c r="I231" s="187"/>
      <c r="L231" s="183"/>
      <c r="M231" s="188"/>
      <c r="N231" s="189"/>
      <c r="O231" s="189"/>
      <c r="P231" s="189"/>
      <c r="Q231" s="189"/>
      <c r="R231" s="189"/>
      <c r="S231" s="189"/>
      <c r="T231" s="190"/>
      <c r="AT231" s="184" t="s">
        <v>595</v>
      </c>
      <c r="AU231" s="184" t="s">
        <v>545</v>
      </c>
      <c r="AV231" s="12" t="s">
        <v>545</v>
      </c>
      <c r="AW231" s="12" t="s">
        <v>503</v>
      </c>
      <c r="AX231" s="12" t="s">
        <v>539</v>
      </c>
      <c r="AY231" s="184" t="s">
        <v>582</v>
      </c>
    </row>
    <row r="232" spans="2:51" s="13" customFormat="1" ht="13.5">
      <c r="B232" s="191"/>
      <c r="D232" s="172" t="s">
        <v>595</v>
      </c>
      <c r="E232" s="207" t="s">
        <v>486</v>
      </c>
      <c r="F232" s="208" t="s">
        <v>607</v>
      </c>
      <c r="H232" s="209">
        <v>1.8</v>
      </c>
      <c r="I232" s="196"/>
      <c r="L232" s="191"/>
      <c r="M232" s="197"/>
      <c r="N232" s="198"/>
      <c r="O232" s="198"/>
      <c r="P232" s="198"/>
      <c r="Q232" s="198"/>
      <c r="R232" s="198"/>
      <c r="S232" s="198"/>
      <c r="T232" s="199"/>
      <c r="AT232" s="200" t="s">
        <v>595</v>
      </c>
      <c r="AU232" s="200" t="s">
        <v>545</v>
      </c>
      <c r="AV232" s="13" t="s">
        <v>589</v>
      </c>
      <c r="AW232" s="13" t="s">
        <v>503</v>
      </c>
      <c r="AX232" s="13" t="s">
        <v>487</v>
      </c>
      <c r="AY232" s="200" t="s">
        <v>582</v>
      </c>
    </row>
    <row r="233" spans="2:63" s="10" customFormat="1" ht="29.25" customHeight="1">
      <c r="B233" s="145"/>
      <c r="D233" s="156" t="s">
        <v>538</v>
      </c>
      <c r="E233" s="157" t="s">
        <v>682</v>
      </c>
      <c r="F233" s="157" t="s">
        <v>729</v>
      </c>
      <c r="I233" s="148"/>
      <c r="J233" s="158">
        <f>BK233</f>
        <v>0</v>
      </c>
      <c r="L233" s="145"/>
      <c r="M233" s="150"/>
      <c r="N233" s="151"/>
      <c r="O233" s="151"/>
      <c r="P233" s="152">
        <f>SUM(P234:P435)</f>
        <v>0</v>
      </c>
      <c r="Q233" s="151"/>
      <c r="R233" s="152">
        <f>SUM(R234:R435)</f>
        <v>220.13300000000004</v>
      </c>
      <c r="S233" s="151"/>
      <c r="T233" s="153">
        <f>SUM(T234:T435)</f>
        <v>0</v>
      </c>
      <c r="AR233" s="146" t="s">
        <v>487</v>
      </c>
      <c r="AT233" s="154" t="s">
        <v>538</v>
      </c>
      <c r="AU233" s="154" t="s">
        <v>487</v>
      </c>
      <c r="AY233" s="146" t="s">
        <v>582</v>
      </c>
      <c r="BK233" s="155">
        <f>SUM(BK234:BK435)</f>
        <v>0</v>
      </c>
    </row>
    <row r="234" spans="2:65" s="1" customFormat="1" ht="22.5" customHeight="1">
      <c r="B234" s="159"/>
      <c r="C234" s="160" t="s">
        <v>730</v>
      </c>
      <c r="D234" s="160" t="s">
        <v>584</v>
      </c>
      <c r="E234" s="161" t="s">
        <v>731</v>
      </c>
      <c r="F234" s="162" t="s">
        <v>732</v>
      </c>
      <c r="G234" s="163" t="s">
        <v>587</v>
      </c>
      <c r="H234" s="164">
        <v>4301</v>
      </c>
      <c r="I234" s="165"/>
      <c r="J234" s="166">
        <f>ROUND(I234*H234,2)</f>
        <v>0</v>
      </c>
      <c r="K234" s="162" t="s">
        <v>588</v>
      </c>
      <c r="L234" s="34"/>
      <c r="M234" s="167" t="s">
        <v>486</v>
      </c>
      <c r="N234" s="168" t="s">
        <v>510</v>
      </c>
      <c r="O234" s="35"/>
      <c r="P234" s="169">
        <f>O234*H234</f>
        <v>0</v>
      </c>
      <c r="Q234" s="169">
        <v>0</v>
      </c>
      <c r="R234" s="169">
        <f>Q234*H234</f>
        <v>0</v>
      </c>
      <c r="S234" s="169">
        <v>0</v>
      </c>
      <c r="T234" s="170">
        <f>S234*H234</f>
        <v>0</v>
      </c>
      <c r="AR234" s="17" t="s">
        <v>589</v>
      </c>
      <c r="AT234" s="17" t="s">
        <v>584</v>
      </c>
      <c r="AU234" s="17" t="s">
        <v>545</v>
      </c>
      <c r="AY234" s="17" t="s">
        <v>582</v>
      </c>
      <c r="BE234" s="171">
        <f>IF(N234="základní",J234,0)</f>
        <v>0</v>
      </c>
      <c r="BF234" s="171">
        <f>IF(N234="snížená",J234,0)</f>
        <v>0</v>
      </c>
      <c r="BG234" s="171">
        <f>IF(N234="zákl. přenesená",J234,0)</f>
        <v>0</v>
      </c>
      <c r="BH234" s="171">
        <f>IF(N234="sníž. přenesená",J234,0)</f>
        <v>0</v>
      </c>
      <c r="BI234" s="171">
        <f>IF(N234="nulová",J234,0)</f>
        <v>0</v>
      </c>
      <c r="BJ234" s="17" t="s">
        <v>487</v>
      </c>
      <c r="BK234" s="171">
        <f>ROUND(I234*H234,2)</f>
        <v>0</v>
      </c>
      <c r="BL234" s="17" t="s">
        <v>589</v>
      </c>
      <c r="BM234" s="17" t="s">
        <v>733</v>
      </c>
    </row>
    <row r="235" spans="2:47" s="1" customFormat="1" ht="13.5">
      <c r="B235" s="34"/>
      <c r="D235" s="172" t="s">
        <v>591</v>
      </c>
      <c r="F235" s="173" t="s">
        <v>734</v>
      </c>
      <c r="I235" s="131"/>
      <c r="L235" s="34"/>
      <c r="M235" s="64"/>
      <c r="N235" s="35"/>
      <c r="O235" s="35"/>
      <c r="P235" s="35"/>
      <c r="Q235" s="35"/>
      <c r="R235" s="35"/>
      <c r="S235" s="35"/>
      <c r="T235" s="65"/>
      <c r="AT235" s="17" t="s">
        <v>591</v>
      </c>
      <c r="AU235" s="17" t="s">
        <v>545</v>
      </c>
    </row>
    <row r="236" spans="2:51" s="11" customFormat="1" ht="13.5">
      <c r="B236" s="175"/>
      <c r="D236" s="172" t="s">
        <v>595</v>
      </c>
      <c r="E236" s="176" t="s">
        <v>486</v>
      </c>
      <c r="F236" s="177" t="s">
        <v>596</v>
      </c>
      <c r="H236" s="178" t="s">
        <v>486</v>
      </c>
      <c r="I236" s="179"/>
      <c r="L236" s="175"/>
      <c r="M236" s="180"/>
      <c r="N236" s="181"/>
      <c r="O236" s="181"/>
      <c r="P236" s="181"/>
      <c r="Q236" s="181"/>
      <c r="R236" s="181"/>
      <c r="S236" s="181"/>
      <c r="T236" s="182"/>
      <c r="AT236" s="178" t="s">
        <v>595</v>
      </c>
      <c r="AU236" s="178" t="s">
        <v>545</v>
      </c>
      <c r="AV236" s="11" t="s">
        <v>487</v>
      </c>
      <c r="AW236" s="11" t="s">
        <v>503</v>
      </c>
      <c r="AX236" s="11" t="s">
        <v>539</v>
      </c>
      <c r="AY236" s="178" t="s">
        <v>582</v>
      </c>
    </row>
    <row r="237" spans="2:51" s="11" customFormat="1" ht="13.5">
      <c r="B237" s="175"/>
      <c r="D237" s="172" t="s">
        <v>595</v>
      </c>
      <c r="E237" s="176" t="s">
        <v>486</v>
      </c>
      <c r="F237" s="177" t="s">
        <v>597</v>
      </c>
      <c r="H237" s="178" t="s">
        <v>486</v>
      </c>
      <c r="I237" s="179"/>
      <c r="L237" s="175"/>
      <c r="M237" s="180"/>
      <c r="N237" s="181"/>
      <c r="O237" s="181"/>
      <c r="P237" s="181"/>
      <c r="Q237" s="181"/>
      <c r="R237" s="181"/>
      <c r="S237" s="181"/>
      <c r="T237" s="182"/>
      <c r="AT237" s="178" t="s">
        <v>595</v>
      </c>
      <c r="AU237" s="178" t="s">
        <v>545</v>
      </c>
      <c r="AV237" s="11" t="s">
        <v>487</v>
      </c>
      <c r="AW237" s="11" t="s">
        <v>503</v>
      </c>
      <c r="AX237" s="11" t="s">
        <v>539</v>
      </c>
      <c r="AY237" s="178" t="s">
        <v>582</v>
      </c>
    </row>
    <row r="238" spans="2:51" s="12" customFormat="1" ht="13.5">
      <c r="B238" s="183"/>
      <c r="D238" s="172" t="s">
        <v>595</v>
      </c>
      <c r="E238" s="184" t="s">
        <v>486</v>
      </c>
      <c r="F238" s="185" t="s">
        <v>735</v>
      </c>
      <c r="H238" s="186">
        <v>777</v>
      </c>
      <c r="I238" s="187"/>
      <c r="L238" s="183"/>
      <c r="M238" s="188"/>
      <c r="N238" s="189"/>
      <c r="O238" s="189"/>
      <c r="P238" s="189"/>
      <c r="Q238" s="189"/>
      <c r="R238" s="189"/>
      <c r="S238" s="189"/>
      <c r="T238" s="190"/>
      <c r="AT238" s="184" t="s">
        <v>595</v>
      </c>
      <c r="AU238" s="184" t="s">
        <v>545</v>
      </c>
      <c r="AV238" s="12" t="s">
        <v>545</v>
      </c>
      <c r="AW238" s="12" t="s">
        <v>503</v>
      </c>
      <c r="AX238" s="12" t="s">
        <v>539</v>
      </c>
      <c r="AY238" s="184" t="s">
        <v>582</v>
      </c>
    </row>
    <row r="239" spans="2:51" s="12" customFormat="1" ht="13.5">
      <c r="B239" s="183"/>
      <c r="D239" s="172" t="s">
        <v>595</v>
      </c>
      <c r="E239" s="184" t="s">
        <v>486</v>
      </c>
      <c r="F239" s="185" t="s">
        <v>736</v>
      </c>
      <c r="H239" s="186">
        <v>129</v>
      </c>
      <c r="I239" s="187"/>
      <c r="L239" s="183"/>
      <c r="M239" s="188"/>
      <c r="N239" s="189"/>
      <c r="O239" s="189"/>
      <c r="P239" s="189"/>
      <c r="Q239" s="189"/>
      <c r="R239" s="189"/>
      <c r="S239" s="189"/>
      <c r="T239" s="190"/>
      <c r="AT239" s="184" t="s">
        <v>595</v>
      </c>
      <c r="AU239" s="184" t="s">
        <v>545</v>
      </c>
      <c r="AV239" s="12" t="s">
        <v>545</v>
      </c>
      <c r="AW239" s="12" t="s">
        <v>503</v>
      </c>
      <c r="AX239" s="12" t="s">
        <v>539</v>
      </c>
      <c r="AY239" s="184" t="s">
        <v>582</v>
      </c>
    </row>
    <row r="240" spans="2:51" s="12" customFormat="1" ht="13.5">
      <c r="B240" s="183"/>
      <c r="D240" s="172" t="s">
        <v>595</v>
      </c>
      <c r="E240" s="184" t="s">
        <v>486</v>
      </c>
      <c r="F240" s="185" t="s">
        <v>737</v>
      </c>
      <c r="H240" s="186">
        <v>102</v>
      </c>
      <c r="I240" s="187"/>
      <c r="L240" s="183"/>
      <c r="M240" s="188"/>
      <c r="N240" s="189"/>
      <c r="O240" s="189"/>
      <c r="P240" s="189"/>
      <c r="Q240" s="189"/>
      <c r="R240" s="189"/>
      <c r="S240" s="189"/>
      <c r="T240" s="190"/>
      <c r="AT240" s="184" t="s">
        <v>595</v>
      </c>
      <c r="AU240" s="184" t="s">
        <v>545</v>
      </c>
      <c r="AV240" s="12" t="s">
        <v>545</v>
      </c>
      <c r="AW240" s="12" t="s">
        <v>503</v>
      </c>
      <c r="AX240" s="12" t="s">
        <v>539</v>
      </c>
      <c r="AY240" s="184" t="s">
        <v>582</v>
      </c>
    </row>
    <row r="241" spans="2:51" s="12" customFormat="1" ht="13.5">
      <c r="B241" s="183"/>
      <c r="D241" s="172" t="s">
        <v>595</v>
      </c>
      <c r="E241" s="184" t="s">
        <v>486</v>
      </c>
      <c r="F241" s="185" t="s">
        <v>738</v>
      </c>
      <c r="H241" s="186">
        <v>99</v>
      </c>
      <c r="I241" s="187"/>
      <c r="L241" s="183"/>
      <c r="M241" s="188"/>
      <c r="N241" s="189"/>
      <c r="O241" s="189"/>
      <c r="P241" s="189"/>
      <c r="Q241" s="189"/>
      <c r="R241" s="189"/>
      <c r="S241" s="189"/>
      <c r="T241" s="190"/>
      <c r="AT241" s="184" t="s">
        <v>595</v>
      </c>
      <c r="AU241" s="184" t="s">
        <v>545</v>
      </c>
      <c r="AV241" s="12" t="s">
        <v>545</v>
      </c>
      <c r="AW241" s="12" t="s">
        <v>503</v>
      </c>
      <c r="AX241" s="12" t="s">
        <v>539</v>
      </c>
      <c r="AY241" s="184" t="s">
        <v>582</v>
      </c>
    </row>
    <row r="242" spans="2:51" s="12" customFormat="1" ht="13.5">
      <c r="B242" s="183"/>
      <c r="D242" s="172" t="s">
        <v>595</v>
      </c>
      <c r="E242" s="184" t="s">
        <v>486</v>
      </c>
      <c r="F242" s="185" t="s">
        <v>739</v>
      </c>
      <c r="H242" s="186">
        <v>441</v>
      </c>
      <c r="I242" s="187"/>
      <c r="L242" s="183"/>
      <c r="M242" s="188"/>
      <c r="N242" s="189"/>
      <c r="O242" s="189"/>
      <c r="P242" s="189"/>
      <c r="Q242" s="189"/>
      <c r="R242" s="189"/>
      <c r="S242" s="189"/>
      <c r="T242" s="190"/>
      <c r="AT242" s="184" t="s">
        <v>595</v>
      </c>
      <c r="AU242" s="184" t="s">
        <v>545</v>
      </c>
      <c r="AV242" s="12" t="s">
        <v>545</v>
      </c>
      <c r="AW242" s="12" t="s">
        <v>503</v>
      </c>
      <c r="AX242" s="12" t="s">
        <v>539</v>
      </c>
      <c r="AY242" s="184" t="s">
        <v>582</v>
      </c>
    </row>
    <row r="243" spans="2:51" s="12" customFormat="1" ht="13.5">
      <c r="B243" s="183"/>
      <c r="D243" s="172" t="s">
        <v>595</v>
      </c>
      <c r="E243" s="184" t="s">
        <v>486</v>
      </c>
      <c r="F243" s="185" t="s">
        <v>740</v>
      </c>
      <c r="H243" s="186">
        <v>1065</v>
      </c>
      <c r="I243" s="187"/>
      <c r="L243" s="183"/>
      <c r="M243" s="188"/>
      <c r="N243" s="189"/>
      <c r="O243" s="189"/>
      <c r="P243" s="189"/>
      <c r="Q243" s="189"/>
      <c r="R243" s="189"/>
      <c r="S243" s="189"/>
      <c r="T243" s="190"/>
      <c r="AT243" s="184" t="s">
        <v>595</v>
      </c>
      <c r="AU243" s="184" t="s">
        <v>545</v>
      </c>
      <c r="AV243" s="12" t="s">
        <v>545</v>
      </c>
      <c r="AW243" s="12" t="s">
        <v>503</v>
      </c>
      <c r="AX243" s="12" t="s">
        <v>539</v>
      </c>
      <c r="AY243" s="184" t="s">
        <v>582</v>
      </c>
    </row>
    <row r="244" spans="2:51" s="12" customFormat="1" ht="13.5">
      <c r="B244" s="183"/>
      <c r="D244" s="172" t="s">
        <v>595</v>
      </c>
      <c r="E244" s="184" t="s">
        <v>486</v>
      </c>
      <c r="F244" s="185" t="s">
        <v>741</v>
      </c>
      <c r="H244" s="186">
        <v>201</v>
      </c>
      <c r="I244" s="187"/>
      <c r="L244" s="183"/>
      <c r="M244" s="188"/>
      <c r="N244" s="189"/>
      <c r="O244" s="189"/>
      <c r="P244" s="189"/>
      <c r="Q244" s="189"/>
      <c r="R244" s="189"/>
      <c r="S244" s="189"/>
      <c r="T244" s="190"/>
      <c r="AT244" s="184" t="s">
        <v>595</v>
      </c>
      <c r="AU244" s="184" t="s">
        <v>545</v>
      </c>
      <c r="AV244" s="12" t="s">
        <v>545</v>
      </c>
      <c r="AW244" s="12" t="s">
        <v>503</v>
      </c>
      <c r="AX244" s="12" t="s">
        <v>539</v>
      </c>
      <c r="AY244" s="184" t="s">
        <v>582</v>
      </c>
    </row>
    <row r="245" spans="2:51" s="12" customFormat="1" ht="13.5">
      <c r="B245" s="183"/>
      <c r="D245" s="172" t="s">
        <v>595</v>
      </c>
      <c r="E245" s="184" t="s">
        <v>486</v>
      </c>
      <c r="F245" s="185" t="s">
        <v>742</v>
      </c>
      <c r="H245" s="186">
        <v>162</v>
      </c>
      <c r="I245" s="187"/>
      <c r="L245" s="183"/>
      <c r="M245" s="188"/>
      <c r="N245" s="189"/>
      <c r="O245" s="189"/>
      <c r="P245" s="189"/>
      <c r="Q245" s="189"/>
      <c r="R245" s="189"/>
      <c r="S245" s="189"/>
      <c r="T245" s="190"/>
      <c r="AT245" s="184" t="s">
        <v>595</v>
      </c>
      <c r="AU245" s="184" t="s">
        <v>545</v>
      </c>
      <c r="AV245" s="12" t="s">
        <v>545</v>
      </c>
      <c r="AW245" s="12" t="s">
        <v>503</v>
      </c>
      <c r="AX245" s="12" t="s">
        <v>539</v>
      </c>
      <c r="AY245" s="184" t="s">
        <v>582</v>
      </c>
    </row>
    <row r="246" spans="2:51" s="12" customFormat="1" ht="13.5">
      <c r="B246" s="183"/>
      <c r="D246" s="172" t="s">
        <v>595</v>
      </c>
      <c r="E246" s="184" t="s">
        <v>486</v>
      </c>
      <c r="F246" s="185" t="s">
        <v>743</v>
      </c>
      <c r="H246" s="186">
        <v>1325</v>
      </c>
      <c r="I246" s="187"/>
      <c r="L246" s="183"/>
      <c r="M246" s="188"/>
      <c r="N246" s="189"/>
      <c r="O246" s="189"/>
      <c r="P246" s="189"/>
      <c r="Q246" s="189"/>
      <c r="R246" s="189"/>
      <c r="S246" s="189"/>
      <c r="T246" s="190"/>
      <c r="AT246" s="184" t="s">
        <v>595</v>
      </c>
      <c r="AU246" s="184" t="s">
        <v>545</v>
      </c>
      <c r="AV246" s="12" t="s">
        <v>545</v>
      </c>
      <c r="AW246" s="12" t="s">
        <v>503</v>
      </c>
      <c r="AX246" s="12" t="s">
        <v>539</v>
      </c>
      <c r="AY246" s="184" t="s">
        <v>582</v>
      </c>
    </row>
    <row r="247" spans="2:51" s="13" customFormat="1" ht="13.5">
      <c r="B247" s="191"/>
      <c r="D247" s="192" t="s">
        <v>595</v>
      </c>
      <c r="E247" s="193" t="s">
        <v>486</v>
      </c>
      <c r="F247" s="194" t="s">
        <v>607</v>
      </c>
      <c r="H247" s="195">
        <v>4301</v>
      </c>
      <c r="I247" s="196"/>
      <c r="L247" s="191"/>
      <c r="M247" s="197"/>
      <c r="N247" s="198"/>
      <c r="O247" s="198"/>
      <c r="P247" s="198"/>
      <c r="Q247" s="198"/>
      <c r="R247" s="198"/>
      <c r="S247" s="198"/>
      <c r="T247" s="199"/>
      <c r="AT247" s="200" t="s">
        <v>595</v>
      </c>
      <c r="AU247" s="200" t="s">
        <v>545</v>
      </c>
      <c r="AV247" s="13" t="s">
        <v>589</v>
      </c>
      <c r="AW247" s="13" t="s">
        <v>503</v>
      </c>
      <c r="AX247" s="13" t="s">
        <v>487</v>
      </c>
      <c r="AY247" s="200" t="s">
        <v>582</v>
      </c>
    </row>
    <row r="248" spans="2:65" s="1" customFormat="1" ht="22.5" customHeight="1">
      <c r="B248" s="159"/>
      <c r="C248" s="160" t="s">
        <v>744</v>
      </c>
      <c r="D248" s="160" t="s">
        <v>584</v>
      </c>
      <c r="E248" s="161" t="s">
        <v>745</v>
      </c>
      <c r="F248" s="162" t="s">
        <v>746</v>
      </c>
      <c r="G248" s="163" t="s">
        <v>587</v>
      </c>
      <c r="H248" s="164">
        <v>2150.5</v>
      </c>
      <c r="I248" s="165"/>
      <c r="J248" s="166">
        <f>ROUND(I248*H248,2)</f>
        <v>0</v>
      </c>
      <c r="K248" s="162" t="s">
        <v>588</v>
      </c>
      <c r="L248" s="34"/>
      <c r="M248" s="167" t="s">
        <v>486</v>
      </c>
      <c r="N248" s="168" t="s">
        <v>510</v>
      </c>
      <c r="O248" s="35"/>
      <c r="P248" s="169">
        <f>O248*H248</f>
        <v>0</v>
      </c>
      <c r="Q248" s="169">
        <v>0</v>
      </c>
      <c r="R248" s="169">
        <f>Q248*H248</f>
        <v>0</v>
      </c>
      <c r="S248" s="169">
        <v>0</v>
      </c>
      <c r="T248" s="170">
        <f>S248*H248</f>
        <v>0</v>
      </c>
      <c r="AR248" s="17" t="s">
        <v>589</v>
      </c>
      <c r="AT248" s="17" t="s">
        <v>584</v>
      </c>
      <c r="AU248" s="17" t="s">
        <v>545</v>
      </c>
      <c r="AY248" s="17" t="s">
        <v>582</v>
      </c>
      <c r="BE248" s="171">
        <f>IF(N248="základní",J248,0)</f>
        <v>0</v>
      </c>
      <c r="BF248" s="171">
        <f>IF(N248="snížená",J248,0)</f>
        <v>0</v>
      </c>
      <c r="BG248" s="171">
        <f>IF(N248="zákl. přenesená",J248,0)</f>
        <v>0</v>
      </c>
      <c r="BH248" s="171">
        <f>IF(N248="sníž. přenesená",J248,0)</f>
        <v>0</v>
      </c>
      <c r="BI248" s="171">
        <f>IF(N248="nulová",J248,0)</f>
        <v>0</v>
      </c>
      <c r="BJ248" s="17" t="s">
        <v>487</v>
      </c>
      <c r="BK248" s="171">
        <f>ROUND(I248*H248,2)</f>
        <v>0</v>
      </c>
      <c r="BL248" s="17" t="s">
        <v>589</v>
      </c>
      <c r="BM248" s="17" t="s">
        <v>747</v>
      </c>
    </row>
    <row r="249" spans="2:47" s="1" customFormat="1" ht="27">
      <c r="B249" s="34"/>
      <c r="D249" s="172" t="s">
        <v>591</v>
      </c>
      <c r="F249" s="173" t="s">
        <v>748</v>
      </c>
      <c r="I249" s="131"/>
      <c r="L249" s="34"/>
      <c r="M249" s="64"/>
      <c r="N249" s="35"/>
      <c r="O249" s="35"/>
      <c r="P249" s="35"/>
      <c r="Q249" s="35"/>
      <c r="R249" s="35"/>
      <c r="S249" s="35"/>
      <c r="T249" s="65"/>
      <c r="AT249" s="17" t="s">
        <v>591</v>
      </c>
      <c r="AU249" s="17" t="s">
        <v>545</v>
      </c>
    </row>
    <row r="250" spans="2:47" s="1" customFormat="1" ht="27">
      <c r="B250" s="34"/>
      <c r="D250" s="172" t="s">
        <v>593</v>
      </c>
      <c r="F250" s="174" t="s">
        <v>749</v>
      </c>
      <c r="I250" s="131"/>
      <c r="L250" s="34"/>
      <c r="M250" s="64"/>
      <c r="N250" s="35"/>
      <c r="O250" s="35"/>
      <c r="P250" s="35"/>
      <c r="Q250" s="35"/>
      <c r="R250" s="35"/>
      <c r="S250" s="35"/>
      <c r="T250" s="65"/>
      <c r="AT250" s="17" t="s">
        <v>593</v>
      </c>
      <c r="AU250" s="17" t="s">
        <v>545</v>
      </c>
    </row>
    <row r="251" spans="2:51" s="11" customFormat="1" ht="13.5">
      <c r="B251" s="175"/>
      <c r="D251" s="172" t="s">
        <v>595</v>
      </c>
      <c r="E251" s="176" t="s">
        <v>486</v>
      </c>
      <c r="F251" s="177" t="s">
        <v>596</v>
      </c>
      <c r="H251" s="178" t="s">
        <v>486</v>
      </c>
      <c r="I251" s="179"/>
      <c r="L251" s="175"/>
      <c r="M251" s="180"/>
      <c r="N251" s="181"/>
      <c r="O251" s="181"/>
      <c r="P251" s="181"/>
      <c r="Q251" s="181"/>
      <c r="R251" s="181"/>
      <c r="S251" s="181"/>
      <c r="T251" s="182"/>
      <c r="AT251" s="178" t="s">
        <v>595</v>
      </c>
      <c r="AU251" s="178" t="s">
        <v>545</v>
      </c>
      <c r="AV251" s="11" t="s">
        <v>487</v>
      </c>
      <c r="AW251" s="11" t="s">
        <v>503</v>
      </c>
      <c r="AX251" s="11" t="s">
        <v>539</v>
      </c>
      <c r="AY251" s="178" t="s">
        <v>582</v>
      </c>
    </row>
    <row r="252" spans="2:51" s="11" customFormat="1" ht="13.5">
      <c r="B252" s="175"/>
      <c r="D252" s="172" t="s">
        <v>595</v>
      </c>
      <c r="E252" s="176" t="s">
        <v>486</v>
      </c>
      <c r="F252" s="177" t="s">
        <v>597</v>
      </c>
      <c r="H252" s="178" t="s">
        <v>486</v>
      </c>
      <c r="I252" s="179"/>
      <c r="L252" s="175"/>
      <c r="M252" s="180"/>
      <c r="N252" s="181"/>
      <c r="O252" s="181"/>
      <c r="P252" s="181"/>
      <c r="Q252" s="181"/>
      <c r="R252" s="181"/>
      <c r="S252" s="181"/>
      <c r="T252" s="182"/>
      <c r="AT252" s="178" t="s">
        <v>595</v>
      </c>
      <c r="AU252" s="178" t="s">
        <v>545</v>
      </c>
      <c r="AV252" s="11" t="s">
        <v>487</v>
      </c>
      <c r="AW252" s="11" t="s">
        <v>503</v>
      </c>
      <c r="AX252" s="11" t="s">
        <v>539</v>
      </c>
      <c r="AY252" s="178" t="s">
        <v>582</v>
      </c>
    </row>
    <row r="253" spans="2:51" s="12" customFormat="1" ht="13.5">
      <c r="B253" s="183"/>
      <c r="D253" s="172" t="s">
        <v>595</v>
      </c>
      <c r="E253" s="184" t="s">
        <v>486</v>
      </c>
      <c r="F253" s="185" t="s">
        <v>598</v>
      </c>
      <c r="H253" s="186">
        <v>388.5</v>
      </c>
      <c r="I253" s="187"/>
      <c r="L253" s="183"/>
      <c r="M253" s="188"/>
      <c r="N253" s="189"/>
      <c r="O253" s="189"/>
      <c r="P253" s="189"/>
      <c r="Q253" s="189"/>
      <c r="R253" s="189"/>
      <c r="S253" s="189"/>
      <c r="T253" s="190"/>
      <c r="AT253" s="184" t="s">
        <v>595</v>
      </c>
      <c r="AU253" s="184" t="s">
        <v>545</v>
      </c>
      <c r="AV253" s="12" t="s">
        <v>545</v>
      </c>
      <c r="AW253" s="12" t="s">
        <v>503</v>
      </c>
      <c r="AX253" s="12" t="s">
        <v>539</v>
      </c>
      <c r="AY253" s="184" t="s">
        <v>582</v>
      </c>
    </row>
    <row r="254" spans="2:51" s="12" customFormat="1" ht="13.5">
      <c r="B254" s="183"/>
      <c r="D254" s="172" t="s">
        <v>595</v>
      </c>
      <c r="E254" s="184" t="s">
        <v>486</v>
      </c>
      <c r="F254" s="185" t="s">
        <v>599</v>
      </c>
      <c r="H254" s="186">
        <v>64.5</v>
      </c>
      <c r="I254" s="187"/>
      <c r="L254" s="183"/>
      <c r="M254" s="188"/>
      <c r="N254" s="189"/>
      <c r="O254" s="189"/>
      <c r="P254" s="189"/>
      <c r="Q254" s="189"/>
      <c r="R254" s="189"/>
      <c r="S254" s="189"/>
      <c r="T254" s="190"/>
      <c r="AT254" s="184" t="s">
        <v>595</v>
      </c>
      <c r="AU254" s="184" t="s">
        <v>545</v>
      </c>
      <c r="AV254" s="12" t="s">
        <v>545</v>
      </c>
      <c r="AW254" s="12" t="s">
        <v>503</v>
      </c>
      <c r="AX254" s="12" t="s">
        <v>539</v>
      </c>
      <c r="AY254" s="184" t="s">
        <v>582</v>
      </c>
    </row>
    <row r="255" spans="2:51" s="12" customFormat="1" ht="13.5">
      <c r="B255" s="183"/>
      <c r="D255" s="172" t="s">
        <v>595</v>
      </c>
      <c r="E255" s="184" t="s">
        <v>486</v>
      </c>
      <c r="F255" s="185" t="s">
        <v>600</v>
      </c>
      <c r="H255" s="186">
        <v>51</v>
      </c>
      <c r="I255" s="187"/>
      <c r="L255" s="183"/>
      <c r="M255" s="188"/>
      <c r="N255" s="189"/>
      <c r="O255" s="189"/>
      <c r="P255" s="189"/>
      <c r="Q255" s="189"/>
      <c r="R255" s="189"/>
      <c r="S255" s="189"/>
      <c r="T255" s="190"/>
      <c r="AT255" s="184" t="s">
        <v>595</v>
      </c>
      <c r="AU255" s="184" t="s">
        <v>545</v>
      </c>
      <c r="AV255" s="12" t="s">
        <v>545</v>
      </c>
      <c r="AW255" s="12" t="s">
        <v>503</v>
      </c>
      <c r="AX255" s="12" t="s">
        <v>539</v>
      </c>
      <c r="AY255" s="184" t="s">
        <v>582</v>
      </c>
    </row>
    <row r="256" spans="2:51" s="12" customFormat="1" ht="13.5">
      <c r="B256" s="183"/>
      <c r="D256" s="172" t="s">
        <v>595</v>
      </c>
      <c r="E256" s="184" t="s">
        <v>486</v>
      </c>
      <c r="F256" s="185" t="s">
        <v>601</v>
      </c>
      <c r="H256" s="186">
        <v>49.5</v>
      </c>
      <c r="I256" s="187"/>
      <c r="L256" s="183"/>
      <c r="M256" s="188"/>
      <c r="N256" s="189"/>
      <c r="O256" s="189"/>
      <c r="P256" s="189"/>
      <c r="Q256" s="189"/>
      <c r="R256" s="189"/>
      <c r="S256" s="189"/>
      <c r="T256" s="190"/>
      <c r="AT256" s="184" t="s">
        <v>595</v>
      </c>
      <c r="AU256" s="184" t="s">
        <v>545</v>
      </c>
      <c r="AV256" s="12" t="s">
        <v>545</v>
      </c>
      <c r="AW256" s="12" t="s">
        <v>503</v>
      </c>
      <c r="AX256" s="12" t="s">
        <v>539</v>
      </c>
      <c r="AY256" s="184" t="s">
        <v>582</v>
      </c>
    </row>
    <row r="257" spans="2:51" s="12" customFormat="1" ht="13.5">
      <c r="B257" s="183"/>
      <c r="D257" s="172" t="s">
        <v>595</v>
      </c>
      <c r="E257" s="184" t="s">
        <v>486</v>
      </c>
      <c r="F257" s="185" t="s">
        <v>602</v>
      </c>
      <c r="H257" s="186">
        <v>220.5</v>
      </c>
      <c r="I257" s="187"/>
      <c r="L257" s="183"/>
      <c r="M257" s="188"/>
      <c r="N257" s="189"/>
      <c r="O257" s="189"/>
      <c r="P257" s="189"/>
      <c r="Q257" s="189"/>
      <c r="R257" s="189"/>
      <c r="S257" s="189"/>
      <c r="T257" s="190"/>
      <c r="AT257" s="184" t="s">
        <v>595</v>
      </c>
      <c r="AU257" s="184" t="s">
        <v>545</v>
      </c>
      <c r="AV257" s="12" t="s">
        <v>545</v>
      </c>
      <c r="AW257" s="12" t="s">
        <v>503</v>
      </c>
      <c r="AX257" s="12" t="s">
        <v>539</v>
      </c>
      <c r="AY257" s="184" t="s">
        <v>582</v>
      </c>
    </row>
    <row r="258" spans="2:51" s="12" customFormat="1" ht="13.5">
      <c r="B258" s="183"/>
      <c r="D258" s="172" t="s">
        <v>595</v>
      </c>
      <c r="E258" s="184" t="s">
        <v>486</v>
      </c>
      <c r="F258" s="185" t="s">
        <v>603</v>
      </c>
      <c r="H258" s="186">
        <v>532.5</v>
      </c>
      <c r="I258" s="187"/>
      <c r="L258" s="183"/>
      <c r="M258" s="188"/>
      <c r="N258" s="189"/>
      <c r="O258" s="189"/>
      <c r="P258" s="189"/>
      <c r="Q258" s="189"/>
      <c r="R258" s="189"/>
      <c r="S258" s="189"/>
      <c r="T258" s="190"/>
      <c r="AT258" s="184" t="s">
        <v>595</v>
      </c>
      <c r="AU258" s="184" t="s">
        <v>545</v>
      </c>
      <c r="AV258" s="12" t="s">
        <v>545</v>
      </c>
      <c r="AW258" s="12" t="s">
        <v>503</v>
      </c>
      <c r="AX258" s="12" t="s">
        <v>539</v>
      </c>
      <c r="AY258" s="184" t="s">
        <v>582</v>
      </c>
    </row>
    <row r="259" spans="2:51" s="12" customFormat="1" ht="13.5">
      <c r="B259" s="183"/>
      <c r="D259" s="172" t="s">
        <v>595</v>
      </c>
      <c r="E259" s="184" t="s">
        <v>486</v>
      </c>
      <c r="F259" s="185" t="s">
        <v>604</v>
      </c>
      <c r="H259" s="186">
        <v>100.5</v>
      </c>
      <c r="I259" s="187"/>
      <c r="L259" s="183"/>
      <c r="M259" s="188"/>
      <c r="N259" s="189"/>
      <c r="O259" s="189"/>
      <c r="P259" s="189"/>
      <c r="Q259" s="189"/>
      <c r="R259" s="189"/>
      <c r="S259" s="189"/>
      <c r="T259" s="190"/>
      <c r="AT259" s="184" t="s">
        <v>595</v>
      </c>
      <c r="AU259" s="184" t="s">
        <v>545</v>
      </c>
      <c r="AV259" s="12" t="s">
        <v>545</v>
      </c>
      <c r="AW259" s="12" t="s">
        <v>503</v>
      </c>
      <c r="AX259" s="12" t="s">
        <v>539</v>
      </c>
      <c r="AY259" s="184" t="s">
        <v>582</v>
      </c>
    </row>
    <row r="260" spans="2:51" s="12" customFormat="1" ht="13.5">
      <c r="B260" s="183"/>
      <c r="D260" s="172" t="s">
        <v>595</v>
      </c>
      <c r="E260" s="184" t="s">
        <v>486</v>
      </c>
      <c r="F260" s="185" t="s">
        <v>605</v>
      </c>
      <c r="H260" s="186">
        <v>81</v>
      </c>
      <c r="I260" s="187"/>
      <c r="L260" s="183"/>
      <c r="M260" s="188"/>
      <c r="N260" s="189"/>
      <c r="O260" s="189"/>
      <c r="P260" s="189"/>
      <c r="Q260" s="189"/>
      <c r="R260" s="189"/>
      <c r="S260" s="189"/>
      <c r="T260" s="190"/>
      <c r="AT260" s="184" t="s">
        <v>595</v>
      </c>
      <c r="AU260" s="184" t="s">
        <v>545</v>
      </c>
      <c r="AV260" s="12" t="s">
        <v>545</v>
      </c>
      <c r="AW260" s="12" t="s">
        <v>503</v>
      </c>
      <c r="AX260" s="12" t="s">
        <v>539</v>
      </c>
      <c r="AY260" s="184" t="s">
        <v>582</v>
      </c>
    </row>
    <row r="261" spans="2:51" s="12" customFormat="1" ht="13.5">
      <c r="B261" s="183"/>
      <c r="D261" s="172" t="s">
        <v>595</v>
      </c>
      <c r="E261" s="184" t="s">
        <v>486</v>
      </c>
      <c r="F261" s="185" t="s">
        <v>606</v>
      </c>
      <c r="H261" s="186">
        <v>662.5</v>
      </c>
      <c r="I261" s="187"/>
      <c r="L261" s="183"/>
      <c r="M261" s="188"/>
      <c r="N261" s="189"/>
      <c r="O261" s="189"/>
      <c r="P261" s="189"/>
      <c r="Q261" s="189"/>
      <c r="R261" s="189"/>
      <c r="S261" s="189"/>
      <c r="T261" s="190"/>
      <c r="AT261" s="184" t="s">
        <v>595</v>
      </c>
      <c r="AU261" s="184" t="s">
        <v>545</v>
      </c>
      <c r="AV261" s="12" t="s">
        <v>545</v>
      </c>
      <c r="AW261" s="12" t="s">
        <v>503</v>
      </c>
      <c r="AX261" s="12" t="s">
        <v>539</v>
      </c>
      <c r="AY261" s="184" t="s">
        <v>582</v>
      </c>
    </row>
    <row r="262" spans="2:51" s="13" customFormat="1" ht="13.5">
      <c r="B262" s="191"/>
      <c r="D262" s="192" t="s">
        <v>595</v>
      </c>
      <c r="E262" s="193" t="s">
        <v>486</v>
      </c>
      <c r="F262" s="194" t="s">
        <v>607</v>
      </c>
      <c r="H262" s="195">
        <v>2150.5</v>
      </c>
      <c r="I262" s="196"/>
      <c r="L262" s="191"/>
      <c r="M262" s="197"/>
      <c r="N262" s="198"/>
      <c r="O262" s="198"/>
      <c r="P262" s="198"/>
      <c r="Q262" s="198"/>
      <c r="R262" s="198"/>
      <c r="S262" s="198"/>
      <c r="T262" s="199"/>
      <c r="AT262" s="200" t="s">
        <v>595</v>
      </c>
      <c r="AU262" s="200" t="s">
        <v>545</v>
      </c>
      <c r="AV262" s="13" t="s">
        <v>589</v>
      </c>
      <c r="AW262" s="13" t="s">
        <v>503</v>
      </c>
      <c r="AX262" s="13" t="s">
        <v>487</v>
      </c>
      <c r="AY262" s="200" t="s">
        <v>582</v>
      </c>
    </row>
    <row r="263" spans="2:65" s="1" customFormat="1" ht="22.5" customHeight="1">
      <c r="B263" s="159"/>
      <c r="C263" s="160" t="s">
        <v>750</v>
      </c>
      <c r="D263" s="160" t="s">
        <v>584</v>
      </c>
      <c r="E263" s="161" t="s">
        <v>751</v>
      </c>
      <c r="F263" s="162" t="s">
        <v>752</v>
      </c>
      <c r="G263" s="163" t="s">
        <v>587</v>
      </c>
      <c r="H263" s="164">
        <v>921</v>
      </c>
      <c r="I263" s="165"/>
      <c r="J263" s="166">
        <f>ROUND(I263*H263,2)</f>
        <v>0</v>
      </c>
      <c r="K263" s="162" t="s">
        <v>588</v>
      </c>
      <c r="L263" s="34"/>
      <c r="M263" s="167" t="s">
        <v>486</v>
      </c>
      <c r="N263" s="168" t="s">
        <v>510</v>
      </c>
      <c r="O263" s="35"/>
      <c r="P263" s="169">
        <f>O263*H263</f>
        <v>0</v>
      </c>
      <c r="Q263" s="169">
        <v>0.066</v>
      </c>
      <c r="R263" s="169">
        <f>Q263*H263</f>
        <v>60.786</v>
      </c>
      <c r="S263" s="169">
        <v>0</v>
      </c>
      <c r="T263" s="170">
        <f>S263*H263</f>
        <v>0</v>
      </c>
      <c r="AR263" s="17" t="s">
        <v>589</v>
      </c>
      <c r="AT263" s="17" t="s">
        <v>584</v>
      </c>
      <c r="AU263" s="17" t="s">
        <v>545</v>
      </c>
      <c r="AY263" s="17" t="s">
        <v>582</v>
      </c>
      <c r="BE263" s="171">
        <f>IF(N263="základní",J263,0)</f>
        <v>0</v>
      </c>
      <c r="BF263" s="171">
        <f>IF(N263="snížená",J263,0)</f>
        <v>0</v>
      </c>
      <c r="BG263" s="171">
        <f>IF(N263="zákl. přenesená",J263,0)</f>
        <v>0</v>
      </c>
      <c r="BH263" s="171">
        <f>IF(N263="sníž. přenesená",J263,0)</f>
        <v>0</v>
      </c>
      <c r="BI263" s="171">
        <f>IF(N263="nulová",J263,0)</f>
        <v>0</v>
      </c>
      <c r="BJ263" s="17" t="s">
        <v>487</v>
      </c>
      <c r="BK263" s="171">
        <f>ROUND(I263*H263,2)</f>
        <v>0</v>
      </c>
      <c r="BL263" s="17" t="s">
        <v>589</v>
      </c>
      <c r="BM263" s="17" t="s">
        <v>753</v>
      </c>
    </row>
    <row r="264" spans="2:47" s="1" customFormat="1" ht="27">
      <c r="B264" s="34"/>
      <c r="D264" s="172" t="s">
        <v>591</v>
      </c>
      <c r="F264" s="173" t="s">
        <v>754</v>
      </c>
      <c r="I264" s="131"/>
      <c r="L264" s="34"/>
      <c r="M264" s="64"/>
      <c r="N264" s="35"/>
      <c r="O264" s="35"/>
      <c r="P264" s="35"/>
      <c r="Q264" s="35"/>
      <c r="R264" s="35"/>
      <c r="S264" s="35"/>
      <c r="T264" s="65"/>
      <c r="AT264" s="17" t="s">
        <v>591</v>
      </c>
      <c r="AU264" s="17" t="s">
        <v>545</v>
      </c>
    </row>
    <row r="265" spans="2:47" s="1" customFormat="1" ht="81">
      <c r="B265" s="34"/>
      <c r="D265" s="172" t="s">
        <v>593</v>
      </c>
      <c r="F265" s="174" t="s">
        <v>755</v>
      </c>
      <c r="I265" s="131"/>
      <c r="L265" s="34"/>
      <c r="M265" s="64"/>
      <c r="N265" s="35"/>
      <c r="O265" s="35"/>
      <c r="P265" s="35"/>
      <c r="Q265" s="35"/>
      <c r="R265" s="35"/>
      <c r="S265" s="35"/>
      <c r="T265" s="65"/>
      <c r="AT265" s="17" t="s">
        <v>593</v>
      </c>
      <c r="AU265" s="17" t="s">
        <v>545</v>
      </c>
    </row>
    <row r="266" spans="2:51" s="11" customFormat="1" ht="13.5">
      <c r="B266" s="175"/>
      <c r="D266" s="172" t="s">
        <v>595</v>
      </c>
      <c r="E266" s="176" t="s">
        <v>486</v>
      </c>
      <c r="F266" s="177" t="s">
        <v>756</v>
      </c>
      <c r="H266" s="178" t="s">
        <v>486</v>
      </c>
      <c r="I266" s="179"/>
      <c r="L266" s="175"/>
      <c r="M266" s="180"/>
      <c r="N266" s="181"/>
      <c r="O266" s="181"/>
      <c r="P266" s="181"/>
      <c r="Q266" s="181"/>
      <c r="R266" s="181"/>
      <c r="S266" s="181"/>
      <c r="T266" s="182"/>
      <c r="AT266" s="178" t="s">
        <v>595</v>
      </c>
      <c r="AU266" s="178" t="s">
        <v>545</v>
      </c>
      <c r="AV266" s="11" t="s">
        <v>487</v>
      </c>
      <c r="AW266" s="11" t="s">
        <v>503</v>
      </c>
      <c r="AX266" s="11" t="s">
        <v>539</v>
      </c>
      <c r="AY266" s="178" t="s">
        <v>582</v>
      </c>
    </row>
    <row r="267" spans="2:51" s="11" customFormat="1" ht="13.5">
      <c r="B267" s="175"/>
      <c r="D267" s="172" t="s">
        <v>595</v>
      </c>
      <c r="E267" s="176" t="s">
        <v>486</v>
      </c>
      <c r="F267" s="177" t="s">
        <v>597</v>
      </c>
      <c r="H267" s="178" t="s">
        <v>486</v>
      </c>
      <c r="I267" s="179"/>
      <c r="L267" s="175"/>
      <c r="M267" s="180"/>
      <c r="N267" s="181"/>
      <c r="O267" s="181"/>
      <c r="P267" s="181"/>
      <c r="Q267" s="181"/>
      <c r="R267" s="181"/>
      <c r="S267" s="181"/>
      <c r="T267" s="182"/>
      <c r="AT267" s="178" t="s">
        <v>595</v>
      </c>
      <c r="AU267" s="178" t="s">
        <v>545</v>
      </c>
      <c r="AV267" s="11" t="s">
        <v>487</v>
      </c>
      <c r="AW267" s="11" t="s">
        <v>503</v>
      </c>
      <c r="AX267" s="11" t="s">
        <v>539</v>
      </c>
      <c r="AY267" s="178" t="s">
        <v>582</v>
      </c>
    </row>
    <row r="268" spans="2:51" s="12" customFormat="1" ht="13.5">
      <c r="B268" s="183"/>
      <c r="D268" s="172" t="s">
        <v>595</v>
      </c>
      <c r="E268" s="184" t="s">
        <v>486</v>
      </c>
      <c r="F268" s="185" t="s">
        <v>757</v>
      </c>
      <c r="H268" s="186">
        <v>56.5</v>
      </c>
      <c r="I268" s="187"/>
      <c r="L268" s="183"/>
      <c r="M268" s="188"/>
      <c r="N268" s="189"/>
      <c r="O268" s="189"/>
      <c r="P268" s="189"/>
      <c r="Q268" s="189"/>
      <c r="R268" s="189"/>
      <c r="S268" s="189"/>
      <c r="T268" s="190"/>
      <c r="AT268" s="184" t="s">
        <v>595</v>
      </c>
      <c r="AU268" s="184" t="s">
        <v>545</v>
      </c>
      <c r="AV268" s="12" t="s">
        <v>545</v>
      </c>
      <c r="AW268" s="12" t="s">
        <v>503</v>
      </c>
      <c r="AX268" s="12" t="s">
        <v>539</v>
      </c>
      <c r="AY268" s="184" t="s">
        <v>582</v>
      </c>
    </row>
    <row r="269" spans="2:51" s="12" customFormat="1" ht="13.5">
      <c r="B269" s="183"/>
      <c r="D269" s="172" t="s">
        <v>595</v>
      </c>
      <c r="E269" s="184" t="s">
        <v>486</v>
      </c>
      <c r="F269" s="185" t="s">
        <v>758</v>
      </c>
      <c r="H269" s="186">
        <v>425</v>
      </c>
      <c r="I269" s="187"/>
      <c r="L269" s="183"/>
      <c r="M269" s="188"/>
      <c r="N269" s="189"/>
      <c r="O269" s="189"/>
      <c r="P269" s="189"/>
      <c r="Q269" s="189"/>
      <c r="R269" s="189"/>
      <c r="S269" s="189"/>
      <c r="T269" s="190"/>
      <c r="AT269" s="184" t="s">
        <v>595</v>
      </c>
      <c r="AU269" s="184" t="s">
        <v>545</v>
      </c>
      <c r="AV269" s="12" t="s">
        <v>545</v>
      </c>
      <c r="AW269" s="12" t="s">
        <v>503</v>
      </c>
      <c r="AX269" s="12" t="s">
        <v>539</v>
      </c>
      <c r="AY269" s="184" t="s">
        <v>582</v>
      </c>
    </row>
    <row r="270" spans="2:51" s="12" customFormat="1" ht="13.5">
      <c r="B270" s="183"/>
      <c r="D270" s="172" t="s">
        <v>595</v>
      </c>
      <c r="E270" s="184" t="s">
        <v>486</v>
      </c>
      <c r="F270" s="185" t="s">
        <v>759</v>
      </c>
      <c r="H270" s="186">
        <v>31</v>
      </c>
      <c r="I270" s="187"/>
      <c r="L270" s="183"/>
      <c r="M270" s="188"/>
      <c r="N270" s="189"/>
      <c r="O270" s="189"/>
      <c r="P270" s="189"/>
      <c r="Q270" s="189"/>
      <c r="R270" s="189"/>
      <c r="S270" s="189"/>
      <c r="T270" s="190"/>
      <c r="AT270" s="184" t="s">
        <v>595</v>
      </c>
      <c r="AU270" s="184" t="s">
        <v>545</v>
      </c>
      <c r="AV270" s="12" t="s">
        <v>545</v>
      </c>
      <c r="AW270" s="12" t="s">
        <v>503</v>
      </c>
      <c r="AX270" s="12" t="s">
        <v>539</v>
      </c>
      <c r="AY270" s="184" t="s">
        <v>582</v>
      </c>
    </row>
    <row r="271" spans="2:51" s="12" customFormat="1" ht="13.5">
      <c r="B271" s="183"/>
      <c r="D271" s="172" t="s">
        <v>595</v>
      </c>
      <c r="E271" s="184" t="s">
        <v>486</v>
      </c>
      <c r="F271" s="185" t="s">
        <v>760</v>
      </c>
      <c r="H271" s="186">
        <v>408.5</v>
      </c>
      <c r="I271" s="187"/>
      <c r="L271" s="183"/>
      <c r="M271" s="188"/>
      <c r="N271" s="189"/>
      <c r="O271" s="189"/>
      <c r="P271" s="189"/>
      <c r="Q271" s="189"/>
      <c r="R271" s="189"/>
      <c r="S271" s="189"/>
      <c r="T271" s="190"/>
      <c r="AT271" s="184" t="s">
        <v>595</v>
      </c>
      <c r="AU271" s="184" t="s">
        <v>545</v>
      </c>
      <c r="AV271" s="12" t="s">
        <v>545</v>
      </c>
      <c r="AW271" s="12" t="s">
        <v>503</v>
      </c>
      <c r="AX271" s="12" t="s">
        <v>539</v>
      </c>
      <c r="AY271" s="184" t="s">
        <v>582</v>
      </c>
    </row>
    <row r="272" spans="2:51" s="13" customFormat="1" ht="13.5">
      <c r="B272" s="191"/>
      <c r="D272" s="192" t="s">
        <v>595</v>
      </c>
      <c r="E272" s="193" t="s">
        <v>486</v>
      </c>
      <c r="F272" s="194" t="s">
        <v>607</v>
      </c>
      <c r="H272" s="195">
        <v>921</v>
      </c>
      <c r="I272" s="196"/>
      <c r="L272" s="191"/>
      <c r="M272" s="197"/>
      <c r="N272" s="198"/>
      <c r="O272" s="198"/>
      <c r="P272" s="198"/>
      <c r="Q272" s="198"/>
      <c r="R272" s="198"/>
      <c r="S272" s="198"/>
      <c r="T272" s="199"/>
      <c r="AT272" s="200" t="s">
        <v>595</v>
      </c>
      <c r="AU272" s="200" t="s">
        <v>545</v>
      </c>
      <c r="AV272" s="13" t="s">
        <v>589</v>
      </c>
      <c r="AW272" s="13" t="s">
        <v>503</v>
      </c>
      <c r="AX272" s="13" t="s">
        <v>487</v>
      </c>
      <c r="AY272" s="200" t="s">
        <v>582</v>
      </c>
    </row>
    <row r="273" spans="2:65" s="1" customFormat="1" ht="22.5" customHeight="1">
      <c r="B273" s="159"/>
      <c r="C273" s="160" t="s">
        <v>761</v>
      </c>
      <c r="D273" s="160" t="s">
        <v>584</v>
      </c>
      <c r="E273" s="161" t="s">
        <v>762</v>
      </c>
      <c r="F273" s="162" t="s">
        <v>763</v>
      </c>
      <c r="G273" s="163" t="s">
        <v>587</v>
      </c>
      <c r="H273" s="164">
        <v>750</v>
      </c>
      <c r="I273" s="165"/>
      <c r="J273" s="166">
        <f>ROUND(I273*H273,2)</f>
        <v>0</v>
      </c>
      <c r="K273" s="162" t="s">
        <v>588</v>
      </c>
      <c r="L273" s="34"/>
      <c r="M273" s="167" t="s">
        <v>486</v>
      </c>
      <c r="N273" s="168" t="s">
        <v>510</v>
      </c>
      <c r="O273" s="35"/>
      <c r="P273" s="169">
        <f>O273*H273</f>
        <v>0</v>
      </c>
      <c r="Q273" s="169">
        <v>0.1562</v>
      </c>
      <c r="R273" s="169">
        <f>Q273*H273</f>
        <v>117.15</v>
      </c>
      <c r="S273" s="169">
        <v>0</v>
      </c>
      <c r="T273" s="170">
        <f>S273*H273</f>
        <v>0</v>
      </c>
      <c r="AR273" s="17" t="s">
        <v>589</v>
      </c>
      <c r="AT273" s="17" t="s">
        <v>584</v>
      </c>
      <c r="AU273" s="17" t="s">
        <v>545</v>
      </c>
      <c r="AY273" s="17" t="s">
        <v>582</v>
      </c>
      <c r="BE273" s="171">
        <f>IF(N273="základní",J273,0)</f>
        <v>0</v>
      </c>
      <c r="BF273" s="171">
        <f>IF(N273="snížená",J273,0)</f>
        <v>0</v>
      </c>
      <c r="BG273" s="171">
        <f>IF(N273="zákl. přenesená",J273,0)</f>
        <v>0</v>
      </c>
      <c r="BH273" s="171">
        <f>IF(N273="sníž. přenesená",J273,0)</f>
        <v>0</v>
      </c>
      <c r="BI273" s="171">
        <f>IF(N273="nulová",J273,0)</f>
        <v>0</v>
      </c>
      <c r="BJ273" s="17" t="s">
        <v>487</v>
      </c>
      <c r="BK273" s="171">
        <f>ROUND(I273*H273,2)</f>
        <v>0</v>
      </c>
      <c r="BL273" s="17" t="s">
        <v>589</v>
      </c>
      <c r="BM273" s="17" t="s">
        <v>764</v>
      </c>
    </row>
    <row r="274" spans="2:47" s="1" customFormat="1" ht="27">
      <c r="B274" s="34"/>
      <c r="D274" s="172" t="s">
        <v>591</v>
      </c>
      <c r="F274" s="173" t="s">
        <v>765</v>
      </c>
      <c r="I274" s="131"/>
      <c r="L274" s="34"/>
      <c r="M274" s="64"/>
      <c r="N274" s="35"/>
      <c r="O274" s="35"/>
      <c r="P274" s="35"/>
      <c r="Q274" s="35"/>
      <c r="R274" s="35"/>
      <c r="S274" s="35"/>
      <c r="T274" s="65"/>
      <c r="AT274" s="17" t="s">
        <v>591</v>
      </c>
      <c r="AU274" s="17" t="s">
        <v>545</v>
      </c>
    </row>
    <row r="275" spans="2:51" s="11" customFormat="1" ht="13.5">
      <c r="B275" s="175"/>
      <c r="D275" s="172" t="s">
        <v>595</v>
      </c>
      <c r="E275" s="176" t="s">
        <v>486</v>
      </c>
      <c r="F275" s="177" t="s">
        <v>766</v>
      </c>
      <c r="H275" s="178" t="s">
        <v>486</v>
      </c>
      <c r="I275" s="179"/>
      <c r="L275" s="175"/>
      <c r="M275" s="180"/>
      <c r="N275" s="181"/>
      <c r="O275" s="181"/>
      <c r="P275" s="181"/>
      <c r="Q275" s="181"/>
      <c r="R275" s="181"/>
      <c r="S275" s="181"/>
      <c r="T275" s="182"/>
      <c r="AT275" s="178" t="s">
        <v>595</v>
      </c>
      <c r="AU275" s="178" t="s">
        <v>545</v>
      </c>
      <c r="AV275" s="11" t="s">
        <v>487</v>
      </c>
      <c r="AW275" s="11" t="s">
        <v>503</v>
      </c>
      <c r="AX275" s="11" t="s">
        <v>539</v>
      </c>
      <c r="AY275" s="178" t="s">
        <v>582</v>
      </c>
    </row>
    <row r="276" spans="2:51" s="11" customFormat="1" ht="13.5">
      <c r="B276" s="175"/>
      <c r="D276" s="172" t="s">
        <v>595</v>
      </c>
      <c r="E276" s="176" t="s">
        <v>486</v>
      </c>
      <c r="F276" s="177" t="s">
        <v>597</v>
      </c>
      <c r="H276" s="178" t="s">
        <v>486</v>
      </c>
      <c r="I276" s="179"/>
      <c r="L276" s="175"/>
      <c r="M276" s="180"/>
      <c r="N276" s="181"/>
      <c r="O276" s="181"/>
      <c r="P276" s="181"/>
      <c r="Q276" s="181"/>
      <c r="R276" s="181"/>
      <c r="S276" s="181"/>
      <c r="T276" s="182"/>
      <c r="AT276" s="178" t="s">
        <v>595</v>
      </c>
      <c r="AU276" s="178" t="s">
        <v>545</v>
      </c>
      <c r="AV276" s="11" t="s">
        <v>487</v>
      </c>
      <c r="AW276" s="11" t="s">
        <v>503</v>
      </c>
      <c r="AX276" s="11" t="s">
        <v>539</v>
      </c>
      <c r="AY276" s="178" t="s">
        <v>582</v>
      </c>
    </row>
    <row r="277" spans="2:51" s="12" customFormat="1" ht="13.5">
      <c r="B277" s="183"/>
      <c r="D277" s="172" t="s">
        <v>595</v>
      </c>
      <c r="E277" s="184" t="s">
        <v>486</v>
      </c>
      <c r="F277" s="185" t="s">
        <v>767</v>
      </c>
      <c r="H277" s="186">
        <v>750</v>
      </c>
      <c r="I277" s="187"/>
      <c r="L277" s="183"/>
      <c r="M277" s="188"/>
      <c r="N277" s="189"/>
      <c r="O277" s="189"/>
      <c r="P277" s="189"/>
      <c r="Q277" s="189"/>
      <c r="R277" s="189"/>
      <c r="S277" s="189"/>
      <c r="T277" s="190"/>
      <c r="AT277" s="184" t="s">
        <v>595</v>
      </c>
      <c r="AU277" s="184" t="s">
        <v>545</v>
      </c>
      <c r="AV277" s="12" t="s">
        <v>545</v>
      </c>
      <c r="AW277" s="12" t="s">
        <v>503</v>
      </c>
      <c r="AX277" s="12" t="s">
        <v>487</v>
      </c>
      <c r="AY277" s="184" t="s">
        <v>582</v>
      </c>
    </row>
    <row r="278" spans="2:51" s="11" customFormat="1" ht="13.5">
      <c r="B278" s="175"/>
      <c r="D278" s="192" t="s">
        <v>595</v>
      </c>
      <c r="E278" s="201" t="s">
        <v>486</v>
      </c>
      <c r="F278" s="202" t="s">
        <v>768</v>
      </c>
      <c r="H278" s="203" t="s">
        <v>486</v>
      </c>
      <c r="I278" s="179"/>
      <c r="L278" s="175"/>
      <c r="M278" s="180"/>
      <c r="N278" s="181"/>
      <c r="O278" s="181"/>
      <c r="P278" s="181"/>
      <c r="Q278" s="181"/>
      <c r="R278" s="181"/>
      <c r="S278" s="181"/>
      <c r="T278" s="182"/>
      <c r="AT278" s="178" t="s">
        <v>595</v>
      </c>
      <c r="AU278" s="178" t="s">
        <v>545</v>
      </c>
      <c r="AV278" s="11" t="s">
        <v>487</v>
      </c>
      <c r="AW278" s="11" t="s">
        <v>503</v>
      </c>
      <c r="AX278" s="11" t="s">
        <v>539</v>
      </c>
      <c r="AY278" s="178" t="s">
        <v>582</v>
      </c>
    </row>
    <row r="279" spans="2:65" s="1" customFormat="1" ht="22.5" customHeight="1">
      <c r="B279" s="159"/>
      <c r="C279" s="160" t="s">
        <v>472</v>
      </c>
      <c r="D279" s="160" t="s">
        <v>584</v>
      </c>
      <c r="E279" s="161" t="s">
        <v>769</v>
      </c>
      <c r="F279" s="162" t="s">
        <v>770</v>
      </c>
      <c r="G279" s="163" t="s">
        <v>771</v>
      </c>
      <c r="H279" s="164">
        <v>350</v>
      </c>
      <c r="I279" s="165"/>
      <c r="J279" s="166">
        <f>ROUND(I279*H279,2)</f>
        <v>0</v>
      </c>
      <c r="K279" s="162" t="s">
        <v>588</v>
      </c>
      <c r="L279" s="34"/>
      <c r="M279" s="167" t="s">
        <v>486</v>
      </c>
      <c r="N279" s="168" t="s">
        <v>510</v>
      </c>
      <c r="O279" s="35"/>
      <c r="P279" s="169">
        <f>O279*H279</f>
        <v>0</v>
      </c>
      <c r="Q279" s="169">
        <v>0.00085</v>
      </c>
      <c r="R279" s="169">
        <f>Q279*H279</f>
        <v>0.2975</v>
      </c>
      <c r="S279" s="169">
        <v>0</v>
      </c>
      <c r="T279" s="170">
        <f>S279*H279</f>
        <v>0</v>
      </c>
      <c r="AR279" s="17" t="s">
        <v>589</v>
      </c>
      <c r="AT279" s="17" t="s">
        <v>584</v>
      </c>
      <c r="AU279" s="17" t="s">
        <v>545</v>
      </c>
      <c r="AY279" s="17" t="s">
        <v>582</v>
      </c>
      <c r="BE279" s="171">
        <f>IF(N279="základní",J279,0)</f>
        <v>0</v>
      </c>
      <c r="BF279" s="171">
        <f>IF(N279="snížená",J279,0)</f>
        <v>0</v>
      </c>
      <c r="BG279" s="171">
        <f>IF(N279="zákl. přenesená",J279,0)</f>
        <v>0</v>
      </c>
      <c r="BH279" s="171">
        <f>IF(N279="sníž. přenesená",J279,0)</f>
        <v>0</v>
      </c>
      <c r="BI279" s="171">
        <f>IF(N279="nulová",J279,0)</f>
        <v>0</v>
      </c>
      <c r="BJ279" s="17" t="s">
        <v>487</v>
      </c>
      <c r="BK279" s="171">
        <f>ROUND(I279*H279,2)</f>
        <v>0</v>
      </c>
      <c r="BL279" s="17" t="s">
        <v>589</v>
      </c>
      <c r="BM279" s="17" t="s">
        <v>772</v>
      </c>
    </row>
    <row r="280" spans="2:47" s="1" customFormat="1" ht="13.5">
      <c r="B280" s="34"/>
      <c r="D280" s="172" t="s">
        <v>591</v>
      </c>
      <c r="F280" s="173" t="s">
        <v>773</v>
      </c>
      <c r="I280" s="131"/>
      <c r="L280" s="34"/>
      <c r="M280" s="64"/>
      <c r="N280" s="35"/>
      <c r="O280" s="35"/>
      <c r="P280" s="35"/>
      <c r="Q280" s="35"/>
      <c r="R280" s="35"/>
      <c r="S280" s="35"/>
      <c r="T280" s="65"/>
      <c r="AT280" s="17" t="s">
        <v>591</v>
      </c>
      <c r="AU280" s="17" t="s">
        <v>545</v>
      </c>
    </row>
    <row r="281" spans="2:47" s="1" customFormat="1" ht="81">
      <c r="B281" s="34"/>
      <c r="D281" s="172" t="s">
        <v>593</v>
      </c>
      <c r="F281" s="174" t="s">
        <v>774</v>
      </c>
      <c r="I281" s="131"/>
      <c r="L281" s="34"/>
      <c r="M281" s="64"/>
      <c r="N281" s="35"/>
      <c r="O281" s="35"/>
      <c r="P281" s="35"/>
      <c r="Q281" s="35"/>
      <c r="R281" s="35"/>
      <c r="S281" s="35"/>
      <c r="T281" s="65"/>
      <c r="AT281" s="17" t="s">
        <v>593</v>
      </c>
      <c r="AU281" s="17" t="s">
        <v>545</v>
      </c>
    </row>
    <row r="282" spans="2:51" s="11" customFormat="1" ht="13.5">
      <c r="B282" s="175"/>
      <c r="D282" s="172" t="s">
        <v>595</v>
      </c>
      <c r="E282" s="176" t="s">
        <v>486</v>
      </c>
      <c r="F282" s="177" t="s">
        <v>775</v>
      </c>
      <c r="H282" s="178" t="s">
        <v>486</v>
      </c>
      <c r="I282" s="179"/>
      <c r="L282" s="175"/>
      <c r="M282" s="180"/>
      <c r="N282" s="181"/>
      <c r="O282" s="181"/>
      <c r="P282" s="181"/>
      <c r="Q282" s="181"/>
      <c r="R282" s="181"/>
      <c r="S282" s="181"/>
      <c r="T282" s="182"/>
      <c r="AT282" s="178" t="s">
        <v>595</v>
      </c>
      <c r="AU282" s="178" t="s">
        <v>545</v>
      </c>
      <c r="AV282" s="11" t="s">
        <v>487</v>
      </c>
      <c r="AW282" s="11" t="s">
        <v>503</v>
      </c>
      <c r="AX282" s="11" t="s">
        <v>539</v>
      </c>
      <c r="AY282" s="178" t="s">
        <v>582</v>
      </c>
    </row>
    <row r="283" spans="2:51" s="11" customFormat="1" ht="13.5">
      <c r="B283" s="175"/>
      <c r="D283" s="172" t="s">
        <v>595</v>
      </c>
      <c r="E283" s="176" t="s">
        <v>486</v>
      </c>
      <c r="F283" s="177" t="s">
        <v>597</v>
      </c>
      <c r="H283" s="178" t="s">
        <v>486</v>
      </c>
      <c r="I283" s="179"/>
      <c r="L283" s="175"/>
      <c r="M283" s="180"/>
      <c r="N283" s="181"/>
      <c r="O283" s="181"/>
      <c r="P283" s="181"/>
      <c r="Q283" s="181"/>
      <c r="R283" s="181"/>
      <c r="S283" s="181"/>
      <c r="T283" s="182"/>
      <c r="AT283" s="178" t="s">
        <v>595</v>
      </c>
      <c r="AU283" s="178" t="s">
        <v>545</v>
      </c>
      <c r="AV283" s="11" t="s">
        <v>487</v>
      </c>
      <c r="AW283" s="11" t="s">
        <v>503</v>
      </c>
      <c r="AX283" s="11" t="s">
        <v>539</v>
      </c>
      <c r="AY283" s="178" t="s">
        <v>582</v>
      </c>
    </row>
    <row r="284" spans="2:51" s="12" customFormat="1" ht="13.5">
      <c r="B284" s="183"/>
      <c r="D284" s="172" t="s">
        <v>595</v>
      </c>
      <c r="E284" s="184" t="s">
        <v>486</v>
      </c>
      <c r="F284" s="185" t="s">
        <v>776</v>
      </c>
      <c r="H284" s="186">
        <v>350</v>
      </c>
      <c r="I284" s="187"/>
      <c r="L284" s="183"/>
      <c r="M284" s="188"/>
      <c r="N284" s="189"/>
      <c r="O284" s="189"/>
      <c r="P284" s="189"/>
      <c r="Q284" s="189"/>
      <c r="R284" s="189"/>
      <c r="S284" s="189"/>
      <c r="T284" s="190"/>
      <c r="AT284" s="184" t="s">
        <v>595</v>
      </c>
      <c r="AU284" s="184" t="s">
        <v>545</v>
      </c>
      <c r="AV284" s="12" t="s">
        <v>545</v>
      </c>
      <c r="AW284" s="12" t="s">
        <v>503</v>
      </c>
      <c r="AX284" s="12" t="s">
        <v>487</v>
      </c>
      <c r="AY284" s="184" t="s">
        <v>582</v>
      </c>
    </row>
    <row r="285" spans="2:51" s="11" customFormat="1" ht="13.5">
      <c r="B285" s="175"/>
      <c r="D285" s="192" t="s">
        <v>595</v>
      </c>
      <c r="E285" s="201" t="s">
        <v>486</v>
      </c>
      <c r="F285" s="202" t="s">
        <v>768</v>
      </c>
      <c r="H285" s="203" t="s">
        <v>486</v>
      </c>
      <c r="I285" s="179"/>
      <c r="L285" s="175"/>
      <c r="M285" s="180"/>
      <c r="N285" s="181"/>
      <c r="O285" s="181"/>
      <c r="P285" s="181"/>
      <c r="Q285" s="181"/>
      <c r="R285" s="181"/>
      <c r="S285" s="181"/>
      <c r="T285" s="182"/>
      <c r="AT285" s="178" t="s">
        <v>595</v>
      </c>
      <c r="AU285" s="178" t="s">
        <v>545</v>
      </c>
      <c r="AV285" s="11" t="s">
        <v>487</v>
      </c>
      <c r="AW285" s="11" t="s">
        <v>503</v>
      </c>
      <c r="AX285" s="11" t="s">
        <v>539</v>
      </c>
      <c r="AY285" s="178" t="s">
        <v>582</v>
      </c>
    </row>
    <row r="286" spans="2:65" s="1" customFormat="1" ht="22.5" customHeight="1">
      <c r="B286" s="159"/>
      <c r="C286" s="160" t="s">
        <v>777</v>
      </c>
      <c r="D286" s="160" t="s">
        <v>584</v>
      </c>
      <c r="E286" s="161" t="s">
        <v>778</v>
      </c>
      <c r="F286" s="162" t="s">
        <v>779</v>
      </c>
      <c r="G286" s="163" t="s">
        <v>587</v>
      </c>
      <c r="H286" s="164">
        <v>15890</v>
      </c>
      <c r="I286" s="165"/>
      <c r="J286" s="166">
        <f>ROUND(I286*H286,2)</f>
        <v>0</v>
      </c>
      <c r="K286" s="162" t="s">
        <v>588</v>
      </c>
      <c r="L286" s="34"/>
      <c r="M286" s="167" t="s">
        <v>486</v>
      </c>
      <c r="N286" s="168" t="s">
        <v>510</v>
      </c>
      <c r="O286" s="35"/>
      <c r="P286" s="169">
        <f>O286*H286</f>
        <v>0</v>
      </c>
      <c r="Q286" s="169">
        <v>0.00071</v>
      </c>
      <c r="R286" s="169">
        <f>Q286*H286</f>
        <v>11.2819</v>
      </c>
      <c r="S286" s="169">
        <v>0</v>
      </c>
      <c r="T286" s="170">
        <f>S286*H286</f>
        <v>0</v>
      </c>
      <c r="AR286" s="17" t="s">
        <v>589</v>
      </c>
      <c r="AT286" s="17" t="s">
        <v>584</v>
      </c>
      <c r="AU286" s="17" t="s">
        <v>545</v>
      </c>
      <c r="AY286" s="17" t="s">
        <v>582</v>
      </c>
      <c r="BE286" s="171">
        <f>IF(N286="základní",J286,0)</f>
        <v>0</v>
      </c>
      <c r="BF286" s="171">
        <f>IF(N286="snížená",J286,0)</f>
        <v>0</v>
      </c>
      <c r="BG286" s="171">
        <f>IF(N286="zákl. přenesená",J286,0)</f>
        <v>0</v>
      </c>
      <c r="BH286" s="171">
        <f>IF(N286="sníž. přenesená",J286,0)</f>
        <v>0</v>
      </c>
      <c r="BI286" s="171">
        <f>IF(N286="nulová",J286,0)</f>
        <v>0</v>
      </c>
      <c r="BJ286" s="17" t="s">
        <v>487</v>
      </c>
      <c r="BK286" s="171">
        <f>ROUND(I286*H286,2)</f>
        <v>0</v>
      </c>
      <c r="BL286" s="17" t="s">
        <v>589</v>
      </c>
      <c r="BM286" s="17" t="s">
        <v>780</v>
      </c>
    </row>
    <row r="287" spans="2:47" s="1" customFormat="1" ht="27">
      <c r="B287" s="34"/>
      <c r="D287" s="172" t="s">
        <v>591</v>
      </c>
      <c r="F287" s="173" t="s">
        <v>781</v>
      </c>
      <c r="I287" s="131"/>
      <c r="L287" s="34"/>
      <c r="M287" s="64"/>
      <c r="N287" s="35"/>
      <c r="O287" s="35"/>
      <c r="P287" s="35"/>
      <c r="Q287" s="35"/>
      <c r="R287" s="35"/>
      <c r="S287" s="35"/>
      <c r="T287" s="65"/>
      <c r="AT287" s="17" t="s">
        <v>591</v>
      </c>
      <c r="AU287" s="17" t="s">
        <v>545</v>
      </c>
    </row>
    <row r="288" spans="2:51" s="11" customFormat="1" ht="13.5">
      <c r="B288" s="175"/>
      <c r="D288" s="172" t="s">
        <v>595</v>
      </c>
      <c r="E288" s="176" t="s">
        <v>486</v>
      </c>
      <c r="F288" s="177" t="s">
        <v>597</v>
      </c>
      <c r="H288" s="178" t="s">
        <v>486</v>
      </c>
      <c r="I288" s="179"/>
      <c r="L288" s="175"/>
      <c r="M288" s="180"/>
      <c r="N288" s="181"/>
      <c r="O288" s="181"/>
      <c r="P288" s="181"/>
      <c r="Q288" s="181"/>
      <c r="R288" s="181"/>
      <c r="S288" s="181"/>
      <c r="T288" s="182"/>
      <c r="AT288" s="178" t="s">
        <v>595</v>
      </c>
      <c r="AU288" s="178" t="s">
        <v>545</v>
      </c>
      <c r="AV288" s="11" t="s">
        <v>487</v>
      </c>
      <c r="AW288" s="11" t="s">
        <v>503</v>
      </c>
      <c r="AX288" s="11" t="s">
        <v>539</v>
      </c>
      <c r="AY288" s="178" t="s">
        <v>582</v>
      </c>
    </row>
    <row r="289" spans="2:51" s="12" customFormat="1" ht="13.5">
      <c r="B289" s="183"/>
      <c r="D289" s="172" t="s">
        <v>595</v>
      </c>
      <c r="E289" s="184" t="s">
        <v>486</v>
      </c>
      <c r="F289" s="185" t="s">
        <v>625</v>
      </c>
      <c r="H289" s="186">
        <v>390</v>
      </c>
      <c r="I289" s="187"/>
      <c r="L289" s="183"/>
      <c r="M289" s="188"/>
      <c r="N289" s="189"/>
      <c r="O289" s="189"/>
      <c r="P289" s="189"/>
      <c r="Q289" s="189"/>
      <c r="R289" s="189"/>
      <c r="S289" s="189"/>
      <c r="T289" s="190"/>
      <c r="AT289" s="184" t="s">
        <v>595</v>
      </c>
      <c r="AU289" s="184" t="s">
        <v>545</v>
      </c>
      <c r="AV289" s="12" t="s">
        <v>545</v>
      </c>
      <c r="AW289" s="12" t="s">
        <v>503</v>
      </c>
      <c r="AX289" s="12" t="s">
        <v>539</v>
      </c>
      <c r="AY289" s="184" t="s">
        <v>582</v>
      </c>
    </row>
    <row r="290" spans="2:51" s="12" customFormat="1" ht="13.5">
      <c r="B290" s="183"/>
      <c r="D290" s="172" t="s">
        <v>595</v>
      </c>
      <c r="E290" s="184" t="s">
        <v>486</v>
      </c>
      <c r="F290" s="185" t="s">
        <v>626</v>
      </c>
      <c r="H290" s="186">
        <v>12955</v>
      </c>
      <c r="I290" s="187"/>
      <c r="L290" s="183"/>
      <c r="M290" s="188"/>
      <c r="N290" s="189"/>
      <c r="O290" s="189"/>
      <c r="P290" s="189"/>
      <c r="Q290" s="189"/>
      <c r="R290" s="189"/>
      <c r="S290" s="189"/>
      <c r="T290" s="190"/>
      <c r="AT290" s="184" t="s">
        <v>595</v>
      </c>
      <c r="AU290" s="184" t="s">
        <v>545</v>
      </c>
      <c r="AV290" s="12" t="s">
        <v>545</v>
      </c>
      <c r="AW290" s="12" t="s">
        <v>503</v>
      </c>
      <c r="AX290" s="12" t="s">
        <v>539</v>
      </c>
      <c r="AY290" s="184" t="s">
        <v>582</v>
      </c>
    </row>
    <row r="291" spans="2:51" s="12" customFormat="1" ht="13.5">
      <c r="B291" s="183"/>
      <c r="D291" s="172" t="s">
        <v>595</v>
      </c>
      <c r="E291" s="184" t="s">
        <v>486</v>
      </c>
      <c r="F291" s="185" t="s">
        <v>627</v>
      </c>
      <c r="H291" s="186">
        <v>1305</v>
      </c>
      <c r="I291" s="187"/>
      <c r="L291" s="183"/>
      <c r="M291" s="188"/>
      <c r="N291" s="189"/>
      <c r="O291" s="189"/>
      <c r="P291" s="189"/>
      <c r="Q291" s="189"/>
      <c r="R291" s="189"/>
      <c r="S291" s="189"/>
      <c r="T291" s="190"/>
      <c r="AT291" s="184" t="s">
        <v>595</v>
      </c>
      <c r="AU291" s="184" t="s">
        <v>545</v>
      </c>
      <c r="AV291" s="12" t="s">
        <v>545</v>
      </c>
      <c r="AW291" s="12" t="s">
        <v>503</v>
      </c>
      <c r="AX291" s="12" t="s">
        <v>539</v>
      </c>
      <c r="AY291" s="184" t="s">
        <v>582</v>
      </c>
    </row>
    <row r="292" spans="2:51" s="12" customFormat="1" ht="13.5">
      <c r="B292" s="183"/>
      <c r="D292" s="172" t="s">
        <v>595</v>
      </c>
      <c r="E292" s="184" t="s">
        <v>486</v>
      </c>
      <c r="F292" s="185" t="s">
        <v>486</v>
      </c>
      <c r="H292" s="186">
        <v>0</v>
      </c>
      <c r="I292" s="187"/>
      <c r="L292" s="183"/>
      <c r="M292" s="188"/>
      <c r="N292" s="189"/>
      <c r="O292" s="189"/>
      <c r="P292" s="189"/>
      <c r="Q292" s="189"/>
      <c r="R292" s="189"/>
      <c r="S292" s="189"/>
      <c r="T292" s="190"/>
      <c r="AT292" s="184" t="s">
        <v>595</v>
      </c>
      <c r="AU292" s="184" t="s">
        <v>545</v>
      </c>
      <c r="AV292" s="12" t="s">
        <v>545</v>
      </c>
      <c r="AW292" s="12" t="s">
        <v>503</v>
      </c>
      <c r="AX292" s="12" t="s">
        <v>539</v>
      </c>
      <c r="AY292" s="184" t="s">
        <v>582</v>
      </c>
    </row>
    <row r="293" spans="2:51" s="11" customFormat="1" ht="13.5">
      <c r="B293" s="175"/>
      <c r="D293" s="172" t="s">
        <v>595</v>
      </c>
      <c r="E293" s="176" t="s">
        <v>486</v>
      </c>
      <c r="F293" s="177" t="s">
        <v>628</v>
      </c>
      <c r="H293" s="178" t="s">
        <v>486</v>
      </c>
      <c r="I293" s="179"/>
      <c r="L293" s="175"/>
      <c r="M293" s="180"/>
      <c r="N293" s="181"/>
      <c r="O293" s="181"/>
      <c r="P293" s="181"/>
      <c r="Q293" s="181"/>
      <c r="R293" s="181"/>
      <c r="S293" s="181"/>
      <c r="T293" s="182"/>
      <c r="AT293" s="178" t="s">
        <v>595</v>
      </c>
      <c r="AU293" s="178" t="s">
        <v>545</v>
      </c>
      <c r="AV293" s="11" t="s">
        <v>487</v>
      </c>
      <c r="AW293" s="11" t="s">
        <v>503</v>
      </c>
      <c r="AX293" s="11" t="s">
        <v>539</v>
      </c>
      <c r="AY293" s="178" t="s">
        <v>582</v>
      </c>
    </row>
    <row r="294" spans="2:51" s="12" customFormat="1" ht="13.5">
      <c r="B294" s="183"/>
      <c r="D294" s="172" t="s">
        <v>595</v>
      </c>
      <c r="E294" s="184" t="s">
        <v>486</v>
      </c>
      <c r="F294" s="185" t="s">
        <v>629</v>
      </c>
      <c r="H294" s="186">
        <v>280</v>
      </c>
      <c r="I294" s="187"/>
      <c r="L294" s="183"/>
      <c r="M294" s="188"/>
      <c r="N294" s="189"/>
      <c r="O294" s="189"/>
      <c r="P294" s="189"/>
      <c r="Q294" s="189"/>
      <c r="R294" s="189"/>
      <c r="S294" s="189"/>
      <c r="T294" s="190"/>
      <c r="AT294" s="184" t="s">
        <v>595</v>
      </c>
      <c r="AU294" s="184" t="s">
        <v>545</v>
      </c>
      <c r="AV294" s="12" t="s">
        <v>545</v>
      </c>
      <c r="AW294" s="12" t="s">
        <v>503</v>
      </c>
      <c r="AX294" s="12" t="s">
        <v>539</v>
      </c>
      <c r="AY294" s="184" t="s">
        <v>582</v>
      </c>
    </row>
    <row r="295" spans="2:51" s="12" customFormat="1" ht="13.5">
      <c r="B295" s="183"/>
      <c r="D295" s="172" t="s">
        <v>595</v>
      </c>
      <c r="E295" s="184" t="s">
        <v>486</v>
      </c>
      <c r="F295" s="185" t="s">
        <v>486</v>
      </c>
      <c r="H295" s="186">
        <v>0</v>
      </c>
      <c r="I295" s="187"/>
      <c r="L295" s="183"/>
      <c r="M295" s="188"/>
      <c r="N295" s="189"/>
      <c r="O295" s="189"/>
      <c r="P295" s="189"/>
      <c r="Q295" s="189"/>
      <c r="R295" s="189"/>
      <c r="S295" s="189"/>
      <c r="T295" s="190"/>
      <c r="AT295" s="184" t="s">
        <v>595</v>
      </c>
      <c r="AU295" s="184" t="s">
        <v>545</v>
      </c>
      <c r="AV295" s="12" t="s">
        <v>545</v>
      </c>
      <c r="AW295" s="12" t="s">
        <v>503</v>
      </c>
      <c r="AX295" s="12" t="s">
        <v>539</v>
      </c>
      <c r="AY295" s="184" t="s">
        <v>582</v>
      </c>
    </row>
    <row r="296" spans="2:51" s="11" customFormat="1" ht="13.5">
      <c r="B296" s="175"/>
      <c r="D296" s="172" t="s">
        <v>595</v>
      </c>
      <c r="E296" s="176" t="s">
        <v>486</v>
      </c>
      <c r="F296" s="177" t="s">
        <v>630</v>
      </c>
      <c r="H296" s="178" t="s">
        <v>486</v>
      </c>
      <c r="I296" s="179"/>
      <c r="L296" s="175"/>
      <c r="M296" s="180"/>
      <c r="N296" s="181"/>
      <c r="O296" s="181"/>
      <c r="P296" s="181"/>
      <c r="Q296" s="181"/>
      <c r="R296" s="181"/>
      <c r="S296" s="181"/>
      <c r="T296" s="182"/>
      <c r="AT296" s="178" t="s">
        <v>595</v>
      </c>
      <c r="AU296" s="178" t="s">
        <v>545</v>
      </c>
      <c r="AV296" s="11" t="s">
        <v>487</v>
      </c>
      <c r="AW296" s="11" t="s">
        <v>503</v>
      </c>
      <c r="AX296" s="11" t="s">
        <v>539</v>
      </c>
      <c r="AY296" s="178" t="s">
        <v>582</v>
      </c>
    </row>
    <row r="297" spans="2:51" s="12" customFormat="1" ht="13.5">
      <c r="B297" s="183"/>
      <c r="D297" s="172" t="s">
        <v>595</v>
      </c>
      <c r="E297" s="184" t="s">
        <v>486</v>
      </c>
      <c r="F297" s="185" t="s">
        <v>631</v>
      </c>
      <c r="H297" s="186">
        <v>95</v>
      </c>
      <c r="I297" s="187"/>
      <c r="L297" s="183"/>
      <c r="M297" s="188"/>
      <c r="N297" s="189"/>
      <c r="O297" s="189"/>
      <c r="P297" s="189"/>
      <c r="Q297" s="189"/>
      <c r="R297" s="189"/>
      <c r="S297" s="189"/>
      <c r="T297" s="190"/>
      <c r="AT297" s="184" t="s">
        <v>595</v>
      </c>
      <c r="AU297" s="184" t="s">
        <v>545</v>
      </c>
      <c r="AV297" s="12" t="s">
        <v>545</v>
      </c>
      <c r="AW297" s="12" t="s">
        <v>503</v>
      </c>
      <c r="AX297" s="12" t="s">
        <v>539</v>
      </c>
      <c r="AY297" s="184" t="s">
        <v>582</v>
      </c>
    </row>
    <row r="298" spans="2:51" s="12" customFormat="1" ht="13.5">
      <c r="B298" s="183"/>
      <c r="D298" s="172" t="s">
        <v>595</v>
      </c>
      <c r="E298" s="184" t="s">
        <v>486</v>
      </c>
      <c r="F298" s="185" t="s">
        <v>632</v>
      </c>
      <c r="H298" s="186">
        <v>95</v>
      </c>
      <c r="I298" s="187"/>
      <c r="L298" s="183"/>
      <c r="M298" s="188"/>
      <c r="N298" s="189"/>
      <c r="O298" s="189"/>
      <c r="P298" s="189"/>
      <c r="Q298" s="189"/>
      <c r="R298" s="189"/>
      <c r="S298" s="189"/>
      <c r="T298" s="190"/>
      <c r="AT298" s="184" t="s">
        <v>595</v>
      </c>
      <c r="AU298" s="184" t="s">
        <v>545</v>
      </c>
      <c r="AV298" s="12" t="s">
        <v>545</v>
      </c>
      <c r="AW298" s="12" t="s">
        <v>503</v>
      </c>
      <c r="AX298" s="12" t="s">
        <v>539</v>
      </c>
      <c r="AY298" s="184" t="s">
        <v>582</v>
      </c>
    </row>
    <row r="299" spans="2:51" s="12" customFormat="1" ht="13.5">
      <c r="B299" s="183"/>
      <c r="D299" s="172" t="s">
        <v>595</v>
      </c>
      <c r="E299" s="184" t="s">
        <v>486</v>
      </c>
      <c r="F299" s="185" t="s">
        <v>486</v>
      </c>
      <c r="H299" s="186">
        <v>0</v>
      </c>
      <c r="I299" s="187"/>
      <c r="L299" s="183"/>
      <c r="M299" s="188"/>
      <c r="N299" s="189"/>
      <c r="O299" s="189"/>
      <c r="P299" s="189"/>
      <c r="Q299" s="189"/>
      <c r="R299" s="189"/>
      <c r="S299" s="189"/>
      <c r="T299" s="190"/>
      <c r="AT299" s="184" t="s">
        <v>595</v>
      </c>
      <c r="AU299" s="184" t="s">
        <v>545</v>
      </c>
      <c r="AV299" s="12" t="s">
        <v>545</v>
      </c>
      <c r="AW299" s="12" t="s">
        <v>503</v>
      </c>
      <c r="AX299" s="12" t="s">
        <v>539</v>
      </c>
      <c r="AY299" s="184" t="s">
        <v>582</v>
      </c>
    </row>
    <row r="300" spans="2:51" s="11" customFormat="1" ht="13.5">
      <c r="B300" s="175"/>
      <c r="D300" s="172" t="s">
        <v>595</v>
      </c>
      <c r="E300" s="176" t="s">
        <v>486</v>
      </c>
      <c r="F300" s="177" t="s">
        <v>633</v>
      </c>
      <c r="H300" s="178" t="s">
        <v>486</v>
      </c>
      <c r="I300" s="179"/>
      <c r="L300" s="175"/>
      <c r="M300" s="180"/>
      <c r="N300" s="181"/>
      <c r="O300" s="181"/>
      <c r="P300" s="181"/>
      <c r="Q300" s="181"/>
      <c r="R300" s="181"/>
      <c r="S300" s="181"/>
      <c r="T300" s="182"/>
      <c r="AT300" s="178" t="s">
        <v>595</v>
      </c>
      <c r="AU300" s="178" t="s">
        <v>545</v>
      </c>
      <c r="AV300" s="11" t="s">
        <v>487</v>
      </c>
      <c r="AW300" s="11" t="s">
        <v>503</v>
      </c>
      <c r="AX300" s="11" t="s">
        <v>539</v>
      </c>
      <c r="AY300" s="178" t="s">
        <v>582</v>
      </c>
    </row>
    <row r="301" spans="2:51" s="12" customFormat="1" ht="13.5">
      <c r="B301" s="183"/>
      <c r="D301" s="172" t="s">
        <v>595</v>
      </c>
      <c r="E301" s="184" t="s">
        <v>486</v>
      </c>
      <c r="F301" s="185" t="s">
        <v>634</v>
      </c>
      <c r="H301" s="186">
        <v>25</v>
      </c>
      <c r="I301" s="187"/>
      <c r="L301" s="183"/>
      <c r="M301" s="188"/>
      <c r="N301" s="189"/>
      <c r="O301" s="189"/>
      <c r="P301" s="189"/>
      <c r="Q301" s="189"/>
      <c r="R301" s="189"/>
      <c r="S301" s="189"/>
      <c r="T301" s="190"/>
      <c r="AT301" s="184" t="s">
        <v>595</v>
      </c>
      <c r="AU301" s="184" t="s">
        <v>545</v>
      </c>
      <c r="AV301" s="12" t="s">
        <v>545</v>
      </c>
      <c r="AW301" s="12" t="s">
        <v>503</v>
      </c>
      <c r="AX301" s="12" t="s">
        <v>539</v>
      </c>
      <c r="AY301" s="184" t="s">
        <v>582</v>
      </c>
    </row>
    <row r="302" spans="2:51" s="12" customFormat="1" ht="13.5">
      <c r="B302" s="183"/>
      <c r="D302" s="172" t="s">
        <v>595</v>
      </c>
      <c r="E302" s="184" t="s">
        <v>486</v>
      </c>
      <c r="F302" s="185" t="s">
        <v>635</v>
      </c>
      <c r="H302" s="186">
        <v>20</v>
      </c>
      <c r="I302" s="187"/>
      <c r="L302" s="183"/>
      <c r="M302" s="188"/>
      <c r="N302" s="189"/>
      <c r="O302" s="189"/>
      <c r="P302" s="189"/>
      <c r="Q302" s="189"/>
      <c r="R302" s="189"/>
      <c r="S302" s="189"/>
      <c r="T302" s="190"/>
      <c r="AT302" s="184" t="s">
        <v>595</v>
      </c>
      <c r="AU302" s="184" t="s">
        <v>545</v>
      </c>
      <c r="AV302" s="12" t="s">
        <v>545</v>
      </c>
      <c r="AW302" s="12" t="s">
        <v>503</v>
      </c>
      <c r="AX302" s="12" t="s">
        <v>539</v>
      </c>
      <c r="AY302" s="184" t="s">
        <v>582</v>
      </c>
    </row>
    <row r="303" spans="2:51" s="12" customFormat="1" ht="13.5">
      <c r="B303" s="183"/>
      <c r="D303" s="172" t="s">
        <v>595</v>
      </c>
      <c r="E303" s="184" t="s">
        <v>486</v>
      </c>
      <c r="F303" s="185" t="s">
        <v>636</v>
      </c>
      <c r="H303" s="186">
        <v>15</v>
      </c>
      <c r="I303" s="187"/>
      <c r="L303" s="183"/>
      <c r="M303" s="188"/>
      <c r="N303" s="189"/>
      <c r="O303" s="189"/>
      <c r="P303" s="189"/>
      <c r="Q303" s="189"/>
      <c r="R303" s="189"/>
      <c r="S303" s="189"/>
      <c r="T303" s="190"/>
      <c r="AT303" s="184" t="s">
        <v>595</v>
      </c>
      <c r="AU303" s="184" t="s">
        <v>545</v>
      </c>
      <c r="AV303" s="12" t="s">
        <v>545</v>
      </c>
      <c r="AW303" s="12" t="s">
        <v>503</v>
      </c>
      <c r="AX303" s="12" t="s">
        <v>539</v>
      </c>
      <c r="AY303" s="184" t="s">
        <v>582</v>
      </c>
    </row>
    <row r="304" spans="2:51" s="12" customFormat="1" ht="13.5">
      <c r="B304" s="183"/>
      <c r="D304" s="172" t="s">
        <v>595</v>
      </c>
      <c r="E304" s="184" t="s">
        <v>486</v>
      </c>
      <c r="F304" s="185" t="s">
        <v>637</v>
      </c>
      <c r="H304" s="186">
        <v>55</v>
      </c>
      <c r="I304" s="187"/>
      <c r="L304" s="183"/>
      <c r="M304" s="188"/>
      <c r="N304" s="189"/>
      <c r="O304" s="189"/>
      <c r="P304" s="189"/>
      <c r="Q304" s="189"/>
      <c r="R304" s="189"/>
      <c r="S304" s="189"/>
      <c r="T304" s="190"/>
      <c r="AT304" s="184" t="s">
        <v>595</v>
      </c>
      <c r="AU304" s="184" t="s">
        <v>545</v>
      </c>
      <c r="AV304" s="12" t="s">
        <v>545</v>
      </c>
      <c r="AW304" s="12" t="s">
        <v>503</v>
      </c>
      <c r="AX304" s="12" t="s">
        <v>539</v>
      </c>
      <c r="AY304" s="184" t="s">
        <v>582</v>
      </c>
    </row>
    <row r="305" spans="2:51" s="12" customFormat="1" ht="13.5">
      <c r="B305" s="183"/>
      <c r="D305" s="172" t="s">
        <v>595</v>
      </c>
      <c r="E305" s="184" t="s">
        <v>486</v>
      </c>
      <c r="F305" s="185" t="s">
        <v>638</v>
      </c>
      <c r="H305" s="186">
        <v>25</v>
      </c>
      <c r="I305" s="187"/>
      <c r="L305" s="183"/>
      <c r="M305" s="188"/>
      <c r="N305" s="189"/>
      <c r="O305" s="189"/>
      <c r="P305" s="189"/>
      <c r="Q305" s="189"/>
      <c r="R305" s="189"/>
      <c r="S305" s="189"/>
      <c r="T305" s="190"/>
      <c r="AT305" s="184" t="s">
        <v>595</v>
      </c>
      <c r="AU305" s="184" t="s">
        <v>545</v>
      </c>
      <c r="AV305" s="12" t="s">
        <v>545</v>
      </c>
      <c r="AW305" s="12" t="s">
        <v>503</v>
      </c>
      <c r="AX305" s="12" t="s">
        <v>539</v>
      </c>
      <c r="AY305" s="184" t="s">
        <v>582</v>
      </c>
    </row>
    <row r="306" spans="2:51" s="12" customFormat="1" ht="13.5">
      <c r="B306" s="183"/>
      <c r="D306" s="172" t="s">
        <v>595</v>
      </c>
      <c r="E306" s="184" t="s">
        <v>486</v>
      </c>
      <c r="F306" s="185" t="s">
        <v>639</v>
      </c>
      <c r="H306" s="186">
        <v>40</v>
      </c>
      <c r="I306" s="187"/>
      <c r="L306" s="183"/>
      <c r="M306" s="188"/>
      <c r="N306" s="189"/>
      <c r="O306" s="189"/>
      <c r="P306" s="189"/>
      <c r="Q306" s="189"/>
      <c r="R306" s="189"/>
      <c r="S306" s="189"/>
      <c r="T306" s="190"/>
      <c r="AT306" s="184" t="s">
        <v>595</v>
      </c>
      <c r="AU306" s="184" t="s">
        <v>545</v>
      </c>
      <c r="AV306" s="12" t="s">
        <v>545</v>
      </c>
      <c r="AW306" s="12" t="s">
        <v>503</v>
      </c>
      <c r="AX306" s="12" t="s">
        <v>539</v>
      </c>
      <c r="AY306" s="184" t="s">
        <v>582</v>
      </c>
    </row>
    <row r="307" spans="2:51" s="12" customFormat="1" ht="13.5">
      <c r="B307" s="183"/>
      <c r="D307" s="172" t="s">
        <v>595</v>
      </c>
      <c r="E307" s="184" t="s">
        <v>486</v>
      </c>
      <c r="F307" s="185" t="s">
        <v>640</v>
      </c>
      <c r="H307" s="186">
        <v>20</v>
      </c>
      <c r="I307" s="187"/>
      <c r="L307" s="183"/>
      <c r="M307" s="188"/>
      <c r="N307" s="189"/>
      <c r="O307" s="189"/>
      <c r="P307" s="189"/>
      <c r="Q307" s="189"/>
      <c r="R307" s="189"/>
      <c r="S307" s="189"/>
      <c r="T307" s="190"/>
      <c r="AT307" s="184" t="s">
        <v>595</v>
      </c>
      <c r="AU307" s="184" t="s">
        <v>545</v>
      </c>
      <c r="AV307" s="12" t="s">
        <v>545</v>
      </c>
      <c r="AW307" s="12" t="s">
        <v>503</v>
      </c>
      <c r="AX307" s="12" t="s">
        <v>539</v>
      </c>
      <c r="AY307" s="184" t="s">
        <v>582</v>
      </c>
    </row>
    <row r="308" spans="2:51" s="12" customFormat="1" ht="13.5">
      <c r="B308" s="183"/>
      <c r="D308" s="172" t="s">
        <v>595</v>
      </c>
      <c r="E308" s="184" t="s">
        <v>486</v>
      </c>
      <c r="F308" s="185" t="s">
        <v>641</v>
      </c>
      <c r="H308" s="186">
        <v>40</v>
      </c>
      <c r="I308" s="187"/>
      <c r="L308" s="183"/>
      <c r="M308" s="188"/>
      <c r="N308" s="189"/>
      <c r="O308" s="189"/>
      <c r="P308" s="189"/>
      <c r="Q308" s="189"/>
      <c r="R308" s="189"/>
      <c r="S308" s="189"/>
      <c r="T308" s="190"/>
      <c r="AT308" s="184" t="s">
        <v>595</v>
      </c>
      <c r="AU308" s="184" t="s">
        <v>545</v>
      </c>
      <c r="AV308" s="12" t="s">
        <v>545</v>
      </c>
      <c r="AW308" s="12" t="s">
        <v>503</v>
      </c>
      <c r="AX308" s="12" t="s">
        <v>539</v>
      </c>
      <c r="AY308" s="184" t="s">
        <v>582</v>
      </c>
    </row>
    <row r="309" spans="2:51" s="12" customFormat="1" ht="13.5">
      <c r="B309" s="183"/>
      <c r="D309" s="172" t="s">
        <v>595</v>
      </c>
      <c r="E309" s="184" t="s">
        <v>486</v>
      </c>
      <c r="F309" s="185" t="s">
        <v>642</v>
      </c>
      <c r="H309" s="186">
        <v>20</v>
      </c>
      <c r="I309" s="187"/>
      <c r="L309" s="183"/>
      <c r="M309" s="188"/>
      <c r="N309" s="189"/>
      <c r="O309" s="189"/>
      <c r="P309" s="189"/>
      <c r="Q309" s="189"/>
      <c r="R309" s="189"/>
      <c r="S309" s="189"/>
      <c r="T309" s="190"/>
      <c r="AT309" s="184" t="s">
        <v>595</v>
      </c>
      <c r="AU309" s="184" t="s">
        <v>545</v>
      </c>
      <c r="AV309" s="12" t="s">
        <v>545</v>
      </c>
      <c r="AW309" s="12" t="s">
        <v>503</v>
      </c>
      <c r="AX309" s="12" t="s">
        <v>539</v>
      </c>
      <c r="AY309" s="184" t="s">
        <v>582</v>
      </c>
    </row>
    <row r="310" spans="2:51" s="12" customFormat="1" ht="13.5">
      <c r="B310" s="183"/>
      <c r="D310" s="172" t="s">
        <v>595</v>
      </c>
      <c r="E310" s="184" t="s">
        <v>486</v>
      </c>
      <c r="F310" s="185" t="s">
        <v>643</v>
      </c>
      <c r="H310" s="186">
        <v>80</v>
      </c>
      <c r="I310" s="187"/>
      <c r="L310" s="183"/>
      <c r="M310" s="188"/>
      <c r="N310" s="189"/>
      <c r="O310" s="189"/>
      <c r="P310" s="189"/>
      <c r="Q310" s="189"/>
      <c r="R310" s="189"/>
      <c r="S310" s="189"/>
      <c r="T310" s="190"/>
      <c r="AT310" s="184" t="s">
        <v>595</v>
      </c>
      <c r="AU310" s="184" t="s">
        <v>545</v>
      </c>
      <c r="AV310" s="12" t="s">
        <v>545</v>
      </c>
      <c r="AW310" s="12" t="s">
        <v>503</v>
      </c>
      <c r="AX310" s="12" t="s">
        <v>539</v>
      </c>
      <c r="AY310" s="184" t="s">
        <v>582</v>
      </c>
    </row>
    <row r="311" spans="2:51" s="12" customFormat="1" ht="13.5">
      <c r="B311" s="183"/>
      <c r="D311" s="172" t="s">
        <v>595</v>
      </c>
      <c r="E311" s="184" t="s">
        <v>486</v>
      </c>
      <c r="F311" s="185" t="s">
        <v>644</v>
      </c>
      <c r="H311" s="186">
        <v>45</v>
      </c>
      <c r="I311" s="187"/>
      <c r="L311" s="183"/>
      <c r="M311" s="188"/>
      <c r="N311" s="189"/>
      <c r="O311" s="189"/>
      <c r="P311" s="189"/>
      <c r="Q311" s="189"/>
      <c r="R311" s="189"/>
      <c r="S311" s="189"/>
      <c r="T311" s="190"/>
      <c r="AT311" s="184" t="s">
        <v>595</v>
      </c>
      <c r="AU311" s="184" t="s">
        <v>545</v>
      </c>
      <c r="AV311" s="12" t="s">
        <v>545</v>
      </c>
      <c r="AW311" s="12" t="s">
        <v>503</v>
      </c>
      <c r="AX311" s="12" t="s">
        <v>539</v>
      </c>
      <c r="AY311" s="184" t="s">
        <v>582</v>
      </c>
    </row>
    <row r="312" spans="2:51" s="12" customFormat="1" ht="13.5">
      <c r="B312" s="183"/>
      <c r="D312" s="172" t="s">
        <v>595</v>
      </c>
      <c r="E312" s="184" t="s">
        <v>486</v>
      </c>
      <c r="F312" s="185" t="s">
        <v>645</v>
      </c>
      <c r="H312" s="186">
        <v>30</v>
      </c>
      <c r="I312" s="187"/>
      <c r="L312" s="183"/>
      <c r="M312" s="188"/>
      <c r="N312" s="189"/>
      <c r="O312" s="189"/>
      <c r="P312" s="189"/>
      <c r="Q312" s="189"/>
      <c r="R312" s="189"/>
      <c r="S312" s="189"/>
      <c r="T312" s="190"/>
      <c r="AT312" s="184" t="s">
        <v>595</v>
      </c>
      <c r="AU312" s="184" t="s">
        <v>545</v>
      </c>
      <c r="AV312" s="12" t="s">
        <v>545</v>
      </c>
      <c r="AW312" s="12" t="s">
        <v>503</v>
      </c>
      <c r="AX312" s="12" t="s">
        <v>539</v>
      </c>
      <c r="AY312" s="184" t="s">
        <v>582</v>
      </c>
    </row>
    <row r="313" spans="2:51" s="12" customFormat="1" ht="13.5">
      <c r="B313" s="183"/>
      <c r="D313" s="172" t="s">
        <v>595</v>
      </c>
      <c r="E313" s="184" t="s">
        <v>486</v>
      </c>
      <c r="F313" s="185" t="s">
        <v>646</v>
      </c>
      <c r="H313" s="186">
        <v>30</v>
      </c>
      <c r="I313" s="187"/>
      <c r="L313" s="183"/>
      <c r="M313" s="188"/>
      <c r="N313" s="189"/>
      <c r="O313" s="189"/>
      <c r="P313" s="189"/>
      <c r="Q313" s="189"/>
      <c r="R313" s="189"/>
      <c r="S313" s="189"/>
      <c r="T313" s="190"/>
      <c r="AT313" s="184" t="s">
        <v>595</v>
      </c>
      <c r="AU313" s="184" t="s">
        <v>545</v>
      </c>
      <c r="AV313" s="12" t="s">
        <v>545</v>
      </c>
      <c r="AW313" s="12" t="s">
        <v>503</v>
      </c>
      <c r="AX313" s="12" t="s">
        <v>539</v>
      </c>
      <c r="AY313" s="184" t="s">
        <v>582</v>
      </c>
    </row>
    <row r="314" spans="2:51" s="12" customFormat="1" ht="13.5">
      <c r="B314" s="183"/>
      <c r="D314" s="172" t="s">
        <v>595</v>
      </c>
      <c r="E314" s="184" t="s">
        <v>486</v>
      </c>
      <c r="F314" s="185" t="s">
        <v>647</v>
      </c>
      <c r="H314" s="186">
        <v>50</v>
      </c>
      <c r="I314" s="187"/>
      <c r="L314" s="183"/>
      <c r="M314" s="188"/>
      <c r="N314" s="189"/>
      <c r="O314" s="189"/>
      <c r="P314" s="189"/>
      <c r="Q314" s="189"/>
      <c r="R314" s="189"/>
      <c r="S314" s="189"/>
      <c r="T314" s="190"/>
      <c r="AT314" s="184" t="s">
        <v>595</v>
      </c>
      <c r="AU314" s="184" t="s">
        <v>545</v>
      </c>
      <c r="AV314" s="12" t="s">
        <v>545</v>
      </c>
      <c r="AW314" s="12" t="s">
        <v>503</v>
      </c>
      <c r="AX314" s="12" t="s">
        <v>539</v>
      </c>
      <c r="AY314" s="184" t="s">
        <v>582</v>
      </c>
    </row>
    <row r="315" spans="2:51" s="12" customFormat="1" ht="13.5">
      <c r="B315" s="183"/>
      <c r="D315" s="172" t="s">
        <v>595</v>
      </c>
      <c r="E315" s="184" t="s">
        <v>486</v>
      </c>
      <c r="F315" s="185" t="s">
        <v>486</v>
      </c>
      <c r="H315" s="186">
        <v>0</v>
      </c>
      <c r="I315" s="187"/>
      <c r="L315" s="183"/>
      <c r="M315" s="188"/>
      <c r="N315" s="189"/>
      <c r="O315" s="189"/>
      <c r="P315" s="189"/>
      <c r="Q315" s="189"/>
      <c r="R315" s="189"/>
      <c r="S315" s="189"/>
      <c r="T315" s="190"/>
      <c r="AT315" s="184" t="s">
        <v>595</v>
      </c>
      <c r="AU315" s="184" t="s">
        <v>545</v>
      </c>
      <c r="AV315" s="12" t="s">
        <v>545</v>
      </c>
      <c r="AW315" s="12" t="s">
        <v>503</v>
      </c>
      <c r="AX315" s="12" t="s">
        <v>539</v>
      </c>
      <c r="AY315" s="184" t="s">
        <v>582</v>
      </c>
    </row>
    <row r="316" spans="2:51" s="11" customFormat="1" ht="13.5">
      <c r="B316" s="175"/>
      <c r="D316" s="172" t="s">
        <v>595</v>
      </c>
      <c r="E316" s="176" t="s">
        <v>486</v>
      </c>
      <c r="F316" s="177" t="s">
        <v>648</v>
      </c>
      <c r="H316" s="178" t="s">
        <v>486</v>
      </c>
      <c r="I316" s="179"/>
      <c r="L316" s="175"/>
      <c r="M316" s="180"/>
      <c r="N316" s="181"/>
      <c r="O316" s="181"/>
      <c r="P316" s="181"/>
      <c r="Q316" s="181"/>
      <c r="R316" s="181"/>
      <c r="S316" s="181"/>
      <c r="T316" s="182"/>
      <c r="AT316" s="178" t="s">
        <v>595</v>
      </c>
      <c r="AU316" s="178" t="s">
        <v>545</v>
      </c>
      <c r="AV316" s="11" t="s">
        <v>487</v>
      </c>
      <c r="AW316" s="11" t="s">
        <v>503</v>
      </c>
      <c r="AX316" s="11" t="s">
        <v>539</v>
      </c>
      <c r="AY316" s="178" t="s">
        <v>582</v>
      </c>
    </row>
    <row r="317" spans="2:51" s="12" customFormat="1" ht="13.5">
      <c r="B317" s="183"/>
      <c r="D317" s="172" t="s">
        <v>595</v>
      </c>
      <c r="E317" s="184" t="s">
        <v>486</v>
      </c>
      <c r="F317" s="185" t="s">
        <v>649</v>
      </c>
      <c r="H317" s="186">
        <v>5</v>
      </c>
      <c r="I317" s="187"/>
      <c r="L317" s="183"/>
      <c r="M317" s="188"/>
      <c r="N317" s="189"/>
      <c r="O317" s="189"/>
      <c r="P317" s="189"/>
      <c r="Q317" s="189"/>
      <c r="R317" s="189"/>
      <c r="S317" s="189"/>
      <c r="T317" s="190"/>
      <c r="AT317" s="184" t="s">
        <v>595</v>
      </c>
      <c r="AU317" s="184" t="s">
        <v>545</v>
      </c>
      <c r="AV317" s="12" t="s">
        <v>545</v>
      </c>
      <c r="AW317" s="12" t="s">
        <v>503</v>
      </c>
      <c r="AX317" s="12" t="s">
        <v>539</v>
      </c>
      <c r="AY317" s="184" t="s">
        <v>582</v>
      </c>
    </row>
    <row r="318" spans="2:51" s="12" customFormat="1" ht="13.5">
      <c r="B318" s="183"/>
      <c r="D318" s="172" t="s">
        <v>595</v>
      </c>
      <c r="E318" s="184" t="s">
        <v>486</v>
      </c>
      <c r="F318" s="185" t="s">
        <v>650</v>
      </c>
      <c r="H318" s="186">
        <v>4</v>
      </c>
      <c r="I318" s="187"/>
      <c r="L318" s="183"/>
      <c r="M318" s="188"/>
      <c r="N318" s="189"/>
      <c r="O318" s="189"/>
      <c r="P318" s="189"/>
      <c r="Q318" s="189"/>
      <c r="R318" s="189"/>
      <c r="S318" s="189"/>
      <c r="T318" s="190"/>
      <c r="AT318" s="184" t="s">
        <v>595</v>
      </c>
      <c r="AU318" s="184" t="s">
        <v>545</v>
      </c>
      <c r="AV318" s="12" t="s">
        <v>545</v>
      </c>
      <c r="AW318" s="12" t="s">
        <v>503</v>
      </c>
      <c r="AX318" s="12" t="s">
        <v>539</v>
      </c>
      <c r="AY318" s="184" t="s">
        <v>582</v>
      </c>
    </row>
    <row r="319" spans="2:51" s="12" customFormat="1" ht="13.5">
      <c r="B319" s="183"/>
      <c r="D319" s="172" t="s">
        <v>595</v>
      </c>
      <c r="E319" s="184" t="s">
        <v>486</v>
      </c>
      <c r="F319" s="185" t="s">
        <v>651</v>
      </c>
      <c r="H319" s="186">
        <v>20</v>
      </c>
      <c r="I319" s="187"/>
      <c r="L319" s="183"/>
      <c r="M319" s="188"/>
      <c r="N319" s="189"/>
      <c r="O319" s="189"/>
      <c r="P319" s="189"/>
      <c r="Q319" s="189"/>
      <c r="R319" s="189"/>
      <c r="S319" s="189"/>
      <c r="T319" s="190"/>
      <c r="AT319" s="184" t="s">
        <v>595</v>
      </c>
      <c r="AU319" s="184" t="s">
        <v>545</v>
      </c>
      <c r="AV319" s="12" t="s">
        <v>545</v>
      </c>
      <c r="AW319" s="12" t="s">
        <v>503</v>
      </c>
      <c r="AX319" s="12" t="s">
        <v>539</v>
      </c>
      <c r="AY319" s="184" t="s">
        <v>582</v>
      </c>
    </row>
    <row r="320" spans="2:51" s="12" customFormat="1" ht="13.5">
      <c r="B320" s="183"/>
      <c r="D320" s="172" t="s">
        <v>595</v>
      </c>
      <c r="E320" s="184" t="s">
        <v>486</v>
      </c>
      <c r="F320" s="185" t="s">
        <v>652</v>
      </c>
      <c r="H320" s="186">
        <v>15</v>
      </c>
      <c r="I320" s="187"/>
      <c r="L320" s="183"/>
      <c r="M320" s="188"/>
      <c r="N320" s="189"/>
      <c r="O320" s="189"/>
      <c r="P320" s="189"/>
      <c r="Q320" s="189"/>
      <c r="R320" s="189"/>
      <c r="S320" s="189"/>
      <c r="T320" s="190"/>
      <c r="AT320" s="184" t="s">
        <v>595</v>
      </c>
      <c r="AU320" s="184" t="s">
        <v>545</v>
      </c>
      <c r="AV320" s="12" t="s">
        <v>545</v>
      </c>
      <c r="AW320" s="12" t="s">
        <v>503</v>
      </c>
      <c r="AX320" s="12" t="s">
        <v>539</v>
      </c>
      <c r="AY320" s="184" t="s">
        <v>582</v>
      </c>
    </row>
    <row r="321" spans="2:51" s="12" customFormat="1" ht="13.5">
      <c r="B321" s="183"/>
      <c r="D321" s="172" t="s">
        <v>595</v>
      </c>
      <c r="E321" s="184" t="s">
        <v>486</v>
      </c>
      <c r="F321" s="185" t="s">
        <v>653</v>
      </c>
      <c r="H321" s="186">
        <v>20</v>
      </c>
      <c r="I321" s="187"/>
      <c r="L321" s="183"/>
      <c r="M321" s="188"/>
      <c r="N321" s="189"/>
      <c r="O321" s="189"/>
      <c r="P321" s="189"/>
      <c r="Q321" s="189"/>
      <c r="R321" s="189"/>
      <c r="S321" s="189"/>
      <c r="T321" s="190"/>
      <c r="AT321" s="184" t="s">
        <v>595</v>
      </c>
      <c r="AU321" s="184" t="s">
        <v>545</v>
      </c>
      <c r="AV321" s="12" t="s">
        <v>545</v>
      </c>
      <c r="AW321" s="12" t="s">
        <v>503</v>
      </c>
      <c r="AX321" s="12" t="s">
        <v>539</v>
      </c>
      <c r="AY321" s="184" t="s">
        <v>582</v>
      </c>
    </row>
    <row r="322" spans="2:51" s="12" customFormat="1" ht="13.5">
      <c r="B322" s="183"/>
      <c r="D322" s="172" t="s">
        <v>595</v>
      </c>
      <c r="E322" s="184" t="s">
        <v>486</v>
      </c>
      <c r="F322" s="185" t="s">
        <v>654</v>
      </c>
      <c r="H322" s="186">
        <v>5</v>
      </c>
      <c r="I322" s="187"/>
      <c r="L322" s="183"/>
      <c r="M322" s="188"/>
      <c r="N322" s="189"/>
      <c r="O322" s="189"/>
      <c r="P322" s="189"/>
      <c r="Q322" s="189"/>
      <c r="R322" s="189"/>
      <c r="S322" s="189"/>
      <c r="T322" s="190"/>
      <c r="AT322" s="184" t="s">
        <v>595</v>
      </c>
      <c r="AU322" s="184" t="s">
        <v>545</v>
      </c>
      <c r="AV322" s="12" t="s">
        <v>545</v>
      </c>
      <c r="AW322" s="12" t="s">
        <v>503</v>
      </c>
      <c r="AX322" s="12" t="s">
        <v>539</v>
      </c>
      <c r="AY322" s="184" t="s">
        <v>582</v>
      </c>
    </row>
    <row r="323" spans="2:51" s="12" customFormat="1" ht="13.5">
      <c r="B323" s="183"/>
      <c r="D323" s="172" t="s">
        <v>595</v>
      </c>
      <c r="E323" s="184" t="s">
        <v>486</v>
      </c>
      <c r="F323" s="185" t="s">
        <v>655</v>
      </c>
      <c r="H323" s="186">
        <v>5</v>
      </c>
      <c r="I323" s="187"/>
      <c r="L323" s="183"/>
      <c r="M323" s="188"/>
      <c r="N323" s="189"/>
      <c r="O323" s="189"/>
      <c r="P323" s="189"/>
      <c r="Q323" s="189"/>
      <c r="R323" s="189"/>
      <c r="S323" s="189"/>
      <c r="T323" s="190"/>
      <c r="AT323" s="184" t="s">
        <v>595</v>
      </c>
      <c r="AU323" s="184" t="s">
        <v>545</v>
      </c>
      <c r="AV323" s="12" t="s">
        <v>545</v>
      </c>
      <c r="AW323" s="12" t="s">
        <v>503</v>
      </c>
      <c r="AX323" s="12" t="s">
        <v>539</v>
      </c>
      <c r="AY323" s="184" t="s">
        <v>582</v>
      </c>
    </row>
    <row r="324" spans="2:51" s="12" customFormat="1" ht="13.5">
      <c r="B324" s="183"/>
      <c r="D324" s="172" t="s">
        <v>595</v>
      </c>
      <c r="E324" s="184" t="s">
        <v>486</v>
      </c>
      <c r="F324" s="185" t="s">
        <v>656</v>
      </c>
      <c r="H324" s="186">
        <v>5</v>
      </c>
      <c r="I324" s="187"/>
      <c r="L324" s="183"/>
      <c r="M324" s="188"/>
      <c r="N324" s="189"/>
      <c r="O324" s="189"/>
      <c r="P324" s="189"/>
      <c r="Q324" s="189"/>
      <c r="R324" s="189"/>
      <c r="S324" s="189"/>
      <c r="T324" s="190"/>
      <c r="AT324" s="184" t="s">
        <v>595</v>
      </c>
      <c r="AU324" s="184" t="s">
        <v>545</v>
      </c>
      <c r="AV324" s="12" t="s">
        <v>545</v>
      </c>
      <c r="AW324" s="12" t="s">
        <v>503</v>
      </c>
      <c r="AX324" s="12" t="s">
        <v>539</v>
      </c>
      <c r="AY324" s="184" t="s">
        <v>582</v>
      </c>
    </row>
    <row r="325" spans="2:51" s="12" customFormat="1" ht="13.5">
      <c r="B325" s="183"/>
      <c r="D325" s="172" t="s">
        <v>595</v>
      </c>
      <c r="E325" s="184" t="s">
        <v>486</v>
      </c>
      <c r="F325" s="185" t="s">
        <v>657</v>
      </c>
      <c r="H325" s="186">
        <v>7</v>
      </c>
      <c r="I325" s="187"/>
      <c r="L325" s="183"/>
      <c r="M325" s="188"/>
      <c r="N325" s="189"/>
      <c r="O325" s="189"/>
      <c r="P325" s="189"/>
      <c r="Q325" s="189"/>
      <c r="R325" s="189"/>
      <c r="S325" s="189"/>
      <c r="T325" s="190"/>
      <c r="AT325" s="184" t="s">
        <v>595</v>
      </c>
      <c r="AU325" s="184" t="s">
        <v>545</v>
      </c>
      <c r="AV325" s="12" t="s">
        <v>545</v>
      </c>
      <c r="AW325" s="12" t="s">
        <v>503</v>
      </c>
      <c r="AX325" s="12" t="s">
        <v>539</v>
      </c>
      <c r="AY325" s="184" t="s">
        <v>582</v>
      </c>
    </row>
    <row r="326" spans="2:51" s="12" customFormat="1" ht="13.5">
      <c r="B326" s="183"/>
      <c r="D326" s="172" t="s">
        <v>595</v>
      </c>
      <c r="E326" s="184" t="s">
        <v>486</v>
      </c>
      <c r="F326" s="185" t="s">
        <v>658</v>
      </c>
      <c r="H326" s="186">
        <v>5</v>
      </c>
      <c r="I326" s="187"/>
      <c r="L326" s="183"/>
      <c r="M326" s="188"/>
      <c r="N326" s="189"/>
      <c r="O326" s="189"/>
      <c r="P326" s="189"/>
      <c r="Q326" s="189"/>
      <c r="R326" s="189"/>
      <c r="S326" s="189"/>
      <c r="T326" s="190"/>
      <c r="AT326" s="184" t="s">
        <v>595</v>
      </c>
      <c r="AU326" s="184" t="s">
        <v>545</v>
      </c>
      <c r="AV326" s="12" t="s">
        <v>545</v>
      </c>
      <c r="AW326" s="12" t="s">
        <v>503</v>
      </c>
      <c r="AX326" s="12" t="s">
        <v>539</v>
      </c>
      <c r="AY326" s="184" t="s">
        <v>582</v>
      </c>
    </row>
    <row r="327" spans="2:51" s="12" customFormat="1" ht="13.5">
      <c r="B327" s="183"/>
      <c r="D327" s="172" t="s">
        <v>595</v>
      </c>
      <c r="E327" s="184" t="s">
        <v>486</v>
      </c>
      <c r="F327" s="185" t="s">
        <v>659</v>
      </c>
      <c r="H327" s="186">
        <v>6</v>
      </c>
      <c r="I327" s="187"/>
      <c r="L327" s="183"/>
      <c r="M327" s="188"/>
      <c r="N327" s="189"/>
      <c r="O327" s="189"/>
      <c r="P327" s="189"/>
      <c r="Q327" s="189"/>
      <c r="R327" s="189"/>
      <c r="S327" s="189"/>
      <c r="T327" s="190"/>
      <c r="AT327" s="184" t="s">
        <v>595</v>
      </c>
      <c r="AU327" s="184" t="s">
        <v>545</v>
      </c>
      <c r="AV327" s="12" t="s">
        <v>545</v>
      </c>
      <c r="AW327" s="12" t="s">
        <v>503</v>
      </c>
      <c r="AX327" s="12" t="s">
        <v>539</v>
      </c>
      <c r="AY327" s="184" t="s">
        <v>582</v>
      </c>
    </row>
    <row r="328" spans="2:51" s="12" customFormat="1" ht="13.5">
      <c r="B328" s="183"/>
      <c r="D328" s="172" t="s">
        <v>595</v>
      </c>
      <c r="E328" s="184" t="s">
        <v>486</v>
      </c>
      <c r="F328" s="185" t="s">
        <v>660</v>
      </c>
      <c r="H328" s="186">
        <v>5</v>
      </c>
      <c r="I328" s="187"/>
      <c r="L328" s="183"/>
      <c r="M328" s="188"/>
      <c r="N328" s="189"/>
      <c r="O328" s="189"/>
      <c r="P328" s="189"/>
      <c r="Q328" s="189"/>
      <c r="R328" s="189"/>
      <c r="S328" s="189"/>
      <c r="T328" s="190"/>
      <c r="AT328" s="184" t="s">
        <v>595</v>
      </c>
      <c r="AU328" s="184" t="s">
        <v>545</v>
      </c>
      <c r="AV328" s="12" t="s">
        <v>545</v>
      </c>
      <c r="AW328" s="12" t="s">
        <v>503</v>
      </c>
      <c r="AX328" s="12" t="s">
        <v>539</v>
      </c>
      <c r="AY328" s="184" t="s">
        <v>582</v>
      </c>
    </row>
    <row r="329" spans="2:51" s="12" customFormat="1" ht="13.5">
      <c r="B329" s="183"/>
      <c r="D329" s="172" t="s">
        <v>595</v>
      </c>
      <c r="E329" s="184" t="s">
        <v>486</v>
      </c>
      <c r="F329" s="185" t="s">
        <v>661</v>
      </c>
      <c r="H329" s="186">
        <v>7</v>
      </c>
      <c r="I329" s="187"/>
      <c r="L329" s="183"/>
      <c r="M329" s="188"/>
      <c r="N329" s="189"/>
      <c r="O329" s="189"/>
      <c r="P329" s="189"/>
      <c r="Q329" s="189"/>
      <c r="R329" s="189"/>
      <c r="S329" s="189"/>
      <c r="T329" s="190"/>
      <c r="AT329" s="184" t="s">
        <v>595</v>
      </c>
      <c r="AU329" s="184" t="s">
        <v>545</v>
      </c>
      <c r="AV329" s="12" t="s">
        <v>545</v>
      </c>
      <c r="AW329" s="12" t="s">
        <v>503</v>
      </c>
      <c r="AX329" s="12" t="s">
        <v>539</v>
      </c>
      <c r="AY329" s="184" t="s">
        <v>582</v>
      </c>
    </row>
    <row r="330" spans="2:51" s="12" customFormat="1" ht="13.5">
      <c r="B330" s="183"/>
      <c r="D330" s="172" t="s">
        <v>595</v>
      </c>
      <c r="E330" s="184" t="s">
        <v>486</v>
      </c>
      <c r="F330" s="185" t="s">
        <v>662</v>
      </c>
      <c r="H330" s="186">
        <v>5</v>
      </c>
      <c r="I330" s="187"/>
      <c r="L330" s="183"/>
      <c r="M330" s="188"/>
      <c r="N330" s="189"/>
      <c r="O330" s="189"/>
      <c r="P330" s="189"/>
      <c r="Q330" s="189"/>
      <c r="R330" s="189"/>
      <c r="S330" s="189"/>
      <c r="T330" s="190"/>
      <c r="AT330" s="184" t="s">
        <v>595</v>
      </c>
      <c r="AU330" s="184" t="s">
        <v>545</v>
      </c>
      <c r="AV330" s="12" t="s">
        <v>545</v>
      </c>
      <c r="AW330" s="12" t="s">
        <v>503</v>
      </c>
      <c r="AX330" s="12" t="s">
        <v>539</v>
      </c>
      <c r="AY330" s="184" t="s">
        <v>582</v>
      </c>
    </row>
    <row r="331" spans="2:51" s="12" customFormat="1" ht="13.5">
      <c r="B331" s="183"/>
      <c r="D331" s="172" t="s">
        <v>595</v>
      </c>
      <c r="E331" s="184" t="s">
        <v>486</v>
      </c>
      <c r="F331" s="185" t="s">
        <v>663</v>
      </c>
      <c r="H331" s="186">
        <v>5</v>
      </c>
      <c r="I331" s="187"/>
      <c r="L331" s="183"/>
      <c r="M331" s="188"/>
      <c r="N331" s="189"/>
      <c r="O331" s="189"/>
      <c r="P331" s="189"/>
      <c r="Q331" s="189"/>
      <c r="R331" s="189"/>
      <c r="S331" s="189"/>
      <c r="T331" s="190"/>
      <c r="AT331" s="184" t="s">
        <v>595</v>
      </c>
      <c r="AU331" s="184" t="s">
        <v>545</v>
      </c>
      <c r="AV331" s="12" t="s">
        <v>545</v>
      </c>
      <c r="AW331" s="12" t="s">
        <v>503</v>
      </c>
      <c r="AX331" s="12" t="s">
        <v>539</v>
      </c>
      <c r="AY331" s="184" t="s">
        <v>582</v>
      </c>
    </row>
    <row r="332" spans="2:51" s="12" customFormat="1" ht="13.5">
      <c r="B332" s="183"/>
      <c r="D332" s="172" t="s">
        <v>595</v>
      </c>
      <c r="E332" s="184" t="s">
        <v>486</v>
      </c>
      <c r="F332" s="185" t="s">
        <v>664</v>
      </c>
      <c r="H332" s="186">
        <v>5</v>
      </c>
      <c r="I332" s="187"/>
      <c r="L332" s="183"/>
      <c r="M332" s="188"/>
      <c r="N332" s="189"/>
      <c r="O332" s="189"/>
      <c r="P332" s="189"/>
      <c r="Q332" s="189"/>
      <c r="R332" s="189"/>
      <c r="S332" s="189"/>
      <c r="T332" s="190"/>
      <c r="AT332" s="184" t="s">
        <v>595</v>
      </c>
      <c r="AU332" s="184" t="s">
        <v>545</v>
      </c>
      <c r="AV332" s="12" t="s">
        <v>545</v>
      </c>
      <c r="AW332" s="12" t="s">
        <v>503</v>
      </c>
      <c r="AX332" s="12" t="s">
        <v>539</v>
      </c>
      <c r="AY332" s="184" t="s">
        <v>582</v>
      </c>
    </row>
    <row r="333" spans="2:51" s="12" customFormat="1" ht="13.5">
      <c r="B333" s="183"/>
      <c r="D333" s="172" t="s">
        <v>595</v>
      </c>
      <c r="E333" s="184" t="s">
        <v>486</v>
      </c>
      <c r="F333" s="185" t="s">
        <v>665</v>
      </c>
      <c r="H333" s="186">
        <v>13</v>
      </c>
      <c r="I333" s="187"/>
      <c r="L333" s="183"/>
      <c r="M333" s="188"/>
      <c r="N333" s="189"/>
      <c r="O333" s="189"/>
      <c r="P333" s="189"/>
      <c r="Q333" s="189"/>
      <c r="R333" s="189"/>
      <c r="S333" s="189"/>
      <c r="T333" s="190"/>
      <c r="AT333" s="184" t="s">
        <v>595</v>
      </c>
      <c r="AU333" s="184" t="s">
        <v>545</v>
      </c>
      <c r="AV333" s="12" t="s">
        <v>545</v>
      </c>
      <c r="AW333" s="12" t="s">
        <v>503</v>
      </c>
      <c r="AX333" s="12" t="s">
        <v>539</v>
      </c>
      <c r="AY333" s="184" t="s">
        <v>582</v>
      </c>
    </row>
    <row r="334" spans="2:51" s="12" customFormat="1" ht="13.5">
      <c r="B334" s="183"/>
      <c r="D334" s="172" t="s">
        <v>595</v>
      </c>
      <c r="E334" s="184" t="s">
        <v>486</v>
      </c>
      <c r="F334" s="185" t="s">
        <v>666</v>
      </c>
      <c r="H334" s="186">
        <v>8</v>
      </c>
      <c r="I334" s="187"/>
      <c r="L334" s="183"/>
      <c r="M334" s="188"/>
      <c r="N334" s="189"/>
      <c r="O334" s="189"/>
      <c r="P334" s="189"/>
      <c r="Q334" s="189"/>
      <c r="R334" s="189"/>
      <c r="S334" s="189"/>
      <c r="T334" s="190"/>
      <c r="AT334" s="184" t="s">
        <v>595</v>
      </c>
      <c r="AU334" s="184" t="s">
        <v>545</v>
      </c>
      <c r="AV334" s="12" t="s">
        <v>545</v>
      </c>
      <c r="AW334" s="12" t="s">
        <v>503</v>
      </c>
      <c r="AX334" s="12" t="s">
        <v>539</v>
      </c>
      <c r="AY334" s="184" t="s">
        <v>582</v>
      </c>
    </row>
    <row r="335" spans="2:51" s="12" customFormat="1" ht="13.5">
      <c r="B335" s="183"/>
      <c r="D335" s="172" t="s">
        <v>595</v>
      </c>
      <c r="E335" s="184" t="s">
        <v>486</v>
      </c>
      <c r="F335" s="185" t="s">
        <v>667</v>
      </c>
      <c r="H335" s="186">
        <v>5</v>
      </c>
      <c r="I335" s="187"/>
      <c r="L335" s="183"/>
      <c r="M335" s="188"/>
      <c r="N335" s="189"/>
      <c r="O335" s="189"/>
      <c r="P335" s="189"/>
      <c r="Q335" s="189"/>
      <c r="R335" s="189"/>
      <c r="S335" s="189"/>
      <c r="T335" s="190"/>
      <c r="AT335" s="184" t="s">
        <v>595</v>
      </c>
      <c r="AU335" s="184" t="s">
        <v>545</v>
      </c>
      <c r="AV335" s="12" t="s">
        <v>545</v>
      </c>
      <c r="AW335" s="12" t="s">
        <v>503</v>
      </c>
      <c r="AX335" s="12" t="s">
        <v>539</v>
      </c>
      <c r="AY335" s="184" t="s">
        <v>582</v>
      </c>
    </row>
    <row r="336" spans="2:51" s="12" customFormat="1" ht="13.5">
      <c r="B336" s="183"/>
      <c r="D336" s="172" t="s">
        <v>595</v>
      </c>
      <c r="E336" s="184" t="s">
        <v>486</v>
      </c>
      <c r="F336" s="185" t="s">
        <v>668</v>
      </c>
      <c r="H336" s="186">
        <v>5</v>
      </c>
      <c r="I336" s="187"/>
      <c r="L336" s="183"/>
      <c r="M336" s="188"/>
      <c r="N336" s="189"/>
      <c r="O336" s="189"/>
      <c r="P336" s="189"/>
      <c r="Q336" s="189"/>
      <c r="R336" s="189"/>
      <c r="S336" s="189"/>
      <c r="T336" s="190"/>
      <c r="AT336" s="184" t="s">
        <v>595</v>
      </c>
      <c r="AU336" s="184" t="s">
        <v>545</v>
      </c>
      <c r="AV336" s="12" t="s">
        <v>545</v>
      </c>
      <c r="AW336" s="12" t="s">
        <v>503</v>
      </c>
      <c r="AX336" s="12" t="s">
        <v>539</v>
      </c>
      <c r="AY336" s="184" t="s">
        <v>582</v>
      </c>
    </row>
    <row r="337" spans="2:51" s="12" customFormat="1" ht="13.5">
      <c r="B337" s="183"/>
      <c r="D337" s="172" t="s">
        <v>595</v>
      </c>
      <c r="E337" s="184" t="s">
        <v>486</v>
      </c>
      <c r="F337" s="185" t="s">
        <v>669</v>
      </c>
      <c r="H337" s="186">
        <v>5</v>
      </c>
      <c r="I337" s="187"/>
      <c r="L337" s="183"/>
      <c r="M337" s="188"/>
      <c r="N337" s="189"/>
      <c r="O337" s="189"/>
      <c r="P337" s="189"/>
      <c r="Q337" s="189"/>
      <c r="R337" s="189"/>
      <c r="S337" s="189"/>
      <c r="T337" s="190"/>
      <c r="AT337" s="184" t="s">
        <v>595</v>
      </c>
      <c r="AU337" s="184" t="s">
        <v>545</v>
      </c>
      <c r="AV337" s="12" t="s">
        <v>545</v>
      </c>
      <c r="AW337" s="12" t="s">
        <v>503</v>
      </c>
      <c r="AX337" s="12" t="s">
        <v>539</v>
      </c>
      <c r="AY337" s="184" t="s">
        <v>582</v>
      </c>
    </row>
    <row r="338" spans="2:51" s="12" customFormat="1" ht="13.5">
      <c r="B338" s="183"/>
      <c r="D338" s="172" t="s">
        <v>595</v>
      </c>
      <c r="E338" s="184" t="s">
        <v>486</v>
      </c>
      <c r="F338" s="185" t="s">
        <v>670</v>
      </c>
      <c r="H338" s="186">
        <v>12</v>
      </c>
      <c r="I338" s="187"/>
      <c r="L338" s="183"/>
      <c r="M338" s="188"/>
      <c r="N338" s="189"/>
      <c r="O338" s="189"/>
      <c r="P338" s="189"/>
      <c r="Q338" s="189"/>
      <c r="R338" s="189"/>
      <c r="S338" s="189"/>
      <c r="T338" s="190"/>
      <c r="AT338" s="184" t="s">
        <v>595</v>
      </c>
      <c r="AU338" s="184" t="s">
        <v>545</v>
      </c>
      <c r="AV338" s="12" t="s">
        <v>545</v>
      </c>
      <c r="AW338" s="12" t="s">
        <v>503</v>
      </c>
      <c r="AX338" s="12" t="s">
        <v>539</v>
      </c>
      <c r="AY338" s="184" t="s">
        <v>582</v>
      </c>
    </row>
    <row r="339" spans="2:51" s="12" customFormat="1" ht="13.5">
      <c r="B339" s="183"/>
      <c r="D339" s="172" t="s">
        <v>595</v>
      </c>
      <c r="E339" s="184" t="s">
        <v>486</v>
      </c>
      <c r="F339" s="185" t="s">
        <v>671</v>
      </c>
      <c r="H339" s="186">
        <v>10</v>
      </c>
      <c r="I339" s="187"/>
      <c r="L339" s="183"/>
      <c r="M339" s="188"/>
      <c r="N339" s="189"/>
      <c r="O339" s="189"/>
      <c r="P339" s="189"/>
      <c r="Q339" s="189"/>
      <c r="R339" s="189"/>
      <c r="S339" s="189"/>
      <c r="T339" s="190"/>
      <c r="AT339" s="184" t="s">
        <v>595</v>
      </c>
      <c r="AU339" s="184" t="s">
        <v>545</v>
      </c>
      <c r="AV339" s="12" t="s">
        <v>545</v>
      </c>
      <c r="AW339" s="12" t="s">
        <v>503</v>
      </c>
      <c r="AX339" s="12" t="s">
        <v>539</v>
      </c>
      <c r="AY339" s="184" t="s">
        <v>582</v>
      </c>
    </row>
    <row r="340" spans="2:51" s="12" customFormat="1" ht="13.5">
      <c r="B340" s="183"/>
      <c r="D340" s="172" t="s">
        <v>595</v>
      </c>
      <c r="E340" s="184" t="s">
        <v>486</v>
      </c>
      <c r="F340" s="185" t="s">
        <v>672</v>
      </c>
      <c r="H340" s="186">
        <v>10</v>
      </c>
      <c r="I340" s="187"/>
      <c r="L340" s="183"/>
      <c r="M340" s="188"/>
      <c r="N340" s="189"/>
      <c r="O340" s="189"/>
      <c r="P340" s="189"/>
      <c r="Q340" s="189"/>
      <c r="R340" s="189"/>
      <c r="S340" s="189"/>
      <c r="T340" s="190"/>
      <c r="AT340" s="184" t="s">
        <v>595</v>
      </c>
      <c r="AU340" s="184" t="s">
        <v>545</v>
      </c>
      <c r="AV340" s="12" t="s">
        <v>545</v>
      </c>
      <c r="AW340" s="12" t="s">
        <v>503</v>
      </c>
      <c r="AX340" s="12" t="s">
        <v>539</v>
      </c>
      <c r="AY340" s="184" t="s">
        <v>582</v>
      </c>
    </row>
    <row r="341" spans="2:51" s="12" customFormat="1" ht="13.5">
      <c r="B341" s="183"/>
      <c r="D341" s="172" t="s">
        <v>595</v>
      </c>
      <c r="E341" s="184" t="s">
        <v>486</v>
      </c>
      <c r="F341" s="185" t="s">
        <v>673</v>
      </c>
      <c r="H341" s="186">
        <v>7</v>
      </c>
      <c r="I341" s="187"/>
      <c r="L341" s="183"/>
      <c r="M341" s="188"/>
      <c r="N341" s="189"/>
      <c r="O341" s="189"/>
      <c r="P341" s="189"/>
      <c r="Q341" s="189"/>
      <c r="R341" s="189"/>
      <c r="S341" s="189"/>
      <c r="T341" s="190"/>
      <c r="AT341" s="184" t="s">
        <v>595</v>
      </c>
      <c r="AU341" s="184" t="s">
        <v>545</v>
      </c>
      <c r="AV341" s="12" t="s">
        <v>545</v>
      </c>
      <c r="AW341" s="12" t="s">
        <v>503</v>
      </c>
      <c r="AX341" s="12" t="s">
        <v>539</v>
      </c>
      <c r="AY341" s="184" t="s">
        <v>582</v>
      </c>
    </row>
    <row r="342" spans="2:51" s="12" customFormat="1" ht="13.5">
      <c r="B342" s="183"/>
      <c r="D342" s="172" t="s">
        <v>595</v>
      </c>
      <c r="E342" s="184" t="s">
        <v>486</v>
      </c>
      <c r="F342" s="185" t="s">
        <v>674</v>
      </c>
      <c r="H342" s="186">
        <v>6</v>
      </c>
      <c r="I342" s="187"/>
      <c r="L342" s="183"/>
      <c r="M342" s="188"/>
      <c r="N342" s="189"/>
      <c r="O342" s="189"/>
      <c r="P342" s="189"/>
      <c r="Q342" s="189"/>
      <c r="R342" s="189"/>
      <c r="S342" s="189"/>
      <c r="T342" s="190"/>
      <c r="AT342" s="184" t="s">
        <v>595</v>
      </c>
      <c r="AU342" s="184" t="s">
        <v>545</v>
      </c>
      <c r="AV342" s="12" t="s">
        <v>545</v>
      </c>
      <c r="AW342" s="12" t="s">
        <v>503</v>
      </c>
      <c r="AX342" s="12" t="s">
        <v>539</v>
      </c>
      <c r="AY342" s="184" t="s">
        <v>582</v>
      </c>
    </row>
    <row r="343" spans="2:51" s="12" customFormat="1" ht="13.5">
      <c r="B343" s="183"/>
      <c r="D343" s="172" t="s">
        <v>595</v>
      </c>
      <c r="E343" s="184" t="s">
        <v>486</v>
      </c>
      <c r="F343" s="185" t="s">
        <v>675</v>
      </c>
      <c r="H343" s="186">
        <v>6</v>
      </c>
      <c r="I343" s="187"/>
      <c r="L343" s="183"/>
      <c r="M343" s="188"/>
      <c r="N343" s="189"/>
      <c r="O343" s="189"/>
      <c r="P343" s="189"/>
      <c r="Q343" s="189"/>
      <c r="R343" s="189"/>
      <c r="S343" s="189"/>
      <c r="T343" s="190"/>
      <c r="AT343" s="184" t="s">
        <v>595</v>
      </c>
      <c r="AU343" s="184" t="s">
        <v>545</v>
      </c>
      <c r="AV343" s="12" t="s">
        <v>545</v>
      </c>
      <c r="AW343" s="12" t="s">
        <v>503</v>
      </c>
      <c r="AX343" s="12" t="s">
        <v>539</v>
      </c>
      <c r="AY343" s="184" t="s">
        <v>582</v>
      </c>
    </row>
    <row r="344" spans="2:51" s="12" customFormat="1" ht="13.5">
      <c r="B344" s="183"/>
      <c r="D344" s="172" t="s">
        <v>595</v>
      </c>
      <c r="E344" s="184" t="s">
        <v>486</v>
      </c>
      <c r="F344" s="185" t="s">
        <v>676</v>
      </c>
      <c r="H344" s="186">
        <v>8</v>
      </c>
      <c r="I344" s="187"/>
      <c r="L344" s="183"/>
      <c r="M344" s="188"/>
      <c r="N344" s="189"/>
      <c r="O344" s="189"/>
      <c r="P344" s="189"/>
      <c r="Q344" s="189"/>
      <c r="R344" s="189"/>
      <c r="S344" s="189"/>
      <c r="T344" s="190"/>
      <c r="AT344" s="184" t="s">
        <v>595</v>
      </c>
      <c r="AU344" s="184" t="s">
        <v>545</v>
      </c>
      <c r="AV344" s="12" t="s">
        <v>545</v>
      </c>
      <c r="AW344" s="12" t="s">
        <v>503</v>
      </c>
      <c r="AX344" s="12" t="s">
        <v>539</v>
      </c>
      <c r="AY344" s="184" t="s">
        <v>582</v>
      </c>
    </row>
    <row r="345" spans="2:51" s="12" customFormat="1" ht="13.5">
      <c r="B345" s="183"/>
      <c r="D345" s="172" t="s">
        <v>595</v>
      </c>
      <c r="E345" s="184" t="s">
        <v>486</v>
      </c>
      <c r="F345" s="185" t="s">
        <v>677</v>
      </c>
      <c r="H345" s="186">
        <v>8</v>
      </c>
      <c r="I345" s="187"/>
      <c r="L345" s="183"/>
      <c r="M345" s="188"/>
      <c r="N345" s="189"/>
      <c r="O345" s="189"/>
      <c r="P345" s="189"/>
      <c r="Q345" s="189"/>
      <c r="R345" s="189"/>
      <c r="S345" s="189"/>
      <c r="T345" s="190"/>
      <c r="AT345" s="184" t="s">
        <v>595</v>
      </c>
      <c r="AU345" s="184" t="s">
        <v>545</v>
      </c>
      <c r="AV345" s="12" t="s">
        <v>545</v>
      </c>
      <c r="AW345" s="12" t="s">
        <v>503</v>
      </c>
      <c r="AX345" s="12" t="s">
        <v>539</v>
      </c>
      <c r="AY345" s="184" t="s">
        <v>582</v>
      </c>
    </row>
    <row r="346" spans="2:51" s="12" customFormat="1" ht="13.5">
      <c r="B346" s="183"/>
      <c r="D346" s="172" t="s">
        <v>595</v>
      </c>
      <c r="E346" s="184" t="s">
        <v>486</v>
      </c>
      <c r="F346" s="185" t="s">
        <v>678</v>
      </c>
      <c r="H346" s="186">
        <v>10</v>
      </c>
      <c r="I346" s="187"/>
      <c r="L346" s="183"/>
      <c r="M346" s="188"/>
      <c r="N346" s="189"/>
      <c r="O346" s="189"/>
      <c r="P346" s="189"/>
      <c r="Q346" s="189"/>
      <c r="R346" s="189"/>
      <c r="S346" s="189"/>
      <c r="T346" s="190"/>
      <c r="AT346" s="184" t="s">
        <v>595</v>
      </c>
      <c r="AU346" s="184" t="s">
        <v>545</v>
      </c>
      <c r="AV346" s="12" t="s">
        <v>545</v>
      </c>
      <c r="AW346" s="12" t="s">
        <v>503</v>
      </c>
      <c r="AX346" s="12" t="s">
        <v>539</v>
      </c>
      <c r="AY346" s="184" t="s">
        <v>582</v>
      </c>
    </row>
    <row r="347" spans="2:51" s="12" customFormat="1" ht="13.5">
      <c r="B347" s="183"/>
      <c r="D347" s="172" t="s">
        <v>595</v>
      </c>
      <c r="E347" s="184" t="s">
        <v>486</v>
      </c>
      <c r="F347" s="185" t="s">
        <v>679</v>
      </c>
      <c r="H347" s="186">
        <v>6</v>
      </c>
      <c r="I347" s="187"/>
      <c r="L347" s="183"/>
      <c r="M347" s="188"/>
      <c r="N347" s="189"/>
      <c r="O347" s="189"/>
      <c r="P347" s="189"/>
      <c r="Q347" s="189"/>
      <c r="R347" s="189"/>
      <c r="S347" s="189"/>
      <c r="T347" s="190"/>
      <c r="AT347" s="184" t="s">
        <v>595</v>
      </c>
      <c r="AU347" s="184" t="s">
        <v>545</v>
      </c>
      <c r="AV347" s="12" t="s">
        <v>545</v>
      </c>
      <c r="AW347" s="12" t="s">
        <v>503</v>
      </c>
      <c r="AX347" s="12" t="s">
        <v>539</v>
      </c>
      <c r="AY347" s="184" t="s">
        <v>582</v>
      </c>
    </row>
    <row r="348" spans="2:51" s="12" customFormat="1" ht="13.5">
      <c r="B348" s="183"/>
      <c r="D348" s="172" t="s">
        <v>595</v>
      </c>
      <c r="E348" s="184" t="s">
        <v>486</v>
      </c>
      <c r="F348" s="185" t="s">
        <v>680</v>
      </c>
      <c r="H348" s="186">
        <v>7</v>
      </c>
      <c r="I348" s="187"/>
      <c r="L348" s="183"/>
      <c r="M348" s="188"/>
      <c r="N348" s="189"/>
      <c r="O348" s="189"/>
      <c r="P348" s="189"/>
      <c r="Q348" s="189"/>
      <c r="R348" s="189"/>
      <c r="S348" s="189"/>
      <c r="T348" s="190"/>
      <c r="AT348" s="184" t="s">
        <v>595</v>
      </c>
      <c r="AU348" s="184" t="s">
        <v>545</v>
      </c>
      <c r="AV348" s="12" t="s">
        <v>545</v>
      </c>
      <c r="AW348" s="12" t="s">
        <v>503</v>
      </c>
      <c r="AX348" s="12" t="s">
        <v>539</v>
      </c>
      <c r="AY348" s="184" t="s">
        <v>582</v>
      </c>
    </row>
    <row r="349" spans="2:51" s="12" customFormat="1" ht="13.5">
      <c r="B349" s="183"/>
      <c r="D349" s="172" t="s">
        <v>595</v>
      </c>
      <c r="E349" s="184" t="s">
        <v>486</v>
      </c>
      <c r="F349" s="185" t="s">
        <v>681</v>
      </c>
      <c r="H349" s="186">
        <v>25</v>
      </c>
      <c r="I349" s="187"/>
      <c r="L349" s="183"/>
      <c r="M349" s="188"/>
      <c r="N349" s="189"/>
      <c r="O349" s="189"/>
      <c r="P349" s="189"/>
      <c r="Q349" s="189"/>
      <c r="R349" s="189"/>
      <c r="S349" s="189"/>
      <c r="T349" s="190"/>
      <c r="AT349" s="184" t="s">
        <v>595</v>
      </c>
      <c r="AU349" s="184" t="s">
        <v>545</v>
      </c>
      <c r="AV349" s="12" t="s">
        <v>545</v>
      </c>
      <c r="AW349" s="12" t="s">
        <v>503</v>
      </c>
      <c r="AX349" s="12" t="s">
        <v>539</v>
      </c>
      <c r="AY349" s="184" t="s">
        <v>582</v>
      </c>
    </row>
    <row r="350" spans="2:51" s="13" customFormat="1" ht="13.5">
      <c r="B350" s="191"/>
      <c r="D350" s="192" t="s">
        <v>595</v>
      </c>
      <c r="E350" s="193" t="s">
        <v>486</v>
      </c>
      <c r="F350" s="194" t="s">
        <v>607</v>
      </c>
      <c r="H350" s="195">
        <v>15890</v>
      </c>
      <c r="I350" s="196"/>
      <c r="L350" s="191"/>
      <c r="M350" s="197"/>
      <c r="N350" s="198"/>
      <c r="O350" s="198"/>
      <c r="P350" s="198"/>
      <c r="Q350" s="198"/>
      <c r="R350" s="198"/>
      <c r="S350" s="198"/>
      <c r="T350" s="199"/>
      <c r="AT350" s="200" t="s">
        <v>595</v>
      </c>
      <c r="AU350" s="200" t="s">
        <v>545</v>
      </c>
      <c r="AV350" s="13" t="s">
        <v>589</v>
      </c>
      <c r="AW350" s="13" t="s">
        <v>503</v>
      </c>
      <c r="AX350" s="13" t="s">
        <v>487</v>
      </c>
      <c r="AY350" s="200" t="s">
        <v>582</v>
      </c>
    </row>
    <row r="351" spans="2:65" s="1" customFormat="1" ht="31.5" customHeight="1">
      <c r="B351" s="159"/>
      <c r="C351" s="160" t="s">
        <v>782</v>
      </c>
      <c r="D351" s="160" t="s">
        <v>584</v>
      </c>
      <c r="E351" s="161" t="s">
        <v>783</v>
      </c>
      <c r="F351" s="162" t="s">
        <v>784</v>
      </c>
      <c r="G351" s="163" t="s">
        <v>587</v>
      </c>
      <c r="H351" s="164">
        <v>15890</v>
      </c>
      <c r="I351" s="165"/>
      <c r="J351" s="166">
        <f>ROUND(I351*H351,2)</f>
        <v>0</v>
      </c>
      <c r="K351" s="162" t="s">
        <v>588</v>
      </c>
      <c r="L351" s="34"/>
      <c r="M351" s="167" t="s">
        <v>486</v>
      </c>
      <c r="N351" s="168" t="s">
        <v>510</v>
      </c>
      <c r="O351" s="35"/>
      <c r="P351" s="169">
        <f>O351*H351</f>
        <v>0</v>
      </c>
      <c r="Q351" s="169">
        <v>0</v>
      </c>
      <c r="R351" s="169">
        <f>Q351*H351</f>
        <v>0</v>
      </c>
      <c r="S351" s="169">
        <v>0</v>
      </c>
      <c r="T351" s="170">
        <f>S351*H351</f>
        <v>0</v>
      </c>
      <c r="AR351" s="17" t="s">
        <v>589</v>
      </c>
      <c r="AT351" s="17" t="s">
        <v>584</v>
      </c>
      <c r="AU351" s="17" t="s">
        <v>545</v>
      </c>
      <c r="AY351" s="17" t="s">
        <v>582</v>
      </c>
      <c r="BE351" s="171">
        <f>IF(N351="základní",J351,0)</f>
        <v>0</v>
      </c>
      <c r="BF351" s="171">
        <f>IF(N351="snížená",J351,0)</f>
        <v>0</v>
      </c>
      <c r="BG351" s="171">
        <f>IF(N351="zákl. přenesená",J351,0)</f>
        <v>0</v>
      </c>
      <c r="BH351" s="171">
        <f>IF(N351="sníž. přenesená",J351,0)</f>
        <v>0</v>
      </c>
      <c r="BI351" s="171">
        <f>IF(N351="nulová",J351,0)</f>
        <v>0</v>
      </c>
      <c r="BJ351" s="17" t="s">
        <v>487</v>
      </c>
      <c r="BK351" s="171">
        <f>ROUND(I351*H351,2)</f>
        <v>0</v>
      </c>
      <c r="BL351" s="17" t="s">
        <v>589</v>
      </c>
      <c r="BM351" s="17" t="s">
        <v>785</v>
      </c>
    </row>
    <row r="352" spans="2:47" s="1" customFormat="1" ht="27">
      <c r="B352" s="34"/>
      <c r="D352" s="172" t="s">
        <v>591</v>
      </c>
      <c r="F352" s="173" t="s">
        <v>786</v>
      </c>
      <c r="I352" s="131"/>
      <c r="L352" s="34"/>
      <c r="M352" s="64"/>
      <c r="N352" s="35"/>
      <c r="O352" s="35"/>
      <c r="P352" s="35"/>
      <c r="Q352" s="35"/>
      <c r="R352" s="35"/>
      <c r="S352" s="35"/>
      <c r="T352" s="65"/>
      <c r="AT352" s="17" t="s">
        <v>591</v>
      </c>
      <c r="AU352" s="17" t="s">
        <v>545</v>
      </c>
    </row>
    <row r="353" spans="2:47" s="1" customFormat="1" ht="27">
      <c r="B353" s="34"/>
      <c r="D353" s="172" t="s">
        <v>593</v>
      </c>
      <c r="F353" s="174" t="s">
        <v>787</v>
      </c>
      <c r="I353" s="131"/>
      <c r="L353" s="34"/>
      <c r="M353" s="64"/>
      <c r="N353" s="35"/>
      <c r="O353" s="35"/>
      <c r="P353" s="35"/>
      <c r="Q353" s="35"/>
      <c r="R353" s="35"/>
      <c r="S353" s="35"/>
      <c r="T353" s="65"/>
      <c r="AT353" s="17" t="s">
        <v>593</v>
      </c>
      <c r="AU353" s="17" t="s">
        <v>545</v>
      </c>
    </row>
    <row r="354" spans="2:51" s="11" customFormat="1" ht="13.5">
      <c r="B354" s="175"/>
      <c r="D354" s="172" t="s">
        <v>595</v>
      </c>
      <c r="E354" s="176" t="s">
        <v>486</v>
      </c>
      <c r="F354" s="177" t="s">
        <v>597</v>
      </c>
      <c r="H354" s="178" t="s">
        <v>486</v>
      </c>
      <c r="I354" s="179"/>
      <c r="L354" s="175"/>
      <c r="M354" s="180"/>
      <c r="N354" s="181"/>
      <c r="O354" s="181"/>
      <c r="P354" s="181"/>
      <c r="Q354" s="181"/>
      <c r="R354" s="181"/>
      <c r="S354" s="181"/>
      <c r="T354" s="182"/>
      <c r="AT354" s="178" t="s">
        <v>595</v>
      </c>
      <c r="AU354" s="178" t="s">
        <v>545</v>
      </c>
      <c r="AV354" s="11" t="s">
        <v>487</v>
      </c>
      <c r="AW354" s="11" t="s">
        <v>503</v>
      </c>
      <c r="AX354" s="11" t="s">
        <v>539</v>
      </c>
      <c r="AY354" s="178" t="s">
        <v>582</v>
      </c>
    </row>
    <row r="355" spans="2:51" s="12" customFormat="1" ht="13.5">
      <c r="B355" s="183"/>
      <c r="D355" s="172" t="s">
        <v>595</v>
      </c>
      <c r="E355" s="184" t="s">
        <v>486</v>
      </c>
      <c r="F355" s="185" t="s">
        <v>625</v>
      </c>
      <c r="H355" s="186">
        <v>390</v>
      </c>
      <c r="I355" s="187"/>
      <c r="L355" s="183"/>
      <c r="M355" s="188"/>
      <c r="N355" s="189"/>
      <c r="O355" s="189"/>
      <c r="P355" s="189"/>
      <c r="Q355" s="189"/>
      <c r="R355" s="189"/>
      <c r="S355" s="189"/>
      <c r="T355" s="190"/>
      <c r="AT355" s="184" t="s">
        <v>595</v>
      </c>
      <c r="AU355" s="184" t="s">
        <v>545</v>
      </c>
      <c r="AV355" s="12" t="s">
        <v>545</v>
      </c>
      <c r="AW355" s="12" t="s">
        <v>503</v>
      </c>
      <c r="AX355" s="12" t="s">
        <v>539</v>
      </c>
      <c r="AY355" s="184" t="s">
        <v>582</v>
      </c>
    </row>
    <row r="356" spans="2:51" s="12" customFormat="1" ht="13.5">
      <c r="B356" s="183"/>
      <c r="D356" s="172" t="s">
        <v>595</v>
      </c>
      <c r="E356" s="184" t="s">
        <v>486</v>
      </c>
      <c r="F356" s="185" t="s">
        <v>626</v>
      </c>
      <c r="H356" s="186">
        <v>12955</v>
      </c>
      <c r="I356" s="187"/>
      <c r="L356" s="183"/>
      <c r="M356" s="188"/>
      <c r="N356" s="189"/>
      <c r="O356" s="189"/>
      <c r="P356" s="189"/>
      <c r="Q356" s="189"/>
      <c r="R356" s="189"/>
      <c r="S356" s="189"/>
      <c r="T356" s="190"/>
      <c r="AT356" s="184" t="s">
        <v>595</v>
      </c>
      <c r="AU356" s="184" t="s">
        <v>545</v>
      </c>
      <c r="AV356" s="12" t="s">
        <v>545</v>
      </c>
      <c r="AW356" s="12" t="s">
        <v>503</v>
      </c>
      <c r="AX356" s="12" t="s">
        <v>539</v>
      </c>
      <c r="AY356" s="184" t="s">
        <v>582</v>
      </c>
    </row>
    <row r="357" spans="2:51" s="12" customFormat="1" ht="13.5">
      <c r="B357" s="183"/>
      <c r="D357" s="172" t="s">
        <v>595</v>
      </c>
      <c r="E357" s="184" t="s">
        <v>486</v>
      </c>
      <c r="F357" s="185" t="s">
        <v>627</v>
      </c>
      <c r="H357" s="186">
        <v>1305</v>
      </c>
      <c r="I357" s="187"/>
      <c r="L357" s="183"/>
      <c r="M357" s="188"/>
      <c r="N357" s="189"/>
      <c r="O357" s="189"/>
      <c r="P357" s="189"/>
      <c r="Q357" s="189"/>
      <c r="R357" s="189"/>
      <c r="S357" s="189"/>
      <c r="T357" s="190"/>
      <c r="AT357" s="184" t="s">
        <v>595</v>
      </c>
      <c r="AU357" s="184" t="s">
        <v>545</v>
      </c>
      <c r="AV357" s="12" t="s">
        <v>545</v>
      </c>
      <c r="AW357" s="12" t="s">
        <v>503</v>
      </c>
      <c r="AX357" s="12" t="s">
        <v>539</v>
      </c>
      <c r="AY357" s="184" t="s">
        <v>582</v>
      </c>
    </row>
    <row r="358" spans="2:51" s="12" customFormat="1" ht="13.5">
      <c r="B358" s="183"/>
      <c r="D358" s="172" t="s">
        <v>595</v>
      </c>
      <c r="E358" s="184" t="s">
        <v>486</v>
      </c>
      <c r="F358" s="185" t="s">
        <v>486</v>
      </c>
      <c r="H358" s="186">
        <v>0</v>
      </c>
      <c r="I358" s="187"/>
      <c r="L358" s="183"/>
      <c r="M358" s="188"/>
      <c r="N358" s="189"/>
      <c r="O358" s="189"/>
      <c r="P358" s="189"/>
      <c r="Q358" s="189"/>
      <c r="R358" s="189"/>
      <c r="S358" s="189"/>
      <c r="T358" s="190"/>
      <c r="AT358" s="184" t="s">
        <v>595</v>
      </c>
      <c r="AU358" s="184" t="s">
        <v>545</v>
      </c>
      <c r="AV358" s="12" t="s">
        <v>545</v>
      </c>
      <c r="AW358" s="12" t="s">
        <v>503</v>
      </c>
      <c r="AX358" s="12" t="s">
        <v>539</v>
      </c>
      <c r="AY358" s="184" t="s">
        <v>582</v>
      </c>
    </row>
    <row r="359" spans="2:51" s="11" customFormat="1" ht="13.5">
      <c r="B359" s="175"/>
      <c r="D359" s="172" t="s">
        <v>595</v>
      </c>
      <c r="E359" s="176" t="s">
        <v>486</v>
      </c>
      <c r="F359" s="177" t="s">
        <v>628</v>
      </c>
      <c r="H359" s="178" t="s">
        <v>486</v>
      </c>
      <c r="I359" s="179"/>
      <c r="L359" s="175"/>
      <c r="M359" s="180"/>
      <c r="N359" s="181"/>
      <c r="O359" s="181"/>
      <c r="P359" s="181"/>
      <c r="Q359" s="181"/>
      <c r="R359" s="181"/>
      <c r="S359" s="181"/>
      <c r="T359" s="182"/>
      <c r="AT359" s="178" t="s">
        <v>595</v>
      </c>
      <c r="AU359" s="178" t="s">
        <v>545</v>
      </c>
      <c r="AV359" s="11" t="s">
        <v>487</v>
      </c>
      <c r="AW359" s="11" t="s">
        <v>503</v>
      </c>
      <c r="AX359" s="11" t="s">
        <v>539</v>
      </c>
      <c r="AY359" s="178" t="s">
        <v>582</v>
      </c>
    </row>
    <row r="360" spans="2:51" s="12" customFormat="1" ht="13.5">
      <c r="B360" s="183"/>
      <c r="D360" s="172" t="s">
        <v>595</v>
      </c>
      <c r="E360" s="184" t="s">
        <v>486</v>
      </c>
      <c r="F360" s="185" t="s">
        <v>629</v>
      </c>
      <c r="H360" s="186">
        <v>280</v>
      </c>
      <c r="I360" s="187"/>
      <c r="L360" s="183"/>
      <c r="M360" s="188"/>
      <c r="N360" s="189"/>
      <c r="O360" s="189"/>
      <c r="P360" s="189"/>
      <c r="Q360" s="189"/>
      <c r="R360" s="189"/>
      <c r="S360" s="189"/>
      <c r="T360" s="190"/>
      <c r="AT360" s="184" t="s">
        <v>595</v>
      </c>
      <c r="AU360" s="184" t="s">
        <v>545</v>
      </c>
      <c r="AV360" s="12" t="s">
        <v>545</v>
      </c>
      <c r="AW360" s="12" t="s">
        <v>503</v>
      </c>
      <c r="AX360" s="12" t="s">
        <v>539</v>
      </c>
      <c r="AY360" s="184" t="s">
        <v>582</v>
      </c>
    </row>
    <row r="361" spans="2:51" s="12" customFormat="1" ht="13.5">
      <c r="B361" s="183"/>
      <c r="D361" s="172" t="s">
        <v>595</v>
      </c>
      <c r="E361" s="184" t="s">
        <v>486</v>
      </c>
      <c r="F361" s="185" t="s">
        <v>486</v>
      </c>
      <c r="H361" s="186">
        <v>0</v>
      </c>
      <c r="I361" s="187"/>
      <c r="L361" s="183"/>
      <c r="M361" s="188"/>
      <c r="N361" s="189"/>
      <c r="O361" s="189"/>
      <c r="P361" s="189"/>
      <c r="Q361" s="189"/>
      <c r="R361" s="189"/>
      <c r="S361" s="189"/>
      <c r="T361" s="190"/>
      <c r="AT361" s="184" t="s">
        <v>595</v>
      </c>
      <c r="AU361" s="184" t="s">
        <v>545</v>
      </c>
      <c r="AV361" s="12" t="s">
        <v>545</v>
      </c>
      <c r="AW361" s="12" t="s">
        <v>503</v>
      </c>
      <c r="AX361" s="12" t="s">
        <v>539</v>
      </c>
      <c r="AY361" s="184" t="s">
        <v>582</v>
      </c>
    </row>
    <row r="362" spans="2:51" s="11" customFormat="1" ht="13.5">
      <c r="B362" s="175"/>
      <c r="D362" s="172" t="s">
        <v>595</v>
      </c>
      <c r="E362" s="176" t="s">
        <v>486</v>
      </c>
      <c r="F362" s="177" t="s">
        <v>630</v>
      </c>
      <c r="H362" s="178" t="s">
        <v>486</v>
      </c>
      <c r="I362" s="179"/>
      <c r="L362" s="175"/>
      <c r="M362" s="180"/>
      <c r="N362" s="181"/>
      <c r="O362" s="181"/>
      <c r="P362" s="181"/>
      <c r="Q362" s="181"/>
      <c r="R362" s="181"/>
      <c r="S362" s="181"/>
      <c r="T362" s="182"/>
      <c r="AT362" s="178" t="s">
        <v>595</v>
      </c>
      <c r="AU362" s="178" t="s">
        <v>545</v>
      </c>
      <c r="AV362" s="11" t="s">
        <v>487</v>
      </c>
      <c r="AW362" s="11" t="s">
        <v>503</v>
      </c>
      <c r="AX362" s="11" t="s">
        <v>539</v>
      </c>
      <c r="AY362" s="178" t="s">
        <v>582</v>
      </c>
    </row>
    <row r="363" spans="2:51" s="12" customFormat="1" ht="13.5">
      <c r="B363" s="183"/>
      <c r="D363" s="172" t="s">
        <v>595</v>
      </c>
      <c r="E363" s="184" t="s">
        <v>486</v>
      </c>
      <c r="F363" s="185" t="s">
        <v>631</v>
      </c>
      <c r="H363" s="186">
        <v>95</v>
      </c>
      <c r="I363" s="187"/>
      <c r="L363" s="183"/>
      <c r="M363" s="188"/>
      <c r="N363" s="189"/>
      <c r="O363" s="189"/>
      <c r="P363" s="189"/>
      <c r="Q363" s="189"/>
      <c r="R363" s="189"/>
      <c r="S363" s="189"/>
      <c r="T363" s="190"/>
      <c r="AT363" s="184" t="s">
        <v>595</v>
      </c>
      <c r="AU363" s="184" t="s">
        <v>545</v>
      </c>
      <c r="AV363" s="12" t="s">
        <v>545</v>
      </c>
      <c r="AW363" s="12" t="s">
        <v>503</v>
      </c>
      <c r="AX363" s="12" t="s">
        <v>539</v>
      </c>
      <c r="AY363" s="184" t="s">
        <v>582</v>
      </c>
    </row>
    <row r="364" spans="2:51" s="12" customFormat="1" ht="13.5">
      <c r="B364" s="183"/>
      <c r="D364" s="172" t="s">
        <v>595</v>
      </c>
      <c r="E364" s="184" t="s">
        <v>486</v>
      </c>
      <c r="F364" s="185" t="s">
        <v>632</v>
      </c>
      <c r="H364" s="186">
        <v>95</v>
      </c>
      <c r="I364" s="187"/>
      <c r="L364" s="183"/>
      <c r="M364" s="188"/>
      <c r="N364" s="189"/>
      <c r="O364" s="189"/>
      <c r="P364" s="189"/>
      <c r="Q364" s="189"/>
      <c r="R364" s="189"/>
      <c r="S364" s="189"/>
      <c r="T364" s="190"/>
      <c r="AT364" s="184" t="s">
        <v>595</v>
      </c>
      <c r="AU364" s="184" t="s">
        <v>545</v>
      </c>
      <c r="AV364" s="12" t="s">
        <v>545</v>
      </c>
      <c r="AW364" s="12" t="s">
        <v>503</v>
      </c>
      <c r="AX364" s="12" t="s">
        <v>539</v>
      </c>
      <c r="AY364" s="184" t="s">
        <v>582</v>
      </c>
    </row>
    <row r="365" spans="2:51" s="12" customFormat="1" ht="13.5">
      <c r="B365" s="183"/>
      <c r="D365" s="172" t="s">
        <v>595</v>
      </c>
      <c r="E365" s="184" t="s">
        <v>486</v>
      </c>
      <c r="F365" s="185" t="s">
        <v>486</v>
      </c>
      <c r="H365" s="186">
        <v>0</v>
      </c>
      <c r="I365" s="187"/>
      <c r="L365" s="183"/>
      <c r="M365" s="188"/>
      <c r="N365" s="189"/>
      <c r="O365" s="189"/>
      <c r="P365" s="189"/>
      <c r="Q365" s="189"/>
      <c r="R365" s="189"/>
      <c r="S365" s="189"/>
      <c r="T365" s="190"/>
      <c r="AT365" s="184" t="s">
        <v>595</v>
      </c>
      <c r="AU365" s="184" t="s">
        <v>545</v>
      </c>
      <c r="AV365" s="12" t="s">
        <v>545</v>
      </c>
      <c r="AW365" s="12" t="s">
        <v>503</v>
      </c>
      <c r="AX365" s="12" t="s">
        <v>539</v>
      </c>
      <c r="AY365" s="184" t="s">
        <v>582</v>
      </c>
    </row>
    <row r="366" spans="2:51" s="11" customFormat="1" ht="13.5">
      <c r="B366" s="175"/>
      <c r="D366" s="172" t="s">
        <v>595</v>
      </c>
      <c r="E366" s="176" t="s">
        <v>486</v>
      </c>
      <c r="F366" s="177" t="s">
        <v>633</v>
      </c>
      <c r="H366" s="178" t="s">
        <v>486</v>
      </c>
      <c r="I366" s="179"/>
      <c r="L366" s="175"/>
      <c r="M366" s="180"/>
      <c r="N366" s="181"/>
      <c r="O366" s="181"/>
      <c r="P366" s="181"/>
      <c r="Q366" s="181"/>
      <c r="R366" s="181"/>
      <c r="S366" s="181"/>
      <c r="T366" s="182"/>
      <c r="AT366" s="178" t="s">
        <v>595</v>
      </c>
      <c r="AU366" s="178" t="s">
        <v>545</v>
      </c>
      <c r="AV366" s="11" t="s">
        <v>487</v>
      </c>
      <c r="AW366" s="11" t="s">
        <v>503</v>
      </c>
      <c r="AX366" s="11" t="s">
        <v>539</v>
      </c>
      <c r="AY366" s="178" t="s">
        <v>582</v>
      </c>
    </row>
    <row r="367" spans="2:51" s="12" customFormat="1" ht="13.5">
      <c r="B367" s="183"/>
      <c r="D367" s="172" t="s">
        <v>595</v>
      </c>
      <c r="E367" s="184" t="s">
        <v>486</v>
      </c>
      <c r="F367" s="185" t="s">
        <v>634</v>
      </c>
      <c r="H367" s="186">
        <v>25</v>
      </c>
      <c r="I367" s="187"/>
      <c r="L367" s="183"/>
      <c r="M367" s="188"/>
      <c r="N367" s="189"/>
      <c r="O367" s="189"/>
      <c r="P367" s="189"/>
      <c r="Q367" s="189"/>
      <c r="R367" s="189"/>
      <c r="S367" s="189"/>
      <c r="T367" s="190"/>
      <c r="AT367" s="184" t="s">
        <v>595</v>
      </c>
      <c r="AU367" s="184" t="s">
        <v>545</v>
      </c>
      <c r="AV367" s="12" t="s">
        <v>545</v>
      </c>
      <c r="AW367" s="12" t="s">
        <v>503</v>
      </c>
      <c r="AX367" s="12" t="s">
        <v>539</v>
      </c>
      <c r="AY367" s="184" t="s">
        <v>582</v>
      </c>
    </row>
    <row r="368" spans="2:51" s="12" customFormat="1" ht="13.5">
      <c r="B368" s="183"/>
      <c r="D368" s="172" t="s">
        <v>595</v>
      </c>
      <c r="E368" s="184" t="s">
        <v>486</v>
      </c>
      <c r="F368" s="185" t="s">
        <v>635</v>
      </c>
      <c r="H368" s="186">
        <v>20</v>
      </c>
      <c r="I368" s="187"/>
      <c r="L368" s="183"/>
      <c r="M368" s="188"/>
      <c r="N368" s="189"/>
      <c r="O368" s="189"/>
      <c r="P368" s="189"/>
      <c r="Q368" s="189"/>
      <c r="R368" s="189"/>
      <c r="S368" s="189"/>
      <c r="T368" s="190"/>
      <c r="AT368" s="184" t="s">
        <v>595</v>
      </c>
      <c r="AU368" s="184" t="s">
        <v>545</v>
      </c>
      <c r="AV368" s="12" t="s">
        <v>545</v>
      </c>
      <c r="AW368" s="12" t="s">
        <v>503</v>
      </c>
      <c r="AX368" s="12" t="s">
        <v>539</v>
      </c>
      <c r="AY368" s="184" t="s">
        <v>582</v>
      </c>
    </row>
    <row r="369" spans="2:51" s="12" customFormat="1" ht="13.5">
      <c r="B369" s="183"/>
      <c r="D369" s="172" t="s">
        <v>595</v>
      </c>
      <c r="E369" s="184" t="s">
        <v>486</v>
      </c>
      <c r="F369" s="185" t="s">
        <v>636</v>
      </c>
      <c r="H369" s="186">
        <v>15</v>
      </c>
      <c r="I369" s="187"/>
      <c r="L369" s="183"/>
      <c r="M369" s="188"/>
      <c r="N369" s="189"/>
      <c r="O369" s="189"/>
      <c r="P369" s="189"/>
      <c r="Q369" s="189"/>
      <c r="R369" s="189"/>
      <c r="S369" s="189"/>
      <c r="T369" s="190"/>
      <c r="AT369" s="184" t="s">
        <v>595</v>
      </c>
      <c r="AU369" s="184" t="s">
        <v>545</v>
      </c>
      <c r="AV369" s="12" t="s">
        <v>545</v>
      </c>
      <c r="AW369" s="12" t="s">
        <v>503</v>
      </c>
      <c r="AX369" s="12" t="s">
        <v>539</v>
      </c>
      <c r="AY369" s="184" t="s">
        <v>582</v>
      </c>
    </row>
    <row r="370" spans="2:51" s="12" customFormat="1" ht="13.5">
      <c r="B370" s="183"/>
      <c r="D370" s="172" t="s">
        <v>595</v>
      </c>
      <c r="E370" s="184" t="s">
        <v>486</v>
      </c>
      <c r="F370" s="185" t="s">
        <v>637</v>
      </c>
      <c r="H370" s="186">
        <v>55</v>
      </c>
      <c r="I370" s="187"/>
      <c r="L370" s="183"/>
      <c r="M370" s="188"/>
      <c r="N370" s="189"/>
      <c r="O370" s="189"/>
      <c r="P370" s="189"/>
      <c r="Q370" s="189"/>
      <c r="R370" s="189"/>
      <c r="S370" s="189"/>
      <c r="T370" s="190"/>
      <c r="AT370" s="184" t="s">
        <v>595</v>
      </c>
      <c r="AU370" s="184" t="s">
        <v>545</v>
      </c>
      <c r="AV370" s="12" t="s">
        <v>545</v>
      </c>
      <c r="AW370" s="12" t="s">
        <v>503</v>
      </c>
      <c r="AX370" s="12" t="s">
        <v>539</v>
      </c>
      <c r="AY370" s="184" t="s">
        <v>582</v>
      </c>
    </row>
    <row r="371" spans="2:51" s="12" customFormat="1" ht="13.5">
      <c r="B371" s="183"/>
      <c r="D371" s="172" t="s">
        <v>595</v>
      </c>
      <c r="E371" s="184" t="s">
        <v>486</v>
      </c>
      <c r="F371" s="185" t="s">
        <v>638</v>
      </c>
      <c r="H371" s="186">
        <v>25</v>
      </c>
      <c r="I371" s="187"/>
      <c r="L371" s="183"/>
      <c r="M371" s="188"/>
      <c r="N371" s="189"/>
      <c r="O371" s="189"/>
      <c r="P371" s="189"/>
      <c r="Q371" s="189"/>
      <c r="R371" s="189"/>
      <c r="S371" s="189"/>
      <c r="T371" s="190"/>
      <c r="AT371" s="184" t="s">
        <v>595</v>
      </c>
      <c r="AU371" s="184" t="s">
        <v>545</v>
      </c>
      <c r="AV371" s="12" t="s">
        <v>545</v>
      </c>
      <c r="AW371" s="12" t="s">
        <v>503</v>
      </c>
      <c r="AX371" s="12" t="s">
        <v>539</v>
      </c>
      <c r="AY371" s="184" t="s">
        <v>582</v>
      </c>
    </row>
    <row r="372" spans="2:51" s="12" customFormat="1" ht="13.5">
      <c r="B372" s="183"/>
      <c r="D372" s="172" t="s">
        <v>595</v>
      </c>
      <c r="E372" s="184" t="s">
        <v>486</v>
      </c>
      <c r="F372" s="185" t="s">
        <v>639</v>
      </c>
      <c r="H372" s="186">
        <v>40</v>
      </c>
      <c r="I372" s="187"/>
      <c r="L372" s="183"/>
      <c r="M372" s="188"/>
      <c r="N372" s="189"/>
      <c r="O372" s="189"/>
      <c r="P372" s="189"/>
      <c r="Q372" s="189"/>
      <c r="R372" s="189"/>
      <c r="S372" s="189"/>
      <c r="T372" s="190"/>
      <c r="AT372" s="184" t="s">
        <v>595</v>
      </c>
      <c r="AU372" s="184" t="s">
        <v>545</v>
      </c>
      <c r="AV372" s="12" t="s">
        <v>545</v>
      </c>
      <c r="AW372" s="12" t="s">
        <v>503</v>
      </c>
      <c r="AX372" s="12" t="s">
        <v>539</v>
      </c>
      <c r="AY372" s="184" t="s">
        <v>582</v>
      </c>
    </row>
    <row r="373" spans="2:51" s="12" customFormat="1" ht="13.5">
      <c r="B373" s="183"/>
      <c r="D373" s="172" t="s">
        <v>595</v>
      </c>
      <c r="E373" s="184" t="s">
        <v>486</v>
      </c>
      <c r="F373" s="185" t="s">
        <v>640</v>
      </c>
      <c r="H373" s="186">
        <v>20</v>
      </c>
      <c r="I373" s="187"/>
      <c r="L373" s="183"/>
      <c r="M373" s="188"/>
      <c r="N373" s="189"/>
      <c r="O373" s="189"/>
      <c r="P373" s="189"/>
      <c r="Q373" s="189"/>
      <c r="R373" s="189"/>
      <c r="S373" s="189"/>
      <c r="T373" s="190"/>
      <c r="AT373" s="184" t="s">
        <v>595</v>
      </c>
      <c r="AU373" s="184" t="s">
        <v>545</v>
      </c>
      <c r="AV373" s="12" t="s">
        <v>545</v>
      </c>
      <c r="AW373" s="12" t="s">
        <v>503</v>
      </c>
      <c r="AX373" s="12" t="s">
        <v>539</v>
      </c>
      <c r="AY373" s="184" t="s">
        <v>582</v>
      </c>
    </row>
    <row r="374" spans="2:51" s="12" customFormat="1" ht="13.5">
      <c r="B374" s="183"/>
      <c r="D374" s="172" t="s">
        <v>595</v>
      </c>
      <c r="E374" s="184" t="s">
        <v>486</v>
      </c>
      <c r="F374" s="185" t="s">
        <v>641</v>
      </c>
      <c r="H374" s="186">
        <v>40</v>
      </c>
      <c r="I374" s="187"/>
      <c r="L374" s="183"/>
      <c r="M374" s="188"/>
      <c r="N374" s="189"/>
      <c r="O374" s="189"/>
      <c r="P374" s="189"/>
      <c r="Q374" s="189"/>
      <c r="R374" s="189"/>
      <c r="S374" s="189"/>
      <c r="T374" s="190"/>
      <c r="AT374" s="184" t="s">
        <v>595</v>
      </c>
      <c r="AU374" s="184" t="s">
        <v>545</v>
      </c>
      <c r="AV374" s="12" t="s">
        <v>545</v>
      </c>
      <c r="AW374" s="12" t="s">
        <v>503</v>
      </c>
      <c r="AX374" s="12" t="s">
        <v>539</v>
      </c>
      <c r="AY374" s="184" t="s">
        <v>582</v>
      </c>
    </row>
    <row r="375" spans="2:51" s="12" customFormat="1" ht="13.5">
      <c r="B375" s="183"/>
      <c r="D375" s="172" t="s">
        <v>595</v>
      </c>
      <c r="E375" s="184" t="s">
        <v>486</v>
      </c>
      <c r="F375" s="185" t="s">
        <v>642</v>
      </c>
      <c r="H375" s="186">
        <v>20</v>
      </c>
      <c r="I375" s="187"/>
      <c r="L375" s="183"/>
      <c r="M375" s="188"/>
      <c r="N375" s="189"/>
      <c r="O375" s="189"/>
      <c r="P375" s="189"/>
      <c r="Q375" s="189"/>
      <c r="R375" s="189"/>
      <c r="S375" s="189"/>
      <c r="T375" s="190"/>
      <c r="AT375" s="184" t="s">
        <v>595</v>
      </c>
      <c r="AU375" s="184" t="s">
        <v>545</v>
      </c>
      <c r="AV375" s="12" t="s">
        <v>545</v>
      </c>
      <c r="AW375" s="12" t="s">
        <v>503</v>
      </c>
      <c r="AX375" s="12" t="s">
        <v>539</v>
      </c>
      <c r="AY375" s="184" t="s">
        <v>582</v>
      </c>
    </row>
    <row r="376" spans="2:51" s="12" customFormat="1" ht="13.5">
      <c r="B376" s="183"/>
      <c r="D376" s="172" t="s">
        <v>595</v>
      </c>
      <c r="E376" s="184" t="s">
        <v>486</v>
      </c>
      <c r="F376" s="185" t="s">
        <v>643</v>
      </c>
      <c r="H376" s="186">
        <v>80</v>
      </c>
      <c r="I376" s="187"/>
      <c r="L376" s="183"/>
      <c r="M376" s="188"/>
      <c r="N376" s="189"/>
      <c r="O376" s="189"/>
      <c r="P376" s="189"/>
      <c r="Q376" s="189"/>
      <c r="R376" s="189"/>
      <c r="S376" s="189"/>
      <c r="T376" s="190"/>
      <c r="AT376" s="184" t="s">
        <v>595</v>
      </c>
      <c r="AU376" s="184" t="s">
        <v>545</v>
      </c>
      <c r="AV376" s="12" t="s">
        <v>545</v>
      </c>
      <c r="AW376" s="12" t="s">
        <v>503</v>
      </c>
      <c r="AX376" s="12" t="s">
        <v>539</v>
      </c>
      <c r="AY376" s="184" t="s">
        <v>582</v>
      </c>
    </row>
    <row r="377" spans="2:51" s="12" customFormat="1" ht="13.5">
      <c r="B377" s="183"/>
      <c r="D377" s="172" t="s">
        <v>595</v>
      </c>
      <c r="E377" s="184" t="s">
        <v>486</v>
      </c>
      <c r="F377" s="185" t="s">
        <v>644</v>
      </c>
      <c r="H377" s="186">
        <v>45</v>
      </c>
      <c r="I377" s="187"/>
      <c r="L377" s="183"/>
      <c r="M377" s="188"/>
      <c r="N377" s="189"/>
      <c r="O377" s="189"/>
      <c r="P377" s="189"/>
      <c r="Q377" s="189"/>
      <c r="R377" s="189"/>
      <c r="S377" s="189"/>
      <c r="T377" s="190"/>
      <c r="AT377" s="184" t="s">
        <v>595</v>
      </c>
      <c r="AU377" s="184" t="s">
        <v>545</v>
      </c>
      <c r="AV377" s="12" t="s">
        <v>545</v>
      </c>
      <c r="AW377" s="12" t="s">
        <v>503</v>
      </c>
      <c r="AX377" s="12" t="s">
        <v>539</v>
      </c>
      <c r="AY377" s="184" t="s">
        <v>582</v>
      </c>
    </row>
    <row r="378" spans="2:51" s="12" customFormat="1" ht="13.5">
      <c r="B378" s="183"/>
      <c r="D378" s="172" t="s">
        <v>595</v>
      </c>
      <c r="E378" s="184" t="s">
        <v>486</v>
      </c>
      <c r="F378" s="185" t="s">
        <v>645</v>
      </c>
      <c r="H378" s="186">
        <v>30</v>
      </c>
      <c r="I378" s="187"/>
      <c r="L378" s="183"/>
      <c r="M378" s="188"/>
      <c r="N378" s="189"/>
      <c r="O378" s="189"/>
      <c r="P378" s="189"/>
      <c r="Q378" s="189"/>
      <c r="R378" s="189"/>
      <c r="S378" s="189"/>
      <c r="T378" s="190"/>
      <c r="AT378" s="184" t="s">
        <v>595</v>
      </c>
      <c r="AU378" s="184" t="s">
        <v>545</v>
      </c>
      <c r="AV378" s="12" t="s">
        <v>545</v>
      </c>
      <c r="AW378" s="12" t="s">
        <v>503</v>
      </c>
      <c r="AX378" s="12" t="s">
        <v>539</v>
      </c>
      <c r="AY378" s="184" t="s">
        <v>582</v>
      </c>
    </row>
    <row r="379" spans="2:51" s="12" customFormat="1" ht="13.5">
      <c r="B379" s="183"/>
      <c r="D379" s="172" t="s">
        <v>595</v>
      </c>
      <c r="E379" s="184" t="s">
        <v>486</v>
      </c>
      <c r="F379" s="185" t="s">
        <v>646</v>
      </c>
      <c r="H379" s="186">
        <v>30</v>
      </c>
      <c r="I379" s="187"/>
      <c r="L379" s="183"/>
      <c r="M379" s="188"/>
      <c r="N379" s="189"/>
      <c r="O379" s="189"/>
      <c r="P379" s="189"/>
      <c r="Q379" s="189"/>
      <c r="R379" s="189"/>
      <c r="S379" s="189"/>
      <c r="T379" s="190"/>
      <c r="AT379" s="184" t="s">
        <v>595</v>
      </c>
      <c r="AU379" s="184" t="s">
        <v>545</v>
      </c>
      <c r="AV379" s="12" t="s">
        <v>545</v>
      </c>
      <c r="AW379" s="12" t="s">
        <v>503</v>
      </c>
      <c r="AX379" s="12" t="s">
        <v>539</v>
      </c>
      <c r="AY379" s="184" t="s">
        <v>582</v>
      </c>
    </row>
    <row r="380" spans="2:51" s="12" customFormat="1" ht="13.5">
      <c r="B380" s="183"/>
      <c r="D380" s="172" t="s">
        <v>595</v>
      </c>
      <c r="E380" s="184" t="s">
        <v>486</v>
      </c>
      <c r="F380" s="185" t="s">
        <v>647</v>
      </c>
      <c r="H380" s="186">
        <v>50</v>
      </c>
      <c r="I380" s="187"/>
      <c r="L380" s="183"/>
      <c r="M380" s="188"/>
      <c r="N380" s="189"/>
      <c r="O380" s="189"/>
      <c r="P380" s="189"/>
      <c r="Q380" s="189"/>
      <c r="R380" s="189"/>
      <c r="S380" s="189"/>
      <c r="T380" s="190"/>
      <c r="AT380" s="184" t="s">
        <v>595</v>
      </c>
      <c r="AU380" s="184" t="s">
        <v>545</v>
      </c>
      <c r="AV380" s="12" t="s">
        <v>545</v>
      </c>
      <c r="AW380" s="12" t="s">
        <v>503</v>
      </c>
      <c r="AX380" s="12" t="s">
        <v>539</v>
      </c>
      <c r="AY380" s="184" t="s">
        <v>582</v>
      </c>
    </row>
    <row r="381" spans="2:51" s="12" customFormat="1" ht="13.5">
      <c r="B381" s="183"/>
      <c r="D381" s="172" t="s">
        <v>595</v>
      </c>
      <c r="E381" s="184" t="s">
        <v>486</v>
      </c>
      <c r="F381" s="185" t="s">
        <v>486</v>
      </c>
      <c r="H381" s="186">
        <v>0</v>
      </c>
      <c r="I381" s="187"/>
      <c r="L381" s="183"/>
      <c r="M381" s="188"/>
      <c r="N381" s="189"/>
      <c r="O381" s="189"/>
      <c r="P381" s="189"/>
      <c r="Q381" s="189"/>
      <c r="R381" s="189"/>
      <c r="S381" s="189"/>
      <c r="T381" s="190"/>
      <c r="AT381" s="184" t="s">
        <v>595</v>
      </c>
      <c r="AU381" s="184" t="s">
        <v>545</v>
      </c>
      <c r="AV381" s="12" t="s">
        <v>545</v>
      </c>
      <c r="AW381" s="12" t="s">
        <v>503</v>
      </c>
      <c r="AX381" s="12" t="s">
        <v>539</v>
      </c>
      <c r="AY381" s="184" t="s">
        <v>582</v>
      </c>
    </row>
    <row r="382" spans="2:51" s="11" customFormat="1" ht="13.5">
      <c r="B382" s="175"/>
      <c r="D382" s="172" t="s">
        <v>595</v>
      </c>
      <c r="E382" s="176" t="s">
        <v>486</v>
      </c>
      <c r="F382" s="177" t="s">
        <v>648</v>
      </c>
      <c r="H382" s="178" t="s">
        <v>486</v>
      </c>
      <c r="I382" s="179"/>
      <c r="L382" s="175"/>
      <c r="M382" s="180"/>
      <c r="N382" s="181"/>
      <c r="O382" s="181"/>
      <c r="P382" s="181"/>
      <c r="Q382" s="181"/>
      <c r="R382" s="181"/>
      <c r="S382" s="181"/>
      <c r="T382" s="182"/>
      <c r="AT382" s="178" t="s">
        <v>595</v>
      </c>
      <c r="AU382" s="178" t="s">
        <v>545</v>
      </c>
      <c r="AV382" s="11" t="s">
        <v>487</v>
      </c>
      <c r="AW382" s="11" t="s">
        <v>503</v>
      </c>
      <c r="AX382" s="11" t="s">
        <v>539</v>
      </c>
      <c r="AY382" s="178" t="s">
        <v>582</v>
      </c>
    </row>
    <row r="383" spans="2:51" s="12" customFormat="1" ht="13.5">
      <c r="B383" s="183"/>
      <c r="D383" s="172" t="s">
        <v>595</v>
      </c>
      <c r="E383" s="184" t="s">
        <v>486</v>
      </c>
      <c r="F383" s="185" t="s">
        <v>649</v>
      </c>
      <c r="H383" s="186">
        <v>5</v>
      </c>
      <c r="I383" s="187"/>
      <c r="L383" s="183"/>
      <c r="M383" s="188"/>
      <c r="N383" s="189"/>
      <c r="O383" s="189"/>
      <c r="P383" s="189"/>
      <c r="Q383" s="189"/>
      <c r="R383" s="189"/>
      <c r="S383" s="189"/>
      <c r="T383" s="190"/>
      <c r="AT383" s="184" t="s">
        <v>595</v>
      </c>
      <c r="AU383" s="184" t="s">
        <v>545</v>
      </c>
      <c r="AV383" s="12" t="s">
        <v>545</v>
      </c>
      <c r="AW383" s="12" t="s">
        <v>503</v>
      </c>
      <c r="AX383" s="12" t="s">
        <v>539</v>
      </c>
      <c r="AY383" s="184" t="s">
        <v>582</v>
      </c>
    </row>
    <row r="384" spans="2:51" s="12" customFormat="1" ht="13.5">
      <c r="B384" s="183"/>
      <c r="D384" s="172" t="s">
        <v>595</v>
      </c>
      <c r="E384" s="184" t="s">
        <v>486</v>
      </c>
      <c r="F384" s="185" t="s">
        <v>650</v>
      </c>
      <c r="H384" s="186">
        <v>4</v>
      </c>
      <c r="I384" s="187"/>
      <c r="L384" s="183"/>
      <c r="M384" s="188"/>
      <c r="N384" s="189"/>
      <c r="O384" s="189"/>
      <c r="P384" s="189"/>
      <c r="Q384" s="189"/>
      <c r="R384" s="189"/>
      <c r="S384" s="189"/>
      <c r="T384" s="190"/>
      <c r="AT384" s="184" t="s">
        <v>595</v>
      </c>
      <c r="AU384" s="184" t="s">
        <v>545</v>
      </c>
      <c r="AV384" s="12" t="s">
        <v>545</v>
      </c>
      <c r="AW384" s="12" t="s">
        <v>503</v>
      </c>
      <c r="AX384" s="12" t="s">
        <v>539</v>
      </c>
      <c r="AY384" s="184" t="s">
        <v>582</v>
      </c>
    </row>
    <row r="385" spans="2:51" s="12" customFormat="1" ht="13.5">
      <c r="B385" s="183"/>
      <c r="D385" s="172" t="s">
        <v>595</v>
      </c>
      <c r="E385" s="184" t="s">
        <v>486</v>
      </c>
      <c r="F385" s="185" t="s">
        <v>651</v>
      </c>
      <c r="H385" s="186">
        <v>20</v>
      </c>
      <c r="I385" s="187"/>
      <c r="L385" s="183"/>
      <c r="M385" s="188"/>
      <c r="N385" s="189"/>
      <c r="O385" s="189"/>
      <c r="P385" s="189"/>
      <c r="Q385" s="189"/>
      <c r="R385" s="189"/>
      <c r="S385" s="189"/>
      <c r="T385" s="190"/>
      <c r="AT385" s="184" t="s">
        <v>595</v>
      </c>
      <c r="AU385" s="184" t="s">
        <v>545</v>
      </c>
      <c r="AV385" s="12" t="s">
        <v>545</v>
      </c>
      <c r="AW385" s="12" t="s">
        <v>503</v>
      </c>
      <c r="AX385" s="12" t="s">
        <v>539</v>
      </c>
      <c r="AY385" s="184" t="s">
        <v>582</v>
      </c>
    </row>
    <row r="386" spans="2:51" s="12" customFormat="1" ht="13.5">
      <c r="B386" s="183"/>
      <c r="D386" s="172" t="s">
        <v>595</v>
      </c>
      <c r="E386" s="184" t="s">
        <v>486</v>
      </c>
      <c r="F386" s="185" t="s">
        <v>652</v>
      </c>
      <c r="H386" s="186">
        <v>15</v>
      </c>
      <c r="I386" s="187"/>
      <c r="L386" s="183"/>
      <c r="M386" s="188"/>
      <c r="N386" s="189"/>
      <c r="O386" s="189"/>
      <c r="P386" s="189"/>
      <c r="Q386" s="189"/>
      <c r="R386" s="189"/>
      <c r="S386" s="189"/>
      <c r="T386" s="190"/>
      <c r="AT386" s="184" t="s">
        <v>595</v>
      </c>
      <c r="AU386" s="184" t="s">
        <v>545</v>
      </c>
      <c r="AV386" s="12" t="s">
        <v>545</v>
      </c>
      <c r="AW386" s="12" t="s">
        <v>503</v>
      </c>
      <c r="AX386" s="12" t="s">
        <v>539</v>
      </c>
      <c r="AY386" s="184" t="s">
        <v>582</v>
      </c>
    </row>
    <row r="387" spans="2:51" s="12" customFormat="1" ht="13.5">
      <c r="B387" s="183"/>
      <c r="D387" s="172" t="s">
        <v>595</v>
      </c>
      <c r="E387" s="184" t="s">
        <v>486</v>
      </c>
      <c r="F387" s="185" t="s">
        <v>653</v>
      </c>
      <c r="H387" s="186">
        <v>20</v>
      </c>
      <c r="I387" s="187"/>
      <c r="L387" s="183"/>
      <c r="M387" s="188"/>
      <c r="N387" s="189"/>
      <c r="O387" s="189"/>
      <c r="P387" s="189"/>
      <c r="Q387" s="189"/>
      <c r="R387" s="189"/>
      <c r="S387" s="189"/>
      <c r="T387" s="190"/>
      <c r="AT387" s="184" t="s">
        <v>595</v>
      </c>
      <c r="AU387" s="184" t="s">
        <v>545</v>
      </c>
      <c r="AV387" s="12" t="s">
        <v>545</v>
      </c>
      <c r="AW387" s="12" t="s">
        <v>503</v>
      </c>
      <c r="AX387" s="12" t="s">
        <v>539</v>
      </c>
      <c r="AY387" s="184" t="s">
        <v>582</v>
      </c>
    </row>
    <row r="388" spans="2:51" s="12" customFormat="1" ht="13.5">
      <c r="B388" s="183"/>
      <c r="D388" s="172" t="s">
        <v>595</v>
      </c>
      <c r="E388" s="184" t="s">
        <v>486</v>
      </c>
      <c r="F388" s="185" t="s">
        <v>654</v>
      </c>
      <c r="H388" s="186">
        <v>5</v>
      </c>
      <c r="I388" s="187"/>
      <c r="L388" s="183"/>
      <c r="M388" s="188"/>
      <c r="N388" s="189"/>
      <c r="O388" s="189"/>
      <c r="P388" s="189"/>
      <c r="Q388" s="189"/>
      <c r="R388" s="189"/>
      <c r="S388" s="189"/>
      <c r="T388" s="190"/>
      <c r="AT388" s="184" t="s">
        <v>595</v>
      </c>
      <c r="AU388" s="184" t="s">
        <v>545</v>
      </c>
      <c r="AV388" s="12" t="s">
        <v>545</v>
      </c>
      <c r="AW388" s="12" t="s">
        <v>503</v>
      </c>
      <c r="AX388" s="12" t="s">
        <v>539</v>
      </c>
      <c r="AY388" s="184" t="s">
        <v>582</v>
      </c>
    </row>
    <row r="389" spans="2:51" s="12" customFormat="1" ht="13.5">
      <c r="B389" s="183"/>
      <c r="D389" s="172" t="s">
        <v>595</v>
      </c>
      <c r="E389" s="184" t="s">
        <v>486</v>
      </c>
      <c r="F389" s="185" t="s">
        <v>655</v>
      </c>
      <c r="H389" s="186">
        <v>5</v>
      </c>
      <c r="I389" s="187"/>
      <c r="L389" s="183"/>
      <c r="M389" s="188"/>
      <c r="N389" s="189"/>
      <c r="O389" s="189"/>
      <c r="P389" s="189"/>
      <c r="Q389" s="189"/>
      <c r="R389" s="189"/>
      <c r="S389" s="189"/>
      <c r="T389" s="190"/>
      <c r="AT389" s="184" t="s">
        <v>595</v>
      </c>
      <c r="AU389" s="184" t="s">
        <v>545</v>
      </c>
      <c r="AV389" s="12" t="s">
        <v>545</v>
      </c>
      <c r="AW389" s="12" t="s">
        <v>503</v>
      </c>
      <c r="AX389" s="12" t="s">
        <v>539</v>
      </c>
      <c r="AY389" s="184" t="s">
        <v>582</v>
      </c>
    </row>
    <row r="390" spans="2:51" s="12" customFormat="1" ht="13.5">
      <c r="B390" s="183"/>
      <c r="D390" s="172" t="s">
        <v>595</v>
      </c>
      <c r="E390" s="184" t="s">
        <v>486</v>
      </c>
      <c r="F390" s="185" t="s">
        <v>656</v>
      </c>
      <c r="H390" s="186">
        <v>5</v>
      </c>
      <c r="I390" s="187"/>
      <c r="L390" s="183"/>
      <c r="M390" s="188"/>
      <c r="N390" s="189"/>
      <c r="O390" s="189"/>
      <c r="P390" s="189"/>
      <c r="Q390" s="189"/>
      <c r="R390" s="189"/>
      <c r="S390" s="189"/>
      <c r="T390" s="190"/>
      <c r="AT390" s="184" t="s">
        <v>595</v>
      </c>
      <c r="AU390" s="184" t="s">
        <v>545</v>
      </c>
      <c r="AV390" s="12" t="s">
        <v>545</v>
      </c>
      <c r="AW390" s="12" t="s">
        <v>503</v>
      </c>
      <c r="AX390" s="12" t="s">
        <v>539</v>
      </c>
      <c r="AY390" s="184" t="s">
        <v>582</v>
      </c>
    </row>
    <row r="391" spans="2:51" s="12" customFormat="1" ht="13.5">
      <c r="B391" s="183"/>
      <c r="D391" s="172" t="s">
        <v>595</v>
      </c>
      <c r="E391" s="184" t="s">
        <v>486</v>
      </c>
      <c r="F391" s="185" t="s">
        <v>657</v>
      </c>
      <c r="H391" s="186">
        <v>7</v>
      </c>
      <c r="I391" s="187"/>
      <c r="L391" s="183"/>
      <c r="M391" s="188"/>
      <c r="N391" s="189"/>
      <c r="O391" s="189"/>
      <c r="P391" s="189"/>
      <c r="Q391" s="189"/>
      <c r="R391" s="189"/>
      <c r="S391" s="189"/>
      <c r="T391" s="190"/>
      <c r="AT391" s="184" t="s">
        <v>595</v>
      </c>
      <c r="AU391" s="184" t="s">
        <v>545</v>
      </c>
      <c r="AV391" s="12" t="s">
        <v>545</v>
      </c>
      <c r="AW391" s="12" t="s">
        <v>503</v>
      </c>
      <c r="AX391" s="12" t="s">
        <v>539</v>
      </c>
      <c r="AY391" s="184" t="s">
        <v>582</v>
      </c>
    </row>
    <row r="392" spans="2:51" s="12" customFormat="1" ht="13.5">
      <c r="B392" s="183"/>
      <c r="D392" s="172" t="s">
        <v>595</v>
      </c>
      <c r="E392" s="184" t="s">
        <v>486</v>
      </c>
      <c r="F392" s="185" t="s">
        <v>658</v>
      </c>
      <c r="H392" s="186">
        <v>5</v>
      </c>
      <c r="I392" s="187"/>
      <c r="L392" s="183"/>
      <c r="M392" s="188"/>
      <c r="N392" s="189"/>
      <c r="O392" s="189"/>
      <c r="P392" s="189"/>
      <c r="Q392" s="189"/>
      <c r="R392" s="189"/>
      <c r="S392" s="189"/>
      <c r="T392" s="190"/>
      <c r="AT392" s="184" t="s">
        <v>595</v>
      </c>
      <c r="AU392" s="184" t="s">
        <v>545</v>
      </c>
      <c r="AV392" s="12" t="s">
        <v>545</v>
      </c>
      <c r="AW392" s="12" t="s">
        <v>503</v>
      </c>
      <c r="AX392" s="12" t="s">
        <v>539</v>
      </c>
      <c r="AY392" s="184" t="s">
        <v>582</v>
      </c>
    </row>
    <row r="393" spans="2:51" s="12" customFormat="1" ht="13.5">
      <c r="B393" s="183"/>
      <c r="D393" s="172" t="s">
        <v>595</v>
      </c>
      <c r="E393" s="184" t="s">
        <v>486</v>
      </c>
      <c r="F393" s="185" t="s">
        <v>659</v>
      </c>
      <c r="H393" s="186">
        <v>6</v>
      </c>
      <c r="I393" s="187"/>
      <c r="L393" s="183"/>
      <c r="M393" s="188"/>
      <c r="N393" s="189"/>
      <c r="O393" s="189"/>
      <c r="P393" s="189"/>
      <c r="Q393" s="189"/>
      <c r="R393" s="189"/>
      <c r="S393" s="189"/>
      <c r="T393" s="190"/>
      <c r="AT393" s="184" t="s">
        <v>595</v>
      </c>
      <c r="AU393" s="184" t="s">
        <v>545</v>
      </c>
      <c r="AV393" s="12" t="s">
        <v>545</v>
      </c>
      <c r="AW393" s="12" t="s">
        <v>503</v>
      </c>
      <c r="AX393" s="12" t="s">
        <v>539</v>
      </c>
      <c r="AY393" s="184" t="s">
        <v>582</v>
      </c>
    </row>
    <row r="394" spans="2:51" s="12" customFormat="1" ht="13.5">
      <c r="B394" s="183"/>
      <c r="D394" s="172" t="s">
        <v>595</v>
      </c>
      <c r="E394" s="184" t="s">
        <v>486</v>
      </c>
      <c r="F394" s="185" t="s">
        <v>660</v>
      </c>
      <c r="H394" s="186">
        <v>5</v>
      </c>
      <c r="I394" s="187"/>
      <c r="L394" s="183"/>
      <c r="M394" s="188"/>
      <c r="N394" s="189"/>
      <c r="O394" s="189"/>
      <c r="P394" s="189"/>
      <c r="Q394" s="189"/>
      <c r="R394" s="189"/>
      <c r="S394" s="189"/>
      <c r="T394" s="190"/>
      <c r="AT394" s="184" t="s">
        <v>595</v>
      </c>
      <c r="AU394" s="184" t="s">
        <v>545</v>
      </c>
      <c r="AV394" s="12" t="s">
        <v>545</v>
      </c>
      <c r="AW394" s="12" t="s">
        <v>503</v>
      </c>
      <c r="AX394" s="12" t="s">
        <v>539</v>
      </c>
      <c r="AY394" s="184" t="s">
        <v>582</v>
      </c>
    </row>
    <row r="395" spans="2:51" s="12" customFormat="1" ht="13.5">
      <c r="B395" s="183"/>
      <c r="D395" s="172" t="s">
        <v>595</v>
      </c>
      <c r="E395" s="184" t="s">
        <v>486</v>
      </c>
      <c r="F395" s="185" t="s">
        <v>661</v>
      </c>
      <c r="H395" s="186">
        <v>7</v>
      </c>
      <c r="I395" s="187"/>
      <c r="L395" s="183"/>
      <c r="M395" s="188"/>
      <c r="N395" s="189"/>
      <c r="O395" s="189"/>
      <c r="P395" s="189"/>
      <c r="Q395" s="189"/>
      <c r="R395" s="189"/>
      <c r="S395" s="189"/>
      <c r="T395" s="190"/>
      <c r="AT395" s="184" t="s">
        <v>595</v>
      </c>
      <c r="AU395" s="184" t="s">
        <v>545</v>
      </c>
      <c r="AV395" s="12" t="s">
        <v>545</v>
      </c>
      <c r="AW395" s="12" t="s">
        <v>503</v>
      </c>
      <c r="AX395" s="12" t="s">
        <v>539</v>
      </c>
      <c r="AY395" s="184" t="s">
        <v>582</v>
      </c>
    </row>
    <row r="396" spans="2:51" s="12" customFormat="1" ht="13.5">
      <c r="B396" s="183"/>
      <c r="D396" s="172" t="s">
        <v>595</v>
      </c>
      <c r="E396" s="184" t="s">
        <v>486</v>
      </c>
      <c r="F396" s="185" t="s">
        <v>662</v>
      </c>
      <c r="H396" s="186">
        <v>5</v>
      </c>
      <c r="I396" s="187"/>
      <c r="L396" s="183"/>
      <c r="M396" s="188"/>
      <c r="N396" s="189"/>
      <c r="O396" s="189"/>
      <c r="P396" s="189"/>
      <c r="Q396" s="189"/>
      <c r="R396" s="189"/>
      <c r="S396" s="189"/>
      <c r="T396" s="190"/>
      <c r="AT396" s="184" t="s">
        <v>595</v>
      </c>
      <c r="AU396" s="184" t="s">
        <v>545</v>
      </c>
      <c r="AV396" s="12" t="s">
        <v>545</v>
      </c>
      <c r="AW396" s="12" t="s">
        <v>503</v>
      </c>
      <c r="AX396" s="12" t="s">
        <v>539</v>
      </c>
      <c r="AY396" s="184" t="s">
        <v>582</v>
      </c>
    </row>
    <row r="397" spans="2:51" s="12" customFormat="1" ht="13.5">
      <c r="B397" s="183"/>
      <c r="D397" s="172" t="s">
        <v>595</v>
      </c>
      <c r="E397" s="184" t="s">
        <v>486</v>
      </c>
      <c r="F397" s="185" t="s">
        <v>663</v>
      </c>
      <c r="H397" s="186">
        <v>5</v>
      </c>
      <c r="I397" s="187"/>
      <c r="L397" s="183"/>
      <c r="M397" s="188"/>
      <c r="N397" s="189"/>
      <c r="O397" s="189"/>
      <c r="P397" s="189"/>
      <c r="Q397" s="189"/>
      <c r="R397" s="189"/>
      <c r="S397" s="189"/>
      <c r="T397" s="190"/>
      <c r="AT397" s="184" t="s">
        <v>595</v>
      </c>
      <c r="AU397" s="184" t="s">
        <v>545</v>
      </c>
      <c r="AV397" s="12" t="s">
        <v>545</v>
      </c>
      <c r="AW397" s="12" t="s">
        <v>503</v>
      </c>
      <c r="AX397" s="12" t="s">
        <v>539</v>
      </c>
      <c r="AY397" s="184" t="s">
        <v>582</v>
      </c>
    </row>
    <row r="398" spans="2:51" s="12" customFormat="1" ht="13.5">
      <c r="B398" s="183"/>
      <c r="D398" s="172" t="s">
        <v>595</v>
      </c>
      <c r="E398" s="184" t="s">
        <v>486</v>
      </c>
      <c r="F398" s="185" t="s">
        <v>664</v>
      </c>
      <c r="H398" s="186">
        <v>5</v>
      </c>
      <c r="I398" s="187"/>
      <c r="L398" s="183"/>
      <c r="M398" s="188"/>
      <c r="N398" s="189"/>
      <c r="O398" s="189"/>
      <c r="P398" s="189"/>
      <c r="Q398" s="189"/>
      <c r="R398" s="189"/>
      <c r="S398" s="189"/>
      <c r="T398" s="190"/>
      <c r="AT398" s="184" t="s">
        <v>595</v>
      </c>
      <c r="AU398" s="184" t="s">
        <v>545</v>
      </c>
      <c r="AV398" s="12" t="s">
        <v>545</v>
      </c>
      <c r="AW398" s="12" t="s">
        <v>503</v>
      </c>
      <c r="AX398" s="12" t="s">
        <v>539</v>
      </c>
      <c r="AY398" s="184" t="s">
        <v>582</v>
      </c>
    </row>
    <row r="399" spans="2:51" s="12" customFormat="1" ht="13.5">
      <c r="B399" s="183"/>
      <c r="D399" s="172" t="s">
        <v>595</v>
      </c>
      <c r="E399" s="184" t="s">
        <v>486</v>
      </c>
      <c r="F399" s="185" t="s">
        <v>665</v>
      </c>
      <c r="H399" s="186">
        <v>13</v>
      </c>
      <c r="I399" s="187"/>
      <c r="L399" s="183"/>
      <c r="M399" s="188"/>
      <c r="N399" s="189"/>
      <c r="O399" s="189"/>
      <c r="P399" s="189"/>
      <c r="Q399" s="189"/>
      <c r="R399" s="189"/>
      <c r="S399" s="189"/>
      <c r="T399" s="190"/>
      <c r="AT399" s="184" t="s">
        <v>595</v>
      </c>
      <c r="AU399" s="184" t="s">
        <v>545</v>
      </c>
      <c r="AV399" s="12" t="s">
        <v>545</v>
      </c>
      <c r="AW399" s="12" t="s">
        <v>503</v>
      </c>
      <c r="AX399" s="12" t="s">
        <v>539</v>
      </c>
      <c r="AY399" s="184" t="s">
        <v>582</v>
      </c>
    </row>
    <row r="400" spans="2:51" s="12" customFormat="1" ht="13.5">
      <c r="B400" s="183"/>
      <c r="D400" s="172" t="s">
        <v>595</v>
      </c>
      <c r="E400" s="184" t="s">
        <v>486</v>
      </c>
      <c r="F400" s="185" t="s">
        <v>666</v>
      </c>
      <c r="H400" s="186">
        <v>8</v>
      </c>
      <c r="I400" s="187"/>
      <c r="L400" s="183"/>
      <c r="M400" s="188"/>
      <c r="N400" s="189"/>
      <c r="O400" s="189"/>
      <c r="P400" s="189"/>
      <c r="Q400" s="189"/>
      <c r="R400" s="189"/>
      <c r="S400" s="189"/>
      <c r="T400" s="190"/>
      <c r="AT400" s="184" t="s">
        <v>595</v>
      </c>
      <c r="AU400" s="184" t="s">
        <v>545</v>
      </c>
      <c r="AV400" s="12" t="s">
        <v>545</v>
      </c>
      <c r="AW400" s="12" t="s">
        <v>503</v>
      </c>
      <c r="AX400" s="12" t="s">
        <v>539</v>
      </c>
      <c r="AY400" s="184" t="s">
        <v>582</v>
      </c>
    </row>
    <row r="401" spans="2:51" s="12" customFormat="1" ht="13.5">
      <c r="B401" s="183"/>
      <c r="D401" s="172" t="s">
        <v>595</v>
      </c>
      <c r="E401" s="184" t="s">
        <v>486</v>
      </c>
      <c r="F401" s="185" t="s">
        <v>667</v>
      </c>
      <c r="H401" s="186">
        <v>5</v>
      </c>
      <c r="I401" s="187"/>
      <c r="L401" s="183"/>
      <c r="M401" s="188"/>
      <c r="N401" s="189"/>
      <c r="O401" s="189"/>
      <c r="P401" s="189"/>
      <c r="Q401" s="189"/>
      <c r="R401" s="189"/>
      <c r="S401" s="189"/>
      <c r="T401" s="190"/>
      <c r="AT401" s="184" t="s">
        <v>595</v>
      </c>
      <c r="AU401" s="184" t="s">
        <v>545</v>
      </c>
      <c r="AV401" s="12" t="s">
        <v>545</v>
      </c>
      <c r="AW401" s="12" t="s">
        <v>503</v>
      </c>
      <c r="AX401" s="12" t="s">
        <v>539</v>
      </c>
      <c r="AY401" s="184" t="s">
        <v>582</v>
      </c>
    </row>
    <row r="402" spans="2:51" s="12" customFormat="1" ht="13.5">
      <c r="B402" s="183"/>
      <c r="D402" s="172" t="s">
        <v>595</v>
      </c>
      <c r="E402" s="184" t="s">
        <v>486</v>
      </c>
      <c r="F402" s="185" t="s">
        <v>668</v>
      </c>
      <c r="H402" s="186">
        <v>5</v>
      </c>
      <c r="I402" s="187"/>
      <c r="L402" s="183"/>
      <c r="M402" s="188"/>
      <c r="N402" s="189"/>
      <c r="O402" s="189"/>
      <c r="P402" s="189"/>
      <c r="Q402" s="189"/>
      <c r="R402" s="189"/>
      <c r="S402" s="189"/>
      <c r="T402" s="190"/>
      <c r="AT402" s="184" t="s">
        <v>595</v>
      </c>
      <c r="AU402" s="184" t="s">
        <v>545</v>
      </c>
      <c r="AV402" s="12" t="s">
        <v>545</v>
      </c>
      <c r="AW402" s="12" t="s">
        <v>503</v>
      </c>
      <c r="AX402" s="12" t="s">
        <v>539</v>
      </c>
      <c r="AY402" s="184" t="s">
        <v>582</v>
      </c>
    </row>
    <row r="403" spans="2:51" s="12" customFormat="1" ht="13.5">
      <c r="B403" s="183"/>
      <c r="D403" s="172" t="s">
        <v>595</v>
      </c>
      <c r="E403" s="184" t="s">
        <v>486</v>
      </c>
      <c r="F403" s="185" t="s">
        <v>669</v>
      </c>
      <c r="H403" s="186">
        <v>5</v>
      </c>
      <c r="I403" s="187"/>
      <c r="L403" s="183"/>
      <c r="M403" s="188"/>
      <c r="N403" s="189"/>
      <c r="O403" s="189"/>
      <c r="P403" s="189"/>
      <c r="Q403" s="189"/>
      <c r="R403" s="189"/>
      <c r="S403" s="189"/>
      <c r="T403" s="190"/>
      <c r="AT403" s="184" t="s">
        <v>595</v>
      </c>
      <c r="AU403" s="184" t="s">
        <v>545</v>
      </c>
      <c r="AV403" s="12" t="s">
        <v>545</v>
      </c>
      <c r="AW403" s="12" t="s">
        <v>503</v>
      </c>
      <c r="AX403" s="12" t="s">
        <v>539</v>
      </c>
      <c r="AY403" s="184" t="s">
        <v>582</v>
      </c>
    </row>
    <row r="404" spans="2:51" s="12" customFormat="1" ht="13.5">
      <c r="B404" s="183"/>
      <c r="D404" s="172" t="s">
        <v>595</v>
      </c>
      <c r="E404" s="184" t="s">
        <v>486</v>
      </c>
      <c r="F404" s="185" t="s">
        <v>670</v>
      </c>
      <c r="H404" s="186">
        <v>12</v>
      </c>
      <c r="I404" s="187"/>
      <c r="L404" s="183"/>
      <c r="M404" s="188"/>
      <c r="N404" s="189"/>
      <c r="O404" s="189"/>
      <c r="P404" s="189"/>
      <c r="Q404" s="189"/>
      <c r="R404" s="189"/>
      <c r="S404" s="189"/>
      <c r="T404" s="190"/>
      <c r="AT404" s="184" t="s">
        <v>595</v>
      </c>
      <c r="AU404" s="184" t="s">
        <v>545</v>
      </c>
      <c r="AV404" s="12" t="s">
        <v>545</v>
      </c>
      <c r="AW404" s="12" t="s">
        <v>503</v>
      </c>
      <c r="AX404" s="12" t="s">
        <v>539</v>
      </c>
      <c r="AY404" s="184" t="s">
        <v>582</v>
      </c>
    </row>
    <row r="405" spans="2:51" s="12" customFormat="1" ht="13.5">
      <c r="B405" s="183"/>
      <c r="D405" s="172" t="s">
        <v>595</v>
      </c>
      <c r="E405" s="184" t="s">
        <v>486</v>
      </c>
      <c r="F405" s="185" t="s">
        <v>671</v>
      </c>
      <c r="H405" s="186">
        <v>10</v>
      </c>
      <c r="I405" s="187"/>
      <c r="L405" s="183"/>
      <c r="M405" s="188"/>
      <c r="N405" s="189"/>
      <c r="O405" s="189"/>
      <c r="P405" s="189"/>
      <c r="Q405" s="189"/>
      <c r="R405" s="189"/>
      <c r="S405" s="189"/>
      <c r="T405" s="190"/>
      <c r="AT405" s="184" t="s">
        <v>595</v>
      </c>
      <c r="AU405" s="184" t="s">
        <v>545</v>
      </c>
      <c r="AV405" s="12" t="s">
        <v>545</v>
      </c>
      <c r="AW405" s="12" t="s">
        <v>503</v>
      </c>
      <c r="AX405" s="12" t="s">
        <v>539</v>
      </c>
      <c r="AY405" s="184" t="s">
        <v>582</v>
      </c>
    </row>
    <row r="406" spans="2:51" s="12" customFormat="1" ht="13.5">
      <c r="B406" s="183"/>
      <c r="D406" s="172" t="s">
        <v>595</v>
      </c>
      <c r="E406" s="184" t="s">
        <v>486</v>
      </c>
      <c r="F406" s="185" t="s">
        <v>672</v>
      </c>
      <c r="H406" s="186">
        <v>10</v>
      </c>
      <c r="I406" s="187"/>
      <c r="L406" s="183"/>
      <c r="M406" s="188"/>
      <c r="N406" s="189"/>
      <c r="O406" s="189"/>
      <c r="P406" s="189"/>
      <c r="Q406" s="189"/>
      <c r="R406" s="189"/>
      <c r="S406" s="189"/>
      <c r="T406" s="190"/>
      <c r="AT406" s="184" t="s">
        <v>595</v>
      </c>
      <c r="AU406" s="184" t="s">
        <v>545</v>
      </c>
      <c r="AV406" s="12" t="s">
        <v>545</v>
      </c>
      <c r="AW406" s="12" t="s">
        <v>503</v>
      </c>
      <c r="AX406" s="12" t="s">
        <v>539</v>
      </c>
      <c r="AY406" s="184" t="s">
        <v>582</v>
      </c>
    </row>
    <row r="407" spans="2:51" s="12" customFormat="1" ht="13.5">
      <c r="B407" s="183"/>
      <c r="D407" s="172" t="s">
        <v>595</v>
      </c>
      <c r="E407" s="184" t="s">
        <v>486</v>
      </c>
      <c r="F407" s="185" t="s">
        <v>673</v>
      </c>
      <c r="H407" s="186">
        <v>7</v>
      </c>
      <c r="I407" s="187"/>
      <c r="L407" s="183"/>
      <c r="M407" s="188"/>
      <c r="N407" s="189"/>
      <c r="O407" s="189"/>
      <c r="P407" s="189"/>
      <c r="Q407" s="189"/>
      <c r="R407" s="189"/>
      <c r="S407" s="189"/>
      <c r="T407" s="190"/>
      <c r="AT407" s="184" t="s">
        <v>595</v>
      </c>
      <c r="AU407" s="184" t="s">
        <v>545</v>
      </c>
      <c r="AV407" s="12" t="s">
        <v>545</v>
      </c>
      <c r="AW407" s="12" t="s">
        <v>503</v>
      </c>
      <c r="AX407" s="12" t="s">
        <v>539</v>
      </c>
      <c r="AY407" s="184" t="s">
        <v>582</v>
      </c>
    </row>
    <row r="408" spans="2:51" s="12" customFormat="1" ht="13.5">
      <c r="B408" s="183"/>
      <c r="D408" s="172" t="s">
        <v>595</v>
      </c>
      <c r="E408" s="184" t="s">
        <v>486</v>
      </c>
      <c r="F408" s="185" t="s">
        <v>674</v>
      </c>
      <c r="H408" s="186">
        <v>6</v>
      </c>
      <c r="I408" s="187"/>
      <c r="L408" s="183"/>
      <c r="M408" s="188"/>
      <c r="N408" s="189"/>
      <c r="O408" s="189"/>
      <c r="P408" s="189"/>
      <c r="Q408" s="189"/>
      <c r="R408" s="189"/>
      <c r="S408" s="189"/>
      <c r="T408" s="190"/>
      <c r="AT408" s="184" t="s">
        <v>595</v>
      </c>
      <c r="AU408" s="184" t="s">
        <v>545</v>
      </c>
      <c r="AV408" s="12" t="s">
        <v>545</v>
      </c>
      <c r="AW408" s="12" t="s">
        <v>503</v>
      </c>
      <c r="AX408" s="12" t="s">
        <v>539</v>
      </c>
      <c r="AY408" s="184" t="s">
        <v>582</v>
      </c>
    </row>
    <row r="409" spans="2:51" s="12" customFormat="1" ht="13.5">
      <c r="B409" s="183"/>
      <c r="D409" s="172" t="s">
        <v>595</v>
      </c>
      <c r="E409" s="184" t="s">
        <v>486</v>
      </c>
      <c r="F409" s="185" t="s">
        <v>675</v>
      </c>
      <c r="H409" s="186">
        <v>6</v>
      </c>
      <c r="I409" s="187"/>
      <c r="L409" s="183"/>
      <c r="M409" s="188"/>
      <c r="N409" s="189"/>
      <c r="O409" s="189"/>
      <c r="P409" s="189"/>
      <c r="Q409" s="189"/>
      <c r="R409" s="189"/>
      <c r="S409" s="189"/>
      <c r="T409" s="190"/>
      <c r="AT409" s="184" t="s">
        <v>595</v>
      </c>
      <c r="AU409" s="184" t="s">
        <v>545</v>
      </c>
      <c r="AV409" s="12" t="s">
        <v>545</v>
      </c>
      <c r="AW409" s="12" t="s">
        <v>503</v>
      </c>
      <c r="AX409" s="12" t="s">
        <v>539</v>
      </c>
      <c r="AY409" s="184" t="s">
        <v>582</v>
      </c>
    </row>
    <row r="410" spans="2:51" s="12" customFormat="1" ht="13.5">
      <c r="B410" s="183"/>
      <c r="D410" s="172" t="s">
        <v>595</v>
      </c>
      <c r="E410" s="184" t="s">
        <v>486</v>
      </c>
      <c r="F410" s="185" t="s">
        <v>676</v>
      </c>
      <c r="H410" s="186">
        <v>8</v>
      </c>
      <c r="I410" s="187"/>
      <c r="L410" s="183"/>
      <c r="M410" s="188"/>
      <c r="N410" s="189"/>
      <c r="O410" s="189"/>
      <c r="P410" s="189"/>
      <c r="Q410" s="189"/>
      <c r="R410" s="189"/>
      <c r="S410" s="189"/>
      <c r="T410" s="190"/>
      <c r="AT410" s="184" t="s">
        <v>595</v>
      </c>
      <c r="AU410" s="184" t="s">
        <v>545</v>
      </c>
      <c r="AV410" s="12" t="s">
        <v>545</v>
      </c>
      <c r="AW410" s="12" t="s">
        <v>503</v>
      </c>
      <c r="AX410" s="12" t="s">
        <v>539</v>
      </c>
      <c r="AY410" s="184" t="s">
        <v>582</v>
      </c>
    </row>
    <row r="411" spans="2:51" s="12" customFormat="1" ht="13.5">
      <c r="B411" s="183"/>
      <c r="D411" s="172" t="s">
        <v>595</v>
      </c>
      <c r="E411" s="184" t="s">
        <v>486</v>
      </c>
      <c r="F411" s="185" t="s">
        <v>677</v>
      </c>
      <c r="H411" s="186">
        <v>8</v>
      </c>
      <c r="I411" s="187"/>
      <c r="L411" s="183"/>
      <c r="M411" s="188"/>
      <c r="N411" s="189"/>
      <c r="O411" s="189"/>
      <c r="P411" s="189"/>
      <c r="Q411" s="189"/>
      <c r="R411" s="189"/>
      <c r="S411" s="189"/>
      <c r="T411" s="190"/>
      <c r="AT411" s="184" t="s">
        <v>595</v>
      </c>
      <c r="AU411" s="184" t="s">
        <v>545</v>
      </c>
      <c r="AV411" s="12" t="s">
        <v>545</v>
      </c>
      <c r="AW411" s="12" t="s">
        <v>503</v>
      </c>
      <c r="AX411" s="12" t="s">
        <v>539</v>
      </c>
      <c r="AY411" s="184" t="s">
        <v>582</v>
      </c>
    </row>
    <row r="412" spans="2:51" s="12" customFormat="1" ht="13.5">
      <c r="B412" s="183"/>
      <c r="D412" s="172" t="s">
        <v>595</v>
      </c>
      <c r="E412" s="184" t="s">
        <v>486</v>
      </c>
      <c r="F412" s="185" t="s">
        <v>678</v>
      </c>
      <c r="H412" s="186">
        <v>10</v>
      </c>
      <c r="I412" s="187"/>
      <c r="L412" s="183"/>
      <c r="M412" s="188"/>
      <c r="N412" s="189"/>
      <c r="O412" s="189"/>
      <c r="P412" s="189"/>
      <c r="Q412" s="189"/>
      <c r="R412" s="189"/>
      <c r="S412" s="189"/>
      <c r="T412" s="190"/>
      <c r="AT412" s="184" t="s">
        <v>595</v>
      </c>
      <c r="AU412" s="184" t="s">
        <v>545</v>
      </c>
      <c r="AV412" s="12" t="s">
        <v>545</v>
      </c>
      <c r="AW412" s="12" t="s">
        <v>503</v>
      </c>
      <c r="AX412" s="12" t="s">
        <v>539</v>
      </c>
      <c r="AY412" s="184" t="s">
        <v>582</v>
      </c>
    </row>
    <row r="413" spans="2:51" s="12" customFormat="1" ht="13.5">
      <c r="B413" s="183"/>
      <c r="D413" s="172" t="s">
        <v>595</v>
      </c>
      <c r="E413" s="184" t="s">
        <v>486</v>
      </c>
      <c r="F413" s="185" t="s">
        <v>679</v>
      </c>
      <c r="H413" s="186">
        <v>6</v>
      </c>
      <c r="I413" s="187"/>
      <c r="L413" s="183"/>
      <c r="M413" s="188"/>
      <c r="N413" s="189"/>
      <c r="O413" s="189"/>
      <c r="P413" s="189"/>
      <c r="Q413" s="189"/>
      <c r="R413" s="189"/>
      <c r="S413" s="189"/>
      <c r="T413" s="190"/>
      <c r="AT413" s="184" t="s">
        <v>595</v>
      </c>
      <c r="AU413" s="184" t="s">
        <v>545</v>
      </c>
      <c r="AV413" s="12" t="s">
        <v>545</v>
      </c>
      <c r="AW413" s="12" t="s">
        <v>503</v>
      </c>
      <c r="AX413" s="12" t="s">
        <v>539</v>
      </c>
      <c r="AY413" s="184" t="s">
        <v>582</v>
      </c>
    </row>
    <row r="414" spans="2:51" s="12" customFormat="1" ht="13.5">
      <c r="B414" s="183"/>
      <c r="D414" s="172" t="s">
        <v>595</v>
      </c>
      <c r="E414" s="184" t="s">
        <v>486</v>
      </c>
      <c r="F414" s="185" t="s">
        <v>680</v>
      </c>
      <c r="H414" s="186">
        <v>7</v>
      </c>
      <c r="I414" s="187"/>
      <c r="L414" s="183"/>
      <c r="M414" s="188"/>
      <c r="N414" s="189"/>
      <c r="O414" s="189"/>
      <c r="P414" s="189"/>
      <c r="Q414" s="189"/>
      <c r="R414" s="189"/>
      <c r="S414" s="189"/>
      <c r="T414" s="190"/>
      <c r="AT414" s="184" t="s">
        <v>595</v>
      </c>
      <c r="AU414" s="184" t="s">
        <v>545</v>
      </c>
      <c r="AV414" s="12" t="s">
        <v>545</v>
      </c>
      <c r="AW414" s="12" t="s">
        <v>503</v>
      </c>
      <c r="AX414" s="12" t="s">
        <v>539</v>
      </c>
      <c r="AY414" s="184" t="s">
        <v>582</v>
      </c>
    </row>
    <row r="415" spans="2:51" s="12" customFormat="1" ht="13.5">
      <c r="B415" s="183"/>
      <c r="D415" s="172" t="s">
        <v>595</v>
      </c>
      <c r="E415" s="184" t="s">
        <v>486</v>
      </c>
      <c r="F415" s="185" t="s">
        <v>681</v>
      </c>
      <c r="H415" s="186">
        <v>25</v>
      </c>
      <c r="I415" s="187"/>
      <c r="L415" s="183"/>
      <c r="M415" s="188"/>
      <c r="N415" s="189"/>
      <c r="O415" s="189"/>
      <c r="P415" s="189"/>
      <c r="Q415" s="189"/>
      <c r="R415" s="189"/>
      <c r="S415" s="189"/>
      <c r="T415" s="190"/>
      <c r="AT415" s="184" t="s">
        <v>595</v>
      </c>
      <c r="AU415" s="184" t="s">
        <v>545</v>
      </c>
      <c r="AV415" s="12" t="s">
        <v>545</v>
      </c>
      <c r="AW415" s="12" t="s">
        <v>503</v>
      </c>
      <c r="AX415" s="12" t="s">
        <v>539</v>
      </c>
      <c r="AY415" s="184" t="s">
        <v>582</v>
      </c>
    </row>
    <row r="416" spans="2:51" s="13" customFormat="1" ht="13.5">
      <c r="B416" s="191"/>
      <c r="D416" s="192" t="s">
        <v>595</v>
      </c>
      <c r="E416" s="193" t="s">
        <v>486</v>
      </c>
      <c r="F416" s="194" t="s">
        <v>607</v>
      </c>
      <c r="H416" s="195">
        <v>15890</v>
      </c>
      <c r="I416" s="196"/>
      <c r="L416" s="191"/>
      <c r="M416" s="197"/>
      <c r="N416" s="198"/>
      <c r="O416" s="198"/>
      <c r="P416" s="198"/>
      <c r="Q416" s="198"/>
      <c r="R416" s="198"/>
      <c r="S416" s="198"/>
      <c r="T416" s="199"/>
      <c r="AT416" s="200" t="s">
        <v>595</v>
      </c>
      <c r="AU416" s="200" t="s">
        <v>545</v>
      </c>
      <c r="AV416" s="13" t="s">
        <v>589</v>
      </c>
      <c r="AW416" s="13" t="s">
        <v>503</v>
      </c>
      <c r="AX416" s="13" t="s">
        <v>487</v>
      </c>
      <c r="AY416" s="200" t="s">
        <v>582</v>
      </c>
    </row>
    <row r="417" spans="2:65" s="1" customFormat="1" ht="31.5" customHeight="1">
      <c r="B417" s="159"/>
      <c r="C417" s="160" t="s">
        <v>788</v>
      </c>
      <c r="D417" s="160" t="s">
        <v>584</v>
      </c>
      <c r="E417" s="161" t="s">
        <v>789</v>
      </c>
      <c r="F417" s="162" t="s">
        <v>790</v>
      </c>
      <c r="G417" s="163" t="s">
        <v>587</v>
      </c>
      <c r="H417" s="164">
        <v>2140</v>
      </c>
      <c r="I417" s="165"/>
      <c r="J417" s="166">
        <f>ROUND(I417*H417,2)</f>
        <v>0</v>
      </c>
      <c r="K417" s="162" t="s">
        <v>588</v>
      </c>
      <c r="L417" s="34"/>
      <c r="M417" s="167" t="s">
        <v>486</v>
      </c>
      <c r="N417" s="168" t="s">
        <v>510</v>
      </c>
      <c r="O417" s="35"/>
      <c r="P417" s="169">
        <f>O417*H417</f>
        <v>0</v>
      </c>
      <c r="Q417" s="169">
        <v>0</v>
      </c>
      <c r="R417" s="169">
        <f>Q417*H417</f>
        <v>0</v>
      </c>
      <c r="S417" s="169">
        <v>0</v>
      </c>
      <c r="T417" s="170">
        <f>S417*H417</f>
        <v>0</v>
      </c>
      <c r="AR417" s="17" t="s">
        <v>589</v>
      </c>
      <c r="AT417" s="17" t="s">
        <v>584</v>
      </c>
      <c r="AU417" s="17" t="s">
        <v>545</v>
      </c>
      <c r="AY417" s="17" t="s">
        <v>582</v>
      </c>
      <c r="BE417" s="171">
        <f>IF(N417="základní",J417,0)</f>
        <v>0</v>
      </c>
      <c r="BF417" s="171">
        <f>IF(N417="snížená",J417,0)</f>
        <v>0</v>
      </c>
      <c r="BG417" s="171">
        <f>IF(N417="zákl. přenesená",J417,0)</f>
        <v>0</v>
      </c>
      <c r="BH417" s="171">
        <f>IF(N417="sníž. přenesená",J417,0)</f>
        <v>0</v>
      </c>
      <c r="BI417" s="171">
        <f>IF(N417="nulová",J417,0)</f>
        <v>0</v>
      </c>
      <c r="BJ417" s="17" t="s">
        <v>487</v>
      </c>
      <c r="BK417" s="171">
        <f>ROUND(I417*H417,2)</f>
        <v>0</v>
      </c>
      <c r="BL417" s="17" t="s">
        <v>589</v>
      </c>
      <c r="BM417" s="17" t="s">
        <v>791</v>
      </c>
    </row>
    <row r="418" spans="2:47" s="1" customFormat="1" ht="27">
      <c r="B418" s="34"/>
      <c r="D418" s="172" t="s">
        <v>591</v>
      </c>
      <c r="F418" s="173" t="s">
        <v>792</v>
      </c>
      <c r="I418" s="131"/>
      <c r="L418" s="34"/>
      <c r="M418" s="64"/>
      <c r="N418" s="35"/>
      <c r="O418" s="35"/>
      <c r="P418" s="35"/>
      <c r="Q418" s="35"/>
      <c r="R418" s="35"/>
      <c r="S418" s="35"/>
      <c r="T418" s="65"/>
      <c r="AT418" s="17" t="s">
        <v>591</v>
      </c>
      <c r="AU418" s="17" t="s">
        <v>545</v>
      </c>
    </row>
    <row r="419" spans="2:47" s="1" customFormat="1" ht="27">
      <c r="B419" s="34"/>
      <c r="D419" s="172" t="s">
        <v>593</v>
      </c>
      <c r="F419" s="174" t="s">
        <v>793</v>
      </c>
      <c r="I419" s="131"/>
      <c r="L419" s="34"/>
      <c r="M419" s="64"/>
      <c r="N419" s="35"/>
      <c r="O419" s="35"/>
      <c r="P419" s="35"/>
      <c r="Q419" s="35"/>
      <c r="R419" s="35"/>
      <c r="S419" s="35"/>
      <c r="T419" s="65"/>
      <c r="AT419" s="17" t="s">
        <v>593</v>
      </c>
      <c r="AU419" s="17" t="s">
        <v>545</v>
      </c>
    </row>
    <row r="420" spans="2:51" s="11" customFormat="1" ht="13.5">
      <c r="B420" s="175"/>
      <c r="D420" s="172" t="s">
        <v>595</v>
      </c>
      <c r="E420" s="176" t="s">
        <v>486</v>
      </c>
      <c r="F420" s="177" t="s">
        <v>613</v>
      </c>
      <c r="H420" s="178" t="s">
        <v>486</v>
      </c>
      <c r="I420" s="179"/>
      <c r="L420" s="175"/>
      <c r="M420" s="180"/>
      <c r="N420" s="181"/>
      <c r="O420" s="181"/>
      <c r="P420" s="181"/>
      <c r="Q420" s="181"/>
      <c r="R420" s="181"/>
      <c r="S420" s="181"/>
      <c r="T420" s="182"/>
      <c r="AT420" s="178" t="s">
        <v>595</v>
      </c>
      <c r="AU420" s="178" t="s">
        <v>545</v>
      </c>
      <c r="AV420" s="11" t="s">
        <v>487</v>
      </c>
      <c r="AW420" s="11" t="s">
        <v>503</v>
      </c>
      <c r="AX420" s="11" t="s">
        <v>539</v>
      </c>
      <c r="AY420" s="178" t="s">
        <v>582</v>
      </c>
    </row>
    <row r="421" spans="2:51" s="11" customFormat="1" ht="13.5">
      <c r="B421" s="175"/>
      <c r="D421" s="172" t="s">
        <v>595</v>
      </c>
      <c r="E421" s="176" t="s">
        <v>486</v>
      </c>
      <c r="F421" s="177" t="s">
        <v>597</v>
      </c>
      <c r="H421" s="178" t="s">
        <v>486</v>
      </c>
      <c r="I421" s="179"/>
      <c r="L421" s="175"/>
      <c r="M421" s="180"/>
      <c r="N421" s="181"/>
      <c r="O421" s="181"/>
      <c r="P421" s="181"/>
      <c r="Q421" s="181"/>
      <c r="R421" s="181"/>
      <c r="S421" s="181"/>
      <c r="T421" s="182"/>
      <c r="AT421" s="178" t="s">
        <v>595</v>
      </c>
      <c r="AU421" s="178" t="s">
        <v>545</v>
      </c>
      <c r="AV421" s="11" t="s">
        <v>487</v>
      </c>
      <c r="AW421" s="11" t="s">
        <v>503</v>
      </c>
      <c r="AX421" s="11" t="s">
        <v>539</v>
      </c>
      <c r="AY421" s="178" t="s">
        <v>582</v>
      </c>
    </row>
    <row r="422" spans="2:51" s="12" customFormat="1" ht="13.5">
      <c r="B422" s="183"/>
      <c r="D422" s="172" t="s">
        <v>595</v>
      </c>
      <c r="E422" s="184" t="s">
        <v>486</v>
      </c>
      <c r="F422" s="185" t="s">
        <v>614</v>
      </c>
      <c r="H422" s="186">
        <v>2140</v>
      </c>
      <c r="I422" s="187"/>
      <c r="L422" s="183"/>
      <c r="M422" s="188"/>
      <c r="N422" s="189"/>
      <c r="O422" s="189"/>
      <c r="P422" s="189"/>
      <c r="Q422" s="189"/>
      <c r="R422" s="189"/>
      <c r="S422" s="189"/>
      <c r="T422" s="190"/>
      <c r="AT422" s="184" t="s">
        <v>595</v>
      </c>
      <c r="AU422" s="184" t="s">
        <v>545</v>
      </c>
      <c r="AV422" s="12" t="s">
        <v>545</v>
      </c>
      <c r="AW422" s="12" t="s">
        <v>503</v>
      </c>
      <c r="AX422" s="12" t="s">
        <v>487</v>
      </c>
      <c r="AY422" s="184" t="s">
        <v>582</v>
      </c>
    </row>
    <row r="423" spans="2:51" s="11" customFormat="1" ht="13.5">
      <c r="B423" s="175"/>
      <c r="D423" s="192" t="s">
        <v>595</v>
      </c>
      <c r="E423" s="201" t="s">
        <v>486</v>
      </c>
      <c r="F423" s="202" t="s">
        <v>615</v>
      </c>
      <c r="H423" s="203" t="s">
        <v>486</v>
      </c>
      <c r="I423" s="179"/>
      <c r="L423" s="175"/>
      <c r="M423" s="180"/>
      <c r="N423" s="181"/>
      <c r="O423" s="181"/>
      <c r="P423" s="181"/>
      <c r="Q423" s="181"/>
      <c r="R423" s="181"/>
      <c r="S423" s="181"/>
      <c r="T423" s="182"/>
      <c r="AT423" s="178" t="s">
        <v>595</v>
      </c>
      <c r="AU423" s="178" t="s">
        <v>545</v>
      </c>
      <c r="AV423" s="11" t="s">
        <v>487</v>
      </c>
      <c r="AW423" s="11" t="s">
        <v>503</v>
      </c>
      <c r="AX423" s="11" t="s">
        <v>539</v>
      </c>
      <c r="AY423" s="178" t="s">
        <v>582</v>
      </c>
    </row>
    <row r="424" spans="2:65" s="1" customFormat="1" ht="22.5" customHeight="1">
      <c r="B424" s="159"/>
      <c r="C424" s="160" t="s">
        <v>794</v>
      </c>
      <c r="D424" s="160" t="s">
        <v>584</v>
      </c>
      <c r="E424" s="161" t="s">
        <v>795</v>
      </c>
      <c r="F424" s="162" t="s">
        <v>796</v>
      </c>
      <c r="G424" s="163" t="s">
        <v>587</v>
      </c>
      <c r="H424" s="164">
        <v>40</v>
      </c>
      <c r="I424" s="165"/>
      <c r="J424" s="166">
        <f>ROUND(I424*H424,2)</f>
        <v>0</v>
      </c>
      <c r="K424" s="162" t="s">
        <v>588</v>
      </c>
      <c r="L424" s="34"/>
      <c r="M424" s="167" t="s">
        <v>486</v>
      </c>
      <c r="N424" s="168" t="s">
        <v>510</v>
      </c>
      <c r="O424" s="35"/>
      <c r="P424" s="169">
        <f>O424*H424</f>
        <v>0</v>
      </c>
      <c r="Q424" s="169">
        <v>0.61404</v>
      </c>
      <c r="R424" s="169">
        <f>Q424*H424</f>
        <v>24.561600000000002</v>
      </c>
      <c r="S424" s="169">
        <v>0</v>
      </c>
      <c r="T424" s="170">
        <f>S424*H424</f>
        <v>0</v>
      </c>
      <c r="AR424" s="17" t="s">
        <v>589</v>
      </c>
      <c r="AT424" s="17" t="s">
        <v>584</v>
      </c>
      <c r="AU424" s="17" t="s">
        <v>545</v>
      </c>
      <c r="AY424" s="17" t="s">
        <v>582</v>
      </c>
      <c r="BE424" s="171">
        <f>IF(N424="základní",J424,0)</f>
        <v>0</v>
      </c>
      <c r="BF424" s="171">
        <f>IF(N424="snížená",J424,0)</f>
        <v>0</v>
      </c>
      <c r="BG424" s="171">
        <f>IF(N424="zákl. přenesená",J424,0)</f>
        <v>0</v>
      </c>
      <c r="BH424" s="171">
        <f>IF(N424="sníž. přenesená",J424,0)</f>
        <v>0</v>
      </c>
      <c r="BI424" s="171">
        <f>IF(N424="nulová",J424,0)</f>
        <v>0</v>
      </c>
      <c r="BJ424" s="17" t="s">
        <v>487</v>
      </c>
      <c r="BK424" s="171">
        <f>ROUND(I424*H424,2)</f>
        <v>0</v>
      </c>
      <c r="BL424" s="17" t="s">
        <v>589</v>
      </c>
      <c r="BM424" s="17" t="s">
        <v>797</v>
      </c>
    </row>
    <row r="425" spans="2:47" s="1" customFormat="1" ht="27">
      <c r="B425" s="34"/>
      <c r="D425" s="172" t="s">
        <v>591</v>
      </c>
      <c r="F425" s="173" t="s">
        <v>798</v>
      </c>
      <c r="I425" s="131"/>
      <c r="L425" s="34"/>
      <c r="M425" s="64"/>
      <c r="N425" s="35"/>
      <c r="O425" s="35"/>
      <c r="P425" s="35"/>
      <c r="Q425" s="35"/>
      <c r="R425" s="35"/>
      <c r="S425" s="35"/>
      <c r="T425" s="65"/>
      <c r="AT425" s="17" t="s">
        <v>591</v>
      </c>
      <c r="AU425" s="17" t="s">
        <v>545</v>
      </c>
    </row>
    <row r="426" spans="2:47" s="1" customFormat="1" ht="162">
      <c r="B426" s="34"/>
      <c r="D426" s="172" t="s">
        <v>593</v>
      </c>
      <c r="F426" s="174" t="s">
        <v>799</v>
      </c>
      <c r="I426" s="131"/>
      <c r="L426" s="34"/>
      <c r="M426" s="64"/>
      <c r="N426" s="35"/>
      <c r="O426" s="35"/>
      <c r="P426" s="35"/>
      <c r="Q426" s="35"/>
      <c r="R426" s="35"/>
      <c r="S426" s="35"/>
      <c r="T426" s="65"/>
      <c r="AT426" s="17" t="s">
        <v>593</v>
      </c>
      <c r="AU426" s="17" t="s">
        <v>545</v>
      </c>
    </row>
    <row r="427" spans="2:51" s="11" customFormat="1" ht="13.5">
      <c r="B427" s="175"/>
      <c r="D427" s="172" t="s">
        <v>595</v>
      </c>
      <c r="E427" s="176" t="s">
        <v>486</v>
      </c>
      <c r="F427" s="177" t="s">
        <v>690</v>
      </c>
      <c r="H427" s="178" t="s">
        <v>486</v>
      </c>
      <c r="I427" s="179"/>
      <c r="L427" s="175"/>
      <c r="M427" s="180"/>
      <c r="N427" s="181"/>
      <c r="O427" s="181"/>
      <c r="P427" s="181"/>
      <c r="Q427" s="181"/>
      <c r="R427" s="181"/>
      <c r="S427" s="181"/>
      <c r="T427" s="182"/>
      <c r="AT427" s="178" t="s">
        <v>595</v>
      </c>
      <c r="AU427" s="178" t="s">
        <v>545</v>
      </c>
      <c r="AV427" s="11" t="s">
        <v>487</v>
      </c>
      <c r="AW427" s="11" t="s">
        <v>503</v>
      </c>
      <c r="AX427" s="11" t="s">
        <v>539</v>
      </c>
      <c r="AY427" s="178" t="s">
        <v>582</v>
      </c>
    </row>
    <row r="428" spans="2:51" s="11" customFormat="1" ht="13.5">
      <c r="B428" s="175"/>
      <c r="D428" s="172" t="s">
        <v>595</v>
      </c>
      <c r="E428" s="176" t="s">
        <v>486</v>
      </c>
      <c r="F428" s="177" t="s">
        <v>691</v>
      </c>
      <c r="H428" s="178" t="s">
        <v>486</v>
      </c>
      <c r="I428" s="179"/>
      <c r="L428" s="175"/>
      <c r="M428" s="180"/>
      <c r="N428" s="181"/>
      <c r="O428" s="181"/>
      <c r="P428" s="181"/>
      <c r="Q428" s="181"/>
      <c r="R428" s="181"/>
      <c r="S428" s="181"/>
      <c r="T428" s="182"/>
      <c r="AT428" s="178" t="s">
        <v>595</v>
      </c>
      <c r="AU428" s="178" t="s">
        <v>545</v>
      </c>
      <c r="AV428" s="11" t="s">
        <v>487</v>
      </c>
      <c r="AW428" s="11" t="s">
        <v>503</v>
      </c>
      <c r="AX428" s="11" t="s">
        <v>539</v>
      </c>
      <c r="AY428" s="178" t="s">
        <v>582</v>
      </c>
    </row>
    <row r="429" spans="2:51" s="12" customFormat="1" ht="13.5">
      <c r="B429" s="183"/>
      <c r="D429" s="172" t="s">
        <v>595</v>
      </c>
      <c r="E429" s="184" t="s">
        <v>486</v>
      </c>
      <c r="F429" s="185" t="s">
        <v>800</v>
      </c>
      <c r="H429" s="186">
        <v>20</v>
      </c>
      <c r="I429" s="187"/>
      <c r="L429" s="183"/>
      <c r="M429" s="188"/>
      <c r="N429" s="189"/>
      <c r="O429" s="189"/>
      <c r="P429" s="189"/>
      <c r="Q429" s="189"/>
      <c r="R429" s="189"/>
      <c r="S429" s="189"/>
      <c r="T429" s="190"/>
      <c r="AT429" s="184" t="s">
        <v>595</v>
      </c>
      <c r="AU429" s="184" t="s">
        <v>545</v>
      </c>
      <c r="AV429" s="12" t="s">
        <v>545</v>
      </c>
      <c r="AW429" s="12" t="s">
        <v>503</v>
      </c>
      <c r="AX429" s="12" t="s">
        <v>539</v>
      </c>
      <c r="AY429" s="184" t="s">
        <v>582</v>
      </c>
    </row>
    <row r="430" spans="2:51" s="12" customFormat="1" ht="13.5">
      <c r="B430" s="183"/>
      <c r="D430" s="172" t="s">
        <v>595</v>
      </c>
      <c r="E430" s="184" t="s">
        <v>486</v>
      </c>
      <c r="F430" s="185" t="s">
        <v>801</v>
      </c>
      <c r="H430" s="186">
        <v>20</v>
      </c>
      <c r="I430" s="187"/>
      <c r="L430" s="183"/>
      <c r="M430" s="188"/>
      <c r="N430" s="189"/>
      <c r="O430" s="189"/>
      <c r="P430" s="189"/>
      <c r="Q430" s="189"/>
      <c r="R430" s="189"/>
      <c r="S430" s="189"/>
      <c r="T430" s="190"/>
      <c r="AT430" s="184" t="s">
        <v>595</v>
      </c>
      <c r="AU430" s="184" t="s">
        <v>545</v>
      </c>
      <c r="AV430" s="12" t="s">
        <v>545</v>
      </c>
      <c r="AW430" s="12" t="s">
        <v>503</v>
      </c>
      <c r="AX430" s="12" t="s">
        <v>539</v>
      </c>
      <c r="AY430" s="184" t="s">
        <v>582</v>
      </c>
    </row>
    <row r="431" spans="2:51" s="13" customFormat="1" ht="13.5">
      <c r="B431" s="191"/>
      <c r="D431" s="192" t="s">
        <v>595</v>
      </c>
      <c r="E431" s="193" t="s">
        <v>486</v>
      </c>
      <c r="F431" s="194" t="s">
        <v>607</v>
      </c>
      <c r="H431" s="195">
        <v>40</v>
      </c>
      <c r="I431" s="196"/>
      <c r="L431" s="191"/>
      <c r="M431" s="197"/>
      <c r="N431" s="198"/>
      <c r="O431" s="198"/>
      <c r="P431" s="198"/>
      <c r="Q431" s="198"/>
      <c r="R431" s="198"/>
      <c r="S431" s="198"/>
      <c r="T431" s="199"/>
      <c r="AT431" s="200" t="s">
        <v>595</v>
      </c>
      <c r="AU431" s="200" t="s">
        <v>545</v>
      </c>
      <c r="AV431" s="13" t="s">
        <v>589</v>
      </c>
      <c r="AW431" s="13" t="s">
        <v>503</v>
      </c>
      <c r="AX431" s="13" t="s">
        <v>487</v>
      </c>
      <c r="AY431" s="200" t="s">
        <v>582</v>
      </c>
    </row>
    <row r="432" spans="2:65" s="1" customFormat="1" ht="22.5" customHeight="1">
      <c r="B432" s="159"/>
      <c r="C432" s="160" t="s">
        <v>802</v>
      </c>
      <c r="D432" s="160" t="s">
        <v>584</v>
      </c>
      <c r="E432" s="161" t="s">
        <v>803</v>
      </c>
      <c r="F432" s="162" t="s">
        <v>804</v>
      </c>
      <c r="G432" s="163" t="s">
        <v>587</v>
      </c>
      <c r="H432" s="164">
        <v>40</v>
      </c>
      <c r="I432" s="165"/>
      <c r="J432" s="166">
        <f>ROUND(I432*H432,2)</f>
        <v>0</v>
      </c>
      <c r="K432" s="162" t="s">
        <v>588</v>
      </c>
      <c r="L432" s="34"/>
      <c r="M432" s="167" t="s">
        <v>486</v>
      </c>
      <c r="N432" s="168" t="s">
        <v>510</v>
      </c>
      <c r="O432" s="35"/>
      <c r="P432" s="169">
        <f>O432*H432</f>
        <v>0</v>
      </c>
      <c r="Q432" s="169">
        <v>0.1514</v>
      </c>
      <c r="R432" s="169">
        <f>Q432*H432</f>
        <v>6.056</v>
      </c>
      <c r="S432" s="169">
        <v>0</v>
      </c>
      <c r="T432" s="170">
        <f>S432*H432</f>
        <v>0</v>
      </c>
      <c r="AR432" s="17" t="s">
        <v>589</v>
      </c>
      <c r="AT432" s="17" t="s">
        <v>584</v>
      </c>
      <c r="AU432" s="17" t="s">
        <v>545</v>
      </c>
      <c r="AY432" s="17" t="s">
        <v>582</v>
      </c>
      <c r="BE432" s="171">
        <f>IF(N432="základní",J432,0)</f>
        <v>0</v>
      </c>
      <c r="BF432" s="171">
        <f>IF(N432="snížená",J432,0)</f>
        <v>0</v>
      </c>
      <c r="BG432" s="171">
        <f>IF(N432="zákl. přenesená",J432,0)</f>
        <v>0</v>
      </c>
      <c r="BH432" s="171">
        <f>IF(N432="sníž. přenesená",J432,0)</f>
        <v>0</v>
      </c>
      <c r="BI432" s="171">
        <f>IF(N432="nulová",J432,0)</f>
        <v>0</v>
      </c>
      <c r="BJ432" s="17" t="s">
        <v>487</v>
      </c>
      <c r="BK432" s="171">
        <f>ROUND(I432*H432,2)</f>
        <v>0</v>
      </c>
      <c r="BL432" s="17" t="s">
        <v>589</v>
      </c>
      <c r="BM432" s="17" t="s">
        <v>805</v>
      </c>
    </row>
    <row r="433" spans="2:47" s="1" customFormat="1" ht="27">
      <c r="B433" s="34"/>
      <c r="D433" s="172" t="s">
        <v>591</v>
      </c>
      <c r="F433" s="173" t="s">
        <v>806</v>
      </c>
      <c r="I433" s="131"/>
      <c r="L433" s="34"/>
      <c r="M433" s="64"/>
      <c r="N433" s="35"/>
      <c r="O433" s="35"/>
      <c r="P433" s="35"/>
      <c r="Q433" s="35"/>
      <c r="R433" s="35"/>
      <c r="S433" s="35"/>
      <c r="T433" s="65"/>
      <c r="AT433" s="17" t="s">
        <v>591</v>
      </c>
      <c r="AU433" s="17" t="s">
        <v>545</v>
      </c>
    </row>
    <row r="434" spans="2:47" s="1" customFormat="1" ht="27">
      <c r="B434" s="34"/>
      <c r="D434" s="172" t="s">
        <v>593</v>
      </c>
      <c r="F434" s="174" t="s">
        <v>807</v>
      </c>
      <c r="I434" s="131"/>
      <c r="L434" s="34"/>
      <c r="M434" s="64"/>
      <c r="N434" s="35"/>
      <c r="O434" s="35"/>
      <c r="P434" s="35"/>
      <c r="Q434" s="35"/>
      <c r="R434" s="35"/>
      <c r="S434" s="35"/>
      <c r="T434" s="65"/>
      <c r="AT434" s="17" t="s">
        <v>593</v>
      </c>
      <c r="AU434" s="17" t="s">
        <v>545</v>
      </c>
    </row>
    <row r="435" spans="2:51" s="12" customFormat="1" ht="13.5">
      <c r="B435" s="183"/>
      <c r="D435" s="172" t="s">
        <v>595</v>
      </c>
      <c r="E435" s="184" t="s">
        <v>486</v>
      </c>
      <c r="F435" s="185" t="s">
        <v>808</v>
      </c>
      <c r="H435" s="186">
        <v>40</v>
      </c>
      <c r="I435" s="187"/>
      <c r="L435" s="183"/>
      <c r="M435" s="188"/>
      <c r="N435" s="189"/>
      <c r="O435" s="189"/>
      <c r="P435" s="189"/>
      <c r="Q435" s="189"/>
      <c r="R435" s="189"/>
      <c r="S435" s="189"/>
      <c r="T435" s="190"/>
      <c r="AT435" s="184" t="s">
        <v>595</v>
      </c>
      <c r="AU435" s="184" t="s">
        <v>545</v>
      </c>
      <c r="AV435" s="12" t="s">
        <v>545</v>
      </c>
      <c r="AW435" s="12" t="s">
        <v>503</v>
      </c>
      <c r="AX435" s="12" t="s">
        <v>487</v>
      </c>
      <c r="AY435" s="184" t="s">
        <v>582</v>
      </c>
    </row>
    <row r="436" spans="2:63" s="10" customFormat="1" ht="29.25" customHeight="1">
      <c r="B436" s="145"/>
      <c r="D436" s="156" t="s">
        <v>538</v>
      </c>
      <c r="E436" s="157" t="s">
        <v>809</v>
      </c>
      <c r="F436" s="157" t="s">
        <v>810</v>
      </c>
      <c r="I436" s="148"/>
      <c r="J436" s="158">
        <f>BK436</f>
        <v>0</v>
      </c>
      <c r="L436" s="145"/>
      <c r="M436" s="150"/>
      <c r="N436" s="151"/>
      <c r="O436" s="151"/>
      <c r="P436" s="152">
        <f>SUM(P437:P448)</f>
        <v>0</v>
      </c>
      <c r="Q436" s="151"/>
      <c r="R436" s="152">
        <f>SUM(R437:R448)</f>
        <v>0.8927099999999999</v>
      </c>
      <c r="S436" s="151"/>
      <c r="T436" s="153">
        <f>SUM(T437:T448)</f>
        <v>0</v>
      </c>
      <c r="AR436" s="146" t="s">
        <v>487</v>
      </c>
      <c r="AT436" s="154" t="s">
        <v>538</v>
      </c>
      <c r="AU436" s="154" t="s">
        <v>487</v>
      </c>
      <c r="AY436" s="146" t="s">
        <v>582</v>
      </c>
      <c r="BK436" s="155">
        <f>SUM(BK437:BK448)</f>
        <v>0</v>
      </c>
    </row>
    <row r="437" spans="2:65" s="1" customFormat="1" ht="22.5" customHeight="1">
      <c r="B437" s="159"/>
      <c r="C437" s="160" t="s">
        <v>471</v>
      </c>
      <c r="D437" s="160" t="s">
        <v>584</v>
      </c>
      <c r="E437" s="161" t="s">
        <v>811</v>
      </c>
      <c r="F437" s="162" t="s">
        <v>812</v>
      </c>
      <c r="G437" s="163" t="s">
        <v>587</v>
      </c>
      <c r="H437" s="164">
        <v>45.5</v>
      </c>
      <c r="I437" s="165"/>
      <c r="J437" s="166">
        <f>ROUND(I437*H437,2)</f>
        <v>0</v>
      </c>
      <c r="K437" s="162" t="s">
        <v>486</v>
      </c>
      <c r="L437" s="34"/>
      <c r="M437" s="167" t="s">
        <v>486</v>
      </c>
      <c r="N437" s="168" t="s">
        <v>510</v>
      </c>
      <c r="O437" s="35"/>
      <c r="P437" s="169">
        <f>O437*H437</f>
        <v>0</v>
      </c>
      <c r="Q437" s="169">
        <v>0.01962</v>
      </c>
      <c r="R437" s="169">
        <f>Q437*H437</f>
        <v>0.8927099999999999</v>
      </c>
      <c r="S437" s="169">
        <v>0</v>
      </c>
      <c r="T437" s="170">
        <f>S437*H437</f>
        <v>0</v>
      </c>
      <c r="AR437" s="17" t="s">
        <v>589</v>
      </c>
      <c r="AT437" s="17" t="s">
        <v>584</v>
      </c>
      <c r="AU437" s="17" t="s">
        <v>545</v>
      </c>
      <c r="AY437" s="17" t="s">
        <v>582</v>
      </c>
      <c r="BE437" s="171">
        <f>IF(N437="základní",J437,0)</f>
        <v>0</v>
      </c>
      <c r="BF437" s="171">
        <f>IF(N437="snížená",J437,0)</f>
        <v>0</v>
      </c>
      <c r="BG437" s="171">
        <f>IF(N437="zákl. přenesená",J437,0)</f>
        <v>0</v>
      </c>
      <c r="BH437" s="171">
        <f>IF(N437="sníž. přenesená",J437,0)</f>
        <v>0</v>
      </c>
      <c r="BI437" s="171">
        <f>IF(N437="nulová",J437,0)</f>
        <v>0</v>
      </c>
      <c r="BJ437" s="17" t="s">
        <v>487</v>
      </c>
      <c r="BK437" s="171">
        <f>ROUND(I437*H437,2)</f>
        <v>0</v>
      </c>
      <c r="BL437" s="17" t="s">
        <v>589</v>
      </c>
      <c r="BM437" s="17" t="s">
        <v>813</v>
      </c>
    </row>
    <row r="438" spans="2:51" s="11" customFormat="1" ht="13.5">
      <c r="B438" s="175"/>
      <c r="D438" s="172" t="s">
        <v>595</v>
      </c>
      <c r="E438" s="176" t="s">
        <v>486</v>
      </c>
      <c r="F438" s="177" t="s">
        <v>814</v>
      </c>
      <c r="H438" s="178" t="s">
        <v>486</v>
      </c>
      <c r="I438" s="179"/>
      <c r="L438" s="175"/>
      <c r="M438" s="180"/>
      <c r="N438" s="181"/>
      <c r="O438" s="181"/>
      <c r="P438" s="181"/>
      <c r="Q438" s="181"/>
      <c r="R438" s="181"/>
      <c r="S438" s="181"/>
      <c r="T438" s="182"/>
      <c r="AT438" s="178" t="s">
        <v>595</v>
      </c>
      <c r="AU438" s="178" t="s">
        <v>545</v>
      </c>
      <c r="AV438" s="11" t="s">
        <v>487</v>
      </c>
      <c r="AW438" s="11" t="s">
        <v>503</v>
      </c>
      <c r="AX438" s="11" t="s">
        <v>539</v>
      </c>
      <c r="AY438" s="178" t="s">
        <v>582</v>
      </c>
    </row>
    <row r="439" spans="2:51" s="11" customFormat="1" ht="13.5">
      <c r="B439" s="175"/>
      <c r="D439" s="172" t="s">
        <v>595</v>
      </c>
      <c r="E439" s="176" t="s">
        <v>486</v>
      </c>
      <c r="F439" s="177" t="s">
        <v>691</v>
      </c>
      <c r="H439" s="178" t="s">
        <v>486</v>
      </c>
      <c r="I439" s="179"/>
      <c r="L439" s="175"/>
      <c r="M439" s="180"/>
      <c r="N439" s="181"/>
      <c r="O439" s="181"/>
      <c r="P439" s="181"/>
      <c r="Q439" s="181"/>
      <c r="R439" s="181"/>
      <c r="S439" s="181"/>
      <c r="T439" s="182"/>
      <c r="AT439" s="178" t="s">
        <v>595</v>
      </c>
      <c r="AU439" s="178" t="s">
        <v>545</v>
      </c>
      <c r="AV439" s="11" t="s">
        <v>487</v>
      </c>
      <c r="AW439" s="11" t="s">
        <v>503</v>
      </c>
      <c r="AX439" s="11" t="s">
        <v>539</v>
      </c>
      <c r="AY439" s="178" t="s">
        <v>582</v>
      </c>
    </row>
    <row r="440" spans="2:51" s="12" customFormat="1" ht="13.5">
      <c r="B440" s="183"/>
      <c r="D440" s="172" t="s">
        <v>595</v>
      </c>
      <c r="E440" s="184" t="s">
        <v>486</v>
      </c>
      <c r="F440" s="185" t="s">
        <v>815</v>
      </c>
      <c r="H440" s="186">
        <v>28</v>
      </c>
      <c r="I440" s="187"/>
      <c r="L440" s="183"/>
      <c r="M440" s="188"/>
      <c r="N440" s="189"/>
      <c r="O440" s="189"/>
      <c r="P440" s="189"/>
      <c r="Q440" s="189"/>
      <c r="R440" s="189"/>
      <c r="S440" s="189"/>
      <c r="T440" s="190"/>
      <c r="AT440" s="184" t="s">
        <v>595</v>
      </c>
      <c r="AU440" s="184" t="s">
        <v>545</v>
      </c>
      <c r="AV440" s="12" t="s">
        <v>545</v>
      </c>
      <c r="AW440" s="12" t="s">
        <v>503</v>
      </c>
      <c r="AX440" s="12" t="s">
        <v>539</v>
      </c>
      <c r="AY440" s="184" t="s">
        <v>582</v>
      </c>
    </row>
    <row r="441" spans="2:51" s="12" customFormat="1" ht="13.5">
      <c r="B441" s="183"/>
      <c r="D441" s="172" t="s">
        <v>595</v>
      </c>
      <c r="E441" s="184" t="s">
        <v>486</v>
      </c>
      <c r="F441" s="185" t="s">
        <v>816</v>
      </c>
      <c r="H441" s="186">
        <v>17.5</v>
      </c>
      <c r="I441" s="187"/>
      <c r="L441" s="183"/>
      <c r="M441" s="188"/>
      <c r="N441" s="189"/>
      <c r="O441" s="189"/>
      <c r="P441" s="189"/>
      <c r="Q441" s="189"/>
      <c r="R441" s="189"/>
      <c r="S441" s="189"/>
      <c r="T441" s="190"/>
      <c r="AT441" s="184" t="s">
        <v>595</v>
      </c>
      <c r="AU441" s="184" t="s">
        <v>545</v>
      </c>
      <c r="AV441" s="12" t="s">
        <v>545</v>
      </c>
      <c r="AW441" s="12" t="s">
        <v>503</v>
      </c>
      <c r="AX441" s="12" t="s">
        <v>539</v>
      </c>
      <c r="AY441" s="184" t="s">
        <v>582</v>
      </c>
    </row>
    <row r="442" spans="2:51" s="13" customFormat="1" ht="13.5">
      <c r="B442" s="191"/>
      <c r="D442" s="192" t="s">
        <v>595</v>
      </c>
      <c r="E442" s="193" t="s">
        <v>486</v>
      </c>
      <c r="F442" s="194" t="s">
        <v>607</v>
      </c>
      <c r="H442" s="195">
        <v>45.5</v>
      </c>
      <c r="I442" s="196"/>
      <c r="L442" s="191"/>
      <c r="M442" s="197"/>
      <c r="N442" s="198"/>
      <c r="O442" s="198"/>
      <c r="P442" s="198"/>
      <c r="Q442" s="198"/>
      <c r="R442" s="198"/>
      <c r="S442" s="198"/>
      <c r="T442" s="199"/>
      <c r="AT442" s="200" t="s">
        <v>595</v>
      </c>
      <c r="AU442" s="200" t="s">
        <v>545</v>
      </c>
      <c r="AV442" s="13" t="s">
        <v>589</v>
      </c>
      <c r="AW442" s="13" t="s">
        <v>503</v>
      </c>
      <c r="AX442" s="13" t="s">
        <v>487</v>
      </c>
      <c r="AY442" s="200" t="s">
        <v>582</v>
      </c>
    </row>
    <row r="443" spans="2:65" s="1" customFormat="1" ht="22.5" customHeight="1">
      <c r="B443" s="159"/>
      <c r="C443" s="160" t="s">
        <v>817</v>
      </c>
      <c r="D443" s="160" t="s">
        <v>584</v>
      </c>
      <c r="E443" s="161" t="s">
        <v>818</v>
      </c>
      <c r="F443" s="162" t="s">
        <v>819</v>
      </c>
      <c r="G443" s="163" t="s">
        <v>587</v>
      </c>
      <c r="H443" s="164">
        <v>45.5</v>
      </c>
      <c r="I443" s="165"/>
      <c r="J443" s="166">
        <f>ROUND(I443*H443,2)</f>
        <v>0</v>
      </c>
      <c r="K443" s="162" t="s">
        <v>486</v>
      </c>
      <c r="L443" s="34"/>
      <c r="M443" s="167" t="s">
        <v>486</v>
      </c>
      <c r="N443" s="168" t="s">
        <v>510</v>
      </c>
      <c r="O443" s="35"/>
      <c r="P443" s="169">
        <f>O443*H443</f>
        <v>0</v>
      </c>
      <c r="Q443" s="169">
        <v>0</v>
      </c>
      <c r="R443" s="169">
        <f>Q443*H443</f>
        <v>0</v>
      </c>
      <c r="S443" s="169">
        <v>0</v>
      </c>
      <c r="T443" s="170">
        <f>S443*H443</f>
        <v>0</v>
      </c>
      <c r="AR443" s="17" t="s">
        <v>589</v>
      </c>
      <c r="AT443" s="17" t="s">
        <v>584</v>
      </c>
      <c r="AU443" s="17" t="s">
        <v>545</v>
      </c>
      <c r="AY443" s="17" t="s">
        <v>582</v>
      </c>
      <c r="BE443" s="171">
        <f>IF(N443="základní",J443,0)</f>
        <v>0</v>
      </c>
      <c r="BF443" s="171">
        <f>IF(N443="snížená",J443,0)</f>
        <v>0</v>
      </c>
      <c r="BG443" s="171">
        <f>IF(N443="zákl. přenesená",J443,0)</f>
        <v>0</v>
      </c>
      <c r="BH443" s="171">
        <f>IF(N443="sníž. přenesená",J443,0)</f>
        <v>0</v>
      </c>
      <c r="BI443" s="171">
        <f>IF(N443="nulová",J443,0)</f>
        <v>0</v>
      </c>
      <c r="BJ443" s="17" t="s">
        <v>487</v>
      </c>
      <c r="BK443" s="171">
        <f>ROUND(I443*H443,2)</f>
        <v>0</v>
      </c>
      <c r="BL443" s="17" t="s">
        <v>589</v>
      </c>
      <c r="BM443" s="17" t="s">
        <v>820</v>
      </c>
    </row>
    <row r="444" spans="2:51" s="11" customFormat="1" ht="13.5">
      <c r="B444" s="175"/>
      <c r="D444" s="172" t="s">
        <v>595</v>
      </c>
      <c r="E444" s="176" t="s">
        <v>486</v>
      </c>
      <c r="F444" s="177" t="s">
        <v>814</v>
      </c>
      <c r="H444" s="178" t="s">
        <v>486</v>
      </c>
      <c r="I444" s="179"/>
      <c r="L444" s="175"/>
      <c r="M444" s="180"/>
      <c r="N444" s="181"/>
      <c r="O444" s="181"/>
      <c r="P444" s="181"/>
      <c r="Q444" s="181"/>
      <c r="R444" s="181"/>
      <c r="S444" s="181"/>
      <c r="T444" s="182"/>
      <c r="AT444" s="178" t="s">
        <v>595</v>
      </c>
      <c r="AU444" s="178" t="s">
        <v>545</v>
      </c>
      <c r="AV444" s="11" t="s">
        <v>487</v>
      </c>
      <c r="AW444" s="11" t="s">
        <v>503</v>
      </c>
      <c r="AX444" s="11" t="s">
        <v>539</v>
      </c>
      <c r="AY444" s="178" t="s">
        <v>582</v>
      </c>
    </row>
    <row r="445" spans="2:51" s="11" customFormat="1" ht="13.5">
      <c r="B445" s="175"/>
      <c r="D445" s="172" t="s">
        <v>595</v>
      </c>
      <c r="E445" s="176" t="s">
        <v>486</v>
      </c>
      <c r="F445" s="177" t="s">
        <v>691</v>
      </c>
      <c r="H445" s="178" t="s">
        <v>486</v>
      </c>
      <c r="I445" s="179"/>
      <c r="L445" s="175"/>
      <c r="M445" s="180"/>
      <c r="N445" s="181"/>
      <c r="O445" s="181"/>
      <c r="P445" s="181"/>
      <c r="Q445" s="181"/>
      <c r="R445" s="181"/>
      <c r="S445" s="181"/>
      <c r="T445" s="182"/>
      <c r="AT445" s="178" t="s">
        <v>595</v>
      </c>
      <c r="AU445" s="178" t="s">
        <v>545</v>
      </c>
      <c r="AV445" s="11" t="s">
        <v>487</v>
      </c>
      <c r="AW445" s="11" t="s">
        <v>503</v>
      </c>
      <c r="AX445" s="11" t="s">
        <v>539</v>
      </c>
      <c r="AY445" s="178" t="s">
        <v>582</v>
      </c>
    </row>
    <row r="446" spans="2:51" s="12" customFormat="1" ht="13.5">
      <c r="B446" s="183"/>
      <c r="D446" s="172" t="s">
        <v>595</v>
      </c>
      <c r="E446" s="184" t="s">
        <v>486</v>
      </c>
      <c r="F446" s="185" t="s">
        <v>815</v>
      </c>
      <c r="H446" s="186">
        <v>28</v>
      </c>
      <c r="I446" s="187"/>
      <c r="L446" s="183"/>
      <c r="M446" s="188"/>
      <c r="N446" s="189"/>
      <c r="O446" s="189"/>
      <c r="P446" s="189"/>
      <c r="Q446" s="189"/>
      <c r="R446" s="189"/>
      <c r="S446" s="189"/>
      <c r="T446" s="190"/>
      <c r="AT446" s="184" t="s">
        <v>595</v>
      </c>
      <c r="AU446" s="184" t="s">
        <v>545</v>
      </c>
      <c r="AV446" s="12" t="s">
        <v>545</v>
      </c>
      <c r="AW446" s="12" t="s">
        <v>503</v>
      </c>
      <c r="AX446" s="12" t="s">
        <v>539</v>
      </c>
      <c r="AY446" s="184" t="s">
        <v>582</v>
      </c>
    </row>
    <row r="447" spans="2:51" s="12" customFormat="1" ht="13.5">
      <c r="B447" s="183"/>
      <c r="D447" s="172" t="s">
        <v>595</v>
      </c>
      <c r="E447" s="184" t="s">
        <v>486</v>
      </c>
      <c r="F447" s="185" t="s">
        <v>816</v>
      </c>
      <c r="H447" s="186">
        <v>17.5</v>
      </c>
      <c r="I447" s="187"/>
      <c r="L447" s="183"/>
      <c r="M447" s="188"/>
      <c r="N447" s="189"/>
      <c r="O447" s="189"/>
      <c r="P447" s="189"/>
      <c r="Q447" s="189"/>
      <c r="R447" s="189"/>
      <c r="S447" s="189"/>
      <c r="T447" s="190"/>
      <c r="AT447" s="184" t="s">
        <v>595</v>
      </c>
      <c r="AU447" s="184" t="s">
        <v>545</v>
      </c>
      <c r="AV447" s="12" t="s">
        <v>545</v>
      </c>
      <c r="AW447" s="12" t="s">
        <v>503</v>
      </c>
      <c r="AX447" s="12" t="s">
        <v>539</v>
      </c>
      <c r="AY447" s="184" t="s">
        <v>582</v>
      </c>
    </row>
    <row r="448" spans="2:51" s="13" customFormat="1" ht="13.5">
      <c r="B448" s="191"/>
      <c r="D448" s="172" t="s">
        <v>595</v>
      </c>
      <c r="E448" s="207" t="s">
        <v>486</v>
      </c>
      <c r="F448" s="208" t="s">
        <v>607</v>
      </c>
      <c r="H448" s="209">
        <v>45.5</v>
      </c>
      <c r="I448" s="196"/>
      <c r="L448" s="191"/>
      <c r="M448" s="197"/>
      <c r="N448" s="198"/>
      <c r="O448" s="198"/>
      <c r="P448" s="198"/>
      <c r="Q448" s="198"/>
      <c r="R448" s="198"/>
      <c r="S448" s="198"/>
      <c r="T448" s="199"/>
      <c r="AT448" s="200" t="s">
        <v>595</v>
      </c>
      <c r="AU448" s="200" t="s">
        <v>545</v>
      </c>
      <c r="AV448" s="13" t="s">
        <v>589</v>
      </c>
      <c r="AW448" s="13" t="s">
        <v>503</v>
      </c>
      <c r="AX448" s="13" t="s">
        <v>487</v>
      </c>
      <c r="AY448" s="200" t="s">
        <v>582</v>
      </c>
    </row>
    <row r="449" spans="2:63" s="10" customFormat="1" ht="29.25" customHeight="1">
      <c r="B449" s="145"/>
      <c r="D449" s="156" t="s">
        <v>538</v>
      </c>
      <c r="E449" s="157" t="s">
        <v>709</v>
      </c>
      <c r="F449" s="157" t="s">
        <v>821</v>
      </c>
      <c r="I449" s="148"/>
      <c r="J449" s="158">
        <f>BK449</f>
        <v>0</v>
      </c>
      <c r="L449" s="145"/>
      <c r="M449" s="150"/>
      <c r="N449" s="151"/>
      <c r="O449" s="151"/>
      <c r="P449" s="152">
        <f>SUM(P450:P485)</f>
        <v>0</v>
      </c>
      <c r="Q449" s="151"/>
      <c r="R449" s="152">
        <f>SUM(R450:R485)</f>
        <v>10.3636</v>
      </c>
      <c r="S449" s="151"/>
      <c r="T449" s="153">
        <f>SUM(T450:T485)</f>
        <v>0</v>
      </c>
      <c r="AR449" s="146" t="s">
        <v>487</v>
      </c>
      <c r="AT449" s="154" t="s">
        <v>538</v>
      </c>
      <c r="AU449" s="154" t="s">
        <v>487</v>
      </c>
      <c r="AY449" s="146" t="s">
        <v>582</v>
      </c>
      <c r="BK449" s="155">
        <f>SUM(BK450:BK485)</f>
        <v>0</v>
      </c>
    </row>
    <row r="450" spans="2:65" s="1" customFormat="1" ht="22.5" customHeight="1">
      <c r="B450" s="159"/>
      <c r="C450" s="160" t="s">
        <v>822</v>
      </c>
      <c r="D450" s="160" t="s">
        <v>584</v>
      </c>
      <c r="E450" s="161" t="s">
        <v>823</v>
      </c>
      <c r="F450" s="162" t="s">
        <v>824</v>
      </c>
      <c r="G450" s="163" t="s">
        <v>825</v>
      </c>
      <c r="H450" s="164">
        <v>5</v>
      </c>
      <c r="I450" s="165"/>
      <c r="J450" s="166">
        <f>ROUND(I450*H450,2)</f>
        <v>0</v>
      </c>
      <c r="K450" s="162" t="s">
        <v>588</v>
      </c>
      <c r="L450" s="34"/>
      <c r="M450" s="167" t="s">
        <v>486</v>
      </c>
      <c r="N450" s="168" t="s">
        <v>510</v>
      </c>
      <c r="O450" s="35"/>
      <c r="P450" s="169">
        <f>O450*H450</f>
        <v>0</v>
      </c>
      <c r="Q450" s="169">
        <v>0.42368</v>
      </c>
      <c r="R450" s="169">
        <f>Q450*H450</f>
        <v>2.1184</v>
      </c>
      <c r="S450" s="169">
        <v>0</v>
      </c>
      <c r="T450" s="170">
        <f>S450*H450</f>
        <v>0</v>
      </c>
      <c r="AR450" s="17" t="s">
        <v>589</v>
      </c>
      <c r="AT450" s="17" t="s">
        <v>584</v>
      </c>
      <c r="AU450" s="17" t="s">
        <v>545</v>
      </c>
      <c r="AY450" s="17" t="s">
        <v>582</v>
      </c>
      <c r="BE450" s="171">
        <f>IF(N450="základní",J450,0)</f>
        <v>0</v>
      </c>
      <c r="BF450" s="171">
        <f>IF(N450="snížená",J450,0)</f>
        <v>0</v>
      </c>
      <c r="BG450" s="171">
        <f>IF(N450="zákl. přenesená",J450,0)</f>
        <v>0</v>
      </c>
      <c r="BH450" s="171">
        <f>IF(N450="sníž. přenesená",J450,0)</f>
        <v>0</v>
      </c>
      <c r="BI450" s="171">
        <f>IF(N450="nulová",J450,0)</f>
        <v>0</v>
      </c>
      <c r="BJ450" s="17" t="s">
        <v>487</v>
      </c>
      <c r="BK450" s="171">
        <f>ROUND(I450*H450,2)</f>
        <v>0</v>
      </c>
      <c r="BL450" s="17" t="s">
        <v>589</v>
      </c>
      <c r="BM450" s="17" t="s">
        <v>826</v>
      </c>
    </row>
    <row r="451" spans="2:47" s="1" customFormat="1" ht="13.5">
      <c r="B451" s="34"/>
      <c r="D451" s="172" t="s">
        <v>591</v>
      </c>
      <c r="F451" s="173" t="s">
        <v>824</v>
      </c>
      <c r="I451" s="131"/>
      <c r="L451" s="34"/>
      <c r="M451" s="64"/>
      <c r="N451" s="35"/>
      <c r="O451" s="35"/>
      <c r="P451" s="35"/>
      <c r="Q451" s="35"/>
      <c r="R451" s="35"/>
      <c r="S451" s="35"/>
      <c r="T451" s="65"/>
      <c r="AT451" s="17" t="s">
        <v>591</v>
      </c>
      <c r="AU451" s="17" t="s">
        <v>545</v>
      </c>
    </row>
    <row r="452" spans="2:47" s="1" customFormat="1" ht="108">
      <c r="B452" s="34"/>
      <c r="D452" s="172" t="s">
        <v>593</v>
      </c>
      <c r="F452" s="174" t="s">
        <v>827</v>
      </c>
      <c r="I452" s="131"/>
      <c r="L452" s="34"/>
      <c r="M452" s="64"/>
      <c r="N452" s="35"/>
      <c r="O452" s="35"/>
      <c r="P452" s="35"/>
      <c r="Q452" s="35"/>
      <c r="R452" s="35"/>
      <c r="S452" s="35"/>
      <c r="T452" s="65"/>
      <c r="AT452" s="17" t="s">
        <v>593</v>
      </c>
      <c r="AU452" s="17" t="s">
        <v>545</v>
      </c>
    </row>
    <row r="453" spans="2:51" s="11" customFormat="1" ht="13.5">
      <c r="B453" s="175"/>
      <c r="D453" s="172" t="s">
        <v>595</v>
      </c>
      <c r="E453" s="176" t="s">
        <v>486</v>
      </c>
      <c r="F453" s="177" t="s">
        <v>828</v>
      </c>
      <c r="H453" s="178" t="s">
        <v>486</v>
      </c>
      <c r="I453" s="179"/>
      <c r="L453" s="175"/>
      <c r="M453" s="180"/>
      <c r="N453" s="181"/>
      <c r="O453" s="181"/>
      <c r="P453" s="181"/>
      <c r="Q453" s="181"/>
      <c r="R453" s="181"/>
      <c r="S453" s="181"/>
      <c r="T453" s="182"/>
      <c r="AT453" s="178" t="s">
        <v>595</v>
      </c>
      <c r="AU453" s="178" t="s">
        <v>545</v>
      </c>
      <c r="AV453" s="11" t="s">
        <v>487</v>
      </c>
      <c r="AW453" s="11" t="s">
        <v>503</v>
      </c>
      <c r="AX453" s="11" t="s">
        <v>539</v>
      </c>
      <c r="AY453" s="178" t="s">
        <v>582</v>
      </c>
    </row>
    <row r="454" spans="2:51" s="12" customFormat="1" ht="13.5">
      <c r="B454" s="183"/>
      <c r="D454" s="172" t="s">
        <v>595</v>
      </c>
      <c r="E454" s="184" t="s">
        <v>486</v>
      </c>
      <c r="F454" s="185" t="s">
        <v>829</v>
      </c>
      <c r="H454" s="186">
        <v>5</v>
      </c>
      <c r="I454" s="187"/>
      <c r="L454" s="183"/>
      <c r="M454" s="188"/>
      <c r="N454" s="189"/>
      <c r="O454" s="189"/>
      <c r="P454" s="189"/>
      <c r="Q454" s="189"/>
      <c r="R454" s="189"/>
      <c r="S454" s="189"/>
      <c r="T454" s="190"/>
      <c r="AT454" s="184" t="s">
        <v>595</v>
      </c>
      <c r="AU454" s="184" t="s">
        <v>545</v>
      </c>
      <c r="AV454" s="12" t="s">
        <v>545</v>
      </c>
      <c r="AW454" s="12" t="s">
        <v>503</v>
      </c>
      <c r="AX454" s="12" t="s">
        <v>487</v>
      </c>
      <c r="AY454" s="184" t="s">
        <v>582</v>
      </c>
    </row>
    <row r="455" spans="2:51" s="11" customFormat="1" ht="13.5">
      <c r="B455" s="175"/>
      <c r="D455" s="192" t="s">
        <v>595</v>
      </c>
      <c r="E455" s="201" t="s">
        <v>486</v>
      </c>
      <c r="F455" s="202" t="s">
        <v>830</v>
      </c>
      <c r="H455" s="203" t="s">
        <v>486</v>
      </c>
      <c r="I455" s="179"/>
      <c r="L455" s="175"/>
      <c r="M455" s="180"/>
      <c r="N455" s="181"/>
      <c r="O455" s="181"/>
      <c r="P455" s="181"/>
      <c r="Q455" s="181"/>
      <c r="R455" s="181"/>
      <c r="S455" s="181"/>
      <c r="T455" s="182"/>
      <c r="AT455" s="178" t="s">
        <v>595</v>
      </c>
      <c r="AU455" s="178" t="s">
        <v>545</v>
      </c>
      <c r="AV455" s="11" t="s">
        <v>487</v>
      </c>
      <c r="AW455" s="11" t="s">
        <v>503</v>
      </c>
      <c r="AX455" s="11" t="s">
        <v>539</v>
      </c>
      <c r="AY455" s="178" t="s">
        <v>582</v>
      </c>
    </row>
    <row r="456" spans="2:65" s="1" customFormat="1" ht="22.5" customHeight="1">
      <c r="B456" s="159"/>
      <c r="C456" s="160" t="s">
        <v>831</v>
      </c>
      <c r="D456" s="160" t="s">
        <v>584</v>
      </c>
      <c r="E456" s="161" t="s">
        <v>832</v>
      </c>
      <c r="F456" s="162" t="s">
        <v>833</v>
      </c>
      <c r="G456" s="163" t="s">
        <v>825</v>
      </c>
      <c r="H456" s="164">
        <v>5</v>
      </c>
      <c r="I456" s="165"/>
      <c r="J456" s="166">
        <f>ROUND(I456*H456,2)</f>
        <v>0</v>
      </c>
      <c r="K456" s="162" t="s">
        <v>588</v>
      </c>
      <c r="L456" s="34"/>
      <c r="M456" s="167" t="s">
        <v>486</v>
      </c>
      <c r="N456" s="168" t="s">
        <v>510</v>
      </c>
      <c r="O456" s="35"/>
      <c r="P456" s="169">
        <f>O456*H456</f>
        <v>0</v>
      </c>
      <c r="Q456" s="169">
        <v>0.32272</v>
      </c>
      <c r="R456" s="169">
        <f>Q456*H456</f>
        <v>1.6136</v>
      </c>
      <c r="S456" s="169">
        <v>0</v>
      </c>
      <c r="T456" s="170">
        <f>S456*H456</f>
        <v>0</v>
      </c>
      <c r="AR456" s="17" t="s">
        <v>589</v>
      </c>
      <c r="AT456" s="17" t="s">
        <v>584</v>
      </c>
      <c r="AU456" s="17" t="s">
        <v>545</v>
      </c>
      <c r="AY456" s="17" t="s">
        <v>582</v>
      </c>
      <c r="BE456" s="171">
        <f>IF(N456="základní",J456,0)</f>
        <v>0</v>
      </c>
      <c r="BF456" s="171">
        <f>IF(N456="snížená",J456,0)</f>
        <v>0</v>
      </c>
      <c r="BG456" s="171">
        <f>IF(N456="zákl. přenesená",J456,0)</f>
        <v>0</v>
      </c>
      <c r="BH456" s="171">
        <f>IF(N456="sníž. přenesená",J456,0)</f>
        <v>0</v>
      </c>
      <c r="BI456" s="171">
        <f>IF(N456="nulová",J456,0)</f>
        <v>0</v>
      </c>
      <c r="BJ456" s="17" t="s">
        <v>487</v>
      </c>
      <c r="BK456" s="171">
        <f>ROUND(I456*H456,2)</f>
        <v>0</v>
      </c>
      <c r="BL456" s="17" t="s">
        <v>589</v>
      </c>
      <c r="BM456" s="17" t="s">
        <v>834</v>
      </c>
    </row>
    <row r="457" spans="2:47" s="1" customFormat="1" ht="13.5">
      <c r="B457" s="34"/>
      <c r="D457" s="172" t="s">
        <v>591</v>
      </c>
      <c r="F457" s="173" t="s">
        <v>833</v>
      </c>
      <c r="I457" s="131"/>
      <c r="L457" s="34"/>
      <c r="M457" s="64"/>
      <c r="N457" s="35"/>
      <c r="O457" s="35"/>
      <c r="P457" s="35"/>
      <c r="Q457" s="35"/>
      <c r="R457" s="35"/>
      <c r="S457" s="35"/>
      <c r="T457" s="65"/>
      <c r="AT457" s="17" t="s">
        <v>591</v>
      </c>
      <c r="AU457" s="17" t="s">
        <v>545</v>
      </c>
    </row>
    <row r="458" spans="2:47" s="1" customFormat="1" ht="108">
      <c r="B458" s="34"/>
      <c r="D458" s="172" t="s">
        <v>593</v>
      </c>
      <c r="F458" s="174" t="s">
        <v>827</v>
      </c>
      <c r="I458" s="131"/>
      <c r="L458" s="34"/>
      <c r="M458" s="64"/>
      <c r="N458" s="35"/>
      <c r="O458" s="35"/>
      <c r="P458" s="35"/>
      <c r="Q458" s="35"/>
      <c r="R458" s="35"/>
      <c r="S458" s="35"/>
      <c r="T458" s="65"/>
      <c r="AT458" s="17" t="s">
        <v>593</v>
      </c>
      <c r="AU458" s="17" t="s">
        <v>545</v>
      </c>
    </row>
    <row r="459" spans="2:51" s="11" customFormat="1" ht="13.5">
      <c r="B459" s="175"/>
      <c r="D459" s="172" t="s">
        <v>595</v>
      </c>
      <c r="E459" s="176" t="s">
        <v>486</v>
      </c>
      <c r="F459" s="177" t="s">
        <v>828</v>
      </c>
      <c r="H459" s="178" t="s">
        <v>486</v>
      </c>
      <c r="I459" s="179"/>
      <c r="L459" s="175"/>
      <c r="M459" s="180"/>
      <c r="N459" s="181"/>
      <c r="O459" s="181"/>
      <c r="P459" s="181"/>
      <c r="Q459" s="181"/>
      <c r="R459" s="181"/>
      <c r="S459" s="181"/>
      <c r="T459" s="182"/>
      <c r="AT459" s="178" t="s">
        <v>595</v>
      </c>
      <c r="AU459" s="178" t="s">
        <v>545</v>
      </c>
      <c r="AV459" s="11" t="s">
        <v>487</v>
      </c>
      <c r="AW459" s="11" t="s">
        <v>503</v>
      </c>
      <c r="AX459" s="11" t="s">
        <v>539</v>
      </c>
      <c r="AY459" s="178" t="s">
        <v>582</v>
      </c>
    </row>
    <row r="460" spans="2:51" s="12" customFormat="1" ht="13.5">
      <c r="B460" s="183"/>
      <c r="D460" s="172" t="s">
        <v>595</v>
      </c>
      <c r="E460" s="184" t="s">
        <v>486</v>
      </c>
      <c r="F460" s="185" t="s">
        <v>829</v>
      </c>
      <c r="H460" s="186">
        <v>5</v>
      </c>
      <c r="I460" s="187"/>
      <c r="L460" s="183"/>
      <c r="M460" s="188"/>
      <c r="N460" s="189"/>
      <c r="O460" s="189"/>
      <c r="P460" s="189"/>
      <c r="Q460" s="189"/>
      <c r="R460" s="189"/>
      <c r="S460" s="189"/>
      <c r="T460" s="190"/>
      <c r="AT460" s="184" t="s">
        <v>595</v>
      </c>
      <c r="AU460" s="184" t="s">
        <v>545</v>
      </c>
      <c r="AV460" s="12" t="s">
        <v>545</v>
      </c>
      <c r="AW460" s="12" t="s">
        <v>503</v>
      </c>
      <c r="AX460" s="12" t="s">
        <v>487</v>
      </c>
      <c r="AY460" s="184" t="s">
        <v>582</v>
      </c>
    </row>
    <row r="461" spans="2:51" s="11" customFormat="1" ht="13.5">
      <c r="B461" s="175"/>
      <c r="D461" s="192" t="s">
        <v>595</v>
      </c>
      <c r="E461" s="201" t="s">
        <v>486</v>
      </c>
      <c r="F461" s="202" t="s">
        <v>830</v>
      </c>
      <c r="H461" s="203" t="s">
        <v>486</v>
      </c>
      <c r="I461" s="179"/>
      <c r="L461" s="175"/>
      <c r="M461" s="180"/>
      <c r="N461" s="181"/>
      <c r="O461" s="181"/>
      <c r="P461" s="181"/>
      <c r="Q461" s="181"/>
      <c r="R461" s="181"/>
      <c r="S461" s="181"/>
      <c r="T461" s="182"/>
      <c r="AT461" s="178" t="s">
        <v>595</v>
      </c>
      <c r="AU461" s="178" t="s">
        <v>545</v>
      </c>
      <c r="AV461" s="11" t="s">
        <v>487</v>
      </c>
      <c r="AW461" s="11" t="s">
        <v>503</v>
      </c>
      <c r="AX461" s="11" t="s">
        <v>539</v>
      </c>
      <c r="AY461" s="178" t="s">
        <v>582</v>
      </c>
    </row>
    <row r="462" spans="2:65" s="1" customFormat="1" ht="22.5" customHeight="1">
      <c r="B462" s="159"/>
      <c r="C462" s="160" t="s">
        <v>835</v>
      </c>
      <c r="D462" s="160" t="s">
        <v>584</v>
      </c>
      <c r="E462" s="161" t="s">
        <v>836</v>
      </c>
      <c r="F462" s="162" t="s">
        <v>837</v>
      </c>
      <c r="G462" s="163" t="s">
        <v>825</v>
      </c>
      <c r="H462" s="164">
        <v>5</v>
      </c>
      <c r="I462" s="165"/>
      <c r="J462" s="166">
        <f>ROUND(I462*H462,2)</f>
        <v>0</v>
      </c>
      <c r="K462" s="162" t="s">
        <v>588</v>
      </c>
      <c r="L462" s="34"/>
      <c r="M462" s="167" t="s">
        <v>486</v>
      </c>
      <c r="N462" s="168" t="s">
        <v>510</v>
      </c>
      <c r="O462" s="35"/>
      <c r="P462" s="169">
        <f>O462*H462</f>
        <v>0</v>
      </c>
      <c r="Q462" s="169">
        <v>0.4208</v>
      </c>
      <c r="R462" s="169">
        <f>Q462*H462</f>
        <v>2.104</v>
      </c>
      <c r="S462" s="169">
        <v>0</v>
      </c>
      <c r="T462" s="170">
        <f>S462*H462</f>
        <v>0</v>
      </c>
      <c r="AR462" s="17" t="s">
        <v>589</v>
      </c>
      <c r="AT462" s="17" t="s">
        <v>584</v>
      </c>
      <c r="AU462" s="17" t="s">
        <v>545</v>
      </c>
      <c r="AY462" s="17" t="s">
        <v>582</v>
      </c>
      <c r="BE462" s="171">
        <f>IF(N462="základní",J462,0)</f>
        <v>0</v>
      </c>
      <c r="BF462" s="171">
        <f>IF(N462="snížená",J462,0)</f>
        <v>0</v>
      </c>
      <c r="BG462" s="171">
        <f>IF(N462="zákl. přenesená",J462,0)</f>
        <v>0</v>
      </c>
      <c r="BH462" s="171">
        <f>IF(N462="sníž. přenesená",J462,0)</f>
        <v>0</v>
      </c>
      <c r="BI462" s="171">
        <f>IF(N462="nulová",J462,0)</f>
        <v>0</v>
      </c>
      <c r="BJ462" s="17" t="s">
        <v>487</v>
      </c>
      <c r="BK462" s="171">
        <f>ROUND(I462*H462,2)</f>
        <v>0</v>
      </c>
      <c r="BL462" s="17" t="s">
        <v>589</v>
      </c>
      <c r="BM462" s="17" t="s">
        <v>838</v>
      </c>
    </row>
    <row r="463" spans="2:47" s="1" customFormat="1" ht="13.5">
      <c r="B463" s="34"/>
      <c r="D463" s="172" t="s">
        <v>591</v>
      </c>
      <c r="F463" s="173" t="s">
        <v>837</v>
      </c>
      <c r="I463" s="131"/>
      <c r="L463" s="34"/>
      <c r="M463" s="64"/>
      <c r="N463" s="35"/>
      <c r="O463" s="35"/>
      <c r="P463" s="35"/>
      <c r="Q463" s="35"/>
      <c r="R463" s="35"/>
      <c r="S463" s="35"/>
      <c r="T463" s="65"/>
      <c r="AT463" s="17" t="s">
        <v>591</v>
      </c>
      <c r="AU463" s="17" t="s">
        <v>545</v>
      </c>
    </row>
    <row r="464" spans="2:47" s="1" customFormat="1" ht="108">
      <c r="B464" s="34"/>
      <c r="D464" s="172" t="s">
        <v>593</v>
      </c>
      <c r="F464" s="174" t="s">
        <v>827</v>
      </c>
      <c r="I464" s="131"/>
      <c r="L464" s="34"/>
      <c r="M464" s="64"/>
      <c r="N464" s="35"/>
      <c r="O464" s="35"/>
      <c r="P464" s="35"/>
      <c r="Q464" s="35"/>
      <c r="R464" s="35"/>
      <c r="S464" s="35"/>
      <c r="T464" s="65"/>
      <c r="AT464" s="17" t="s">
        <v>593</v>
      </c>
      <c r="AU464" s="17" t="s">
        <v>545</v>
      </c>
    </row>
    <row r="465" spans="2:51" s="11" customFormat="1" ht="13.5">
      <c r="B465" s="175"/>
      <c r="D465" s="172" t="s">
        <v>595</v>
      </c>
      <c r="E465" s="176" t="s">
        <v>486</v>
      </c>
      <c r="F465" s="177" t="s">
        <v>839</v>
      </c>
      <c r="H465" s="178" t="s">
        <v>486</v>
      </c>
      <c r="I465" s="179"/>
      <c r="L465" s="175"/>
      <c r="M465" s="180"/>
      <c r="N465" s="181"/>
      <c r="O465" s="181"/>
      <c r="P465" s="181"/>
      <c r="Q465" s="181"/>
      <c r="R465" s="181"/>
      <c r="S465" s="181"/>
      <c r="T465" s="182"/>
      <c r="AT465" s="178" t="s">
        <v>595</v>
      </c>
      <c r="AU465" s="178" t="s">
        <v>545</v>
      </c>
      <c r="AV465" s="11" t="s">
        <v>487</v>
      </c>
      <c r="AW465" s="11" t="s">
        <v>503</v>
      </c>
      <c r="AX465" s="11" t="s">
        <v>539</v>
      </c>
      <c r="AY465" s="178" t="s">
        <v>582</v>
      </c>
    </row>
    <row r="466" spans="2:51" s="12" customFormat="1" ht="13.5">
      <c r="B466" s="183"/>
      <c r="D466" s="172" t="s">
        <v>595</v>
      </c>
      <c r="E466" s="184" t="s">
        <v>486</v>
      </c>
      <c r="F466" s="185" t="s">
        <v>829</v>
      </c>
      <c r="H466" s="186">
        <v>5</v>
      </c>
      <c r="I466" s="187"/>
      <c r="L466" s="183"/>
      <c r="M466" s="188"/>
      <c r="N466" s="189"/>
      <c r="O466" s="189"/>
      <c r="P466" s="189"/>
      <c r="Q466" s="189"/>
      <c r="R466" s="189"/>
      <c r="S466" s="189"/>
      <c r="T466" s="190"/>
      <c r="AT466" s="184" t="s">
        <v>595</v>
      </c>
      <c r="AU466" s="184" t="s">
        <v>545</v>
      </c>
      <c r="AV466" s="12" t="s">
        <v>545</v>
      </c>
      <c r="AW466" s="12" t="s">
        <v>503</v>
      </c>
      <c r="AX466" s="12" t="s">
        <v>487</v>
      </c>
      <c r="AY466" s="184" t="s">
        <v>582</v>
      </c>
    </row>
    <row r="467" spans="2:51" s="11" customFormat="1" ht="13.5">
      <c r="B467" s="175"/>
      <c r="D467" s="192" t="s">
        <v>595</v>
      </c>
      <c r="E467" s="201" t="s">
        <v>486</v>
      </c>
      <c r="F467" s="202" t="s">
        <v>830</v>
      </c>
      <c r="H467" s="203" t="s">
        <v>486</v>
      </c>
      <c r="I467" s="179"/>
      <c r="L467" s="175"/>
      <c r="M467" s="180"/>
      <c r="N467" s="181"/>
      <c r="O467" s="181"/>
      <c r="P467" s="181"/>
      <c r="Q467" s="181"/>
      <c r="R467" s="181"/>
      <c r="S467" s="181"/>
      <c r="T467" s="182"/>
      <c r="AT467" s="178" t="s">
        <v>595</v>
      </c>
      <c r="AU467" s="178" t="s">
        <v>545</v>
      </c>
      <c r="AV467" s="11" t="s">
        <v>487</v>
      </c>
      <c r="AW467" s="11" t="s">
        <v>503</v>
      </c>
      <c r="AX467" s="11" t="s">
        <v>539</v>
      </c>
      <c r="AY467" s="178" t="s">
        <v>582</v>
      </c>
    </row>
    <row r="468" spans="2:65" s="1" customFormat="1" ht="22.5" customHeight="1">
      <c r="B468" s="159"/>
      <c r="C468" s="160" t="s">
        <v>840</v>
      </c>
      <c r="D468" s="160" t="s">
        <v>584</v>
      </c>
      <c r="E468" s="161" t="s">
        <v>841</v>
      </c>
      <c r="F468" s="162" t="s">
        <v>842</v>
      </c>
      <c r="G468" s="163" t="s">
        <v>825</v>
      </c>
      <c r="H468" s="164">
        <v>5</v>
      </c>
      <c r="I468" s="165"/>
      <c r="J468" s="166">
        <f>ROUND(I468*H468,2)</f>
        <v>0</v>
      </c>
      <c r="K468" s="162" t="s">
        <v>588</v>
      </c>
      <c r="L468" s="34"/>
      <c r="M468" s="167" t="s">
        <v>486</v>
      </c>
      <c r="N468" s="168" t="s">
        <v>510</v>
      </c>
      <c r="O468" s="35"/>
      <c r="P468" s="169">
        <f>O468*H468</f>
        <v>0</v>
      </c>
      <c r="Q468" s="169">
        <v>0.32974</v>
      </c>
      <c r="R468" s="169">
        <f>Q468*H468</f>
        <v>1.6486999999999998</v>
      </c>
      <c r="S468" s="169">
        <v>0</v>
      </c>
      <c r="T468" s="170">
        <f>S468*H468</f>
        <v>0</v>
      </c>
      <c r="AR468" s="17" t="s">
        <v>589</v>
      </c>
      <c r="AT468" s="17" t="s">
        <v>584</v>
      </c>
      <c r="AU468" s="17" t="s">
        <v>545</v>
      </c>
      <c r="AY468" s="17" t="s">
        <v>582</v>
      </c>
      <c r="BE468" s="171">
        <f>IF(N468="základní",J468,0)</f>
        <v>0</v>
      </c>
      <c r="BF468" s="171">
        <f>IF(N468="snížená",J468,0)</f>
        <v>0</v>
      </c>
      <c r="BG468" s="171">
        <f>IF(N468="zákl. přenesená",J468,0)</f>
        <v>0</v>
      </c>
      <c r="BH468" s="171">
        <f>IF(N468="sníž. přenesená",J468,0)</f>
        <v>0</v>
      </c>
      <c r="BI468" s="171">
        <f>IF(N468="nulová",J468,0)</f>
        <v>0</v>
      </c>
      <c r="BJ468" s="17" t="s">
        <v>487</v>
      </c>
      <c r="BK468" s="171">
        <f>ROUND(I468*H468,2)</f>
        <v>0</v>
      </c>
      <c r="BL468" s="17" t="s">
        <v>589</v>
      </c>
      <c r="BM468" s="17" t="s">
        <v>843</v>
      </c>
    </row>
    <row r="469" spans="2:47" s="1" customFormat="1" ht="13.5">
      <c r="B469" s="34"/>
      <c r="D469" s="172" t="s">
        <v>591</v>
      </c>
      <c r="F469" s="173" t="s">
        <v>842</v>
      </c>
      <c r="I469" s="131"/>
      <c r="L469" s="34"/>
      <c r="M469" s="64"/>
      <c r="N469" s="35"/>
      <c r="O469" s="35"/>
      <c r="P469" s="35"/>
      <c r="Q469" s="35"/>
      <c r="R469" s="35"/>
      <c r="S469" s="35"/>
      <c r="T469" s="65"/>
      <c r="AT469" s="17" t="s">
        <v>591</v>
      </c>
      <c r="AU469" s="17" t="s">
        <v>545</v>
      </c>
    </row>
    <row r="470" spans="2:47" s="1" customFormat="1" ht="108">
      <c r="B470" s="34"/>
      <c r="D470" s="172" t="s">
        <v>593</v>
      </c>
      <c r="F470" s="174" t="s">
        <v>827</v>
      </c>
      <c r="I470" s="131"/>
      <c r="L470" s="34"/>
      <c r="M470" s="64"/>
      <c r="N470" s="35"/>
      <c r="O470" s="35"/>
      <c r="P470" s="35"/>
      <c r="Q470" s="35"/>
      <c r="R470" s="35"/>
      <c r="S470" s="35"/>
      <c r="T470" s="65"/>
      <c r="AT470" s="17" t="s">
        <v>593</v>
      </c>
      <c r="AU470" s="17" t="s">
        <v>545</v>
      </c>
    </row>
    <row r="471" spans="2:51" s="11" customFormat="1" ht="13.5">
      <c r="B471" s="175"/>
      <c r="D471" s="172" t="s">
        <v>595</v>
      </c>
      <c r="E471" s="176" t="s">
        <v>486</v>
      </c>
      <c r="F471" s="177" t="s">
        <v>839</v>
      </c>
      <c r="H471" s="178" t="s">
        <v>486</v>
      </c>
      <c r="I471" s="179"/>
      <c r="L471" s="175"/>
      <c r="M471" s="180"/>
      <c r="N471" s="181"/>
      <c r="O471" s="181"/>
      <c r="P471" s="181"/>
      <c r="Q471" s="181"/>
      <c r="R471" s="181"/>
      <c r="S471" s="181"/>
      <c r="T471" s="182"/>
      <c r="AT471" s="178" t="s">
        <v>595</v>
      </c>
      <c r="AU471" s="178" t="s">
        <v>545</v>
      </c>
      <c r="AV471" s="11" t="s">
        <v>487</v>
      </c>
      <c r="AW471" s="11" t="s">
        <v>503</v>
      </c>
      <c r="AX471" s="11" t="s">
        <v>539</v>
      </c>
      <c r="AY471" s="178" t="s">
        <v>582</v>
      </c>
    </row>
    <row r="472" spans="2:51" s="12" customFormat="1" ht="13.5">
      <c r="B472" s="183"/>
      <c r="D472" s="172" t="s">
        <v>595</v>
      </c>
      <c r="E472" s="184" t="s">
        <v>486</v>
      </c>
      <c r="F472" s="185" t="s">
        <v>829</v>
      </c>
      <c r="H472" s="186">
        <v>5</v>
      </c>
      <c r="I472" s="187"/>
      <c r="L472" s="183"/>
      <c r="M472" s="188"/>
      <c r="N472" s="189"/>
      <c r="O472" s="189"/>
      <c r="P472" s="189"/>
      <c r="Q472" s="189"/>
      <c r="R472" s="189"/>
      <c r="S472" s="189"/>
      <c r="T472" s="190"/>
      <c r="AT472" s="184" t="s">
        <v>595</v>
      </c>
      <c r="AU472" s="184" t="s">
        <v>545</v>
      </c>
      <c r="AV472" s="12" t="s">
        <v>545</v>
      </c>
      <c r="AW472" s="12" t="s">
        <v>503</v>
      </c>
      <c r="AX472" s="12" t="s">
        <v>487</v>
      </c>
      <c r="AY472" s="184" t="s">
        <v>582</v>
      </c>
    </row>
    <row r="473" spans="2:51" s="11" customFormat="1" ht="13.5">
      <c r="B473" s="175"/>
      <c r="D473" s="192" t="s">
        <v>595</v>
      </c>
      <c r="E473" s="201" t="s">
        <v>486</v>
      </c>
      <c r="F473" s="202" t="s">
        <v>830</v>
      </c>
      <c r="H473" s="203" t="s">
        <v>486</v>
      </c>
      <c r="I473" s="179"/>
      <c r="L473" s="175"/>
      <c r="M473" s="180"/>
      <c r="N473" s="181"/>
      <c r="O473" s="181"/>
      <c r="P473" s="181"/>
      <c r="Q473" s="181"/>
      <c r="R473" s="181"/>
      <c r="S473" s="181"/>
      <c r="T473" s="182"/>
      <c r="AT473" s="178" t="s">
        <v>595</v>
      </c>
      <c r="AU473" s="178" t="s">
        <v>545</v>
      </c>
      <c r="AV473" s="11" t="s">
        <v>487</v>
      </c>
      <c r="AW473" s="11" t="s">
        <v>503</v>
      </c>
      <c r="AX473" s="11" t="s">
        <v>539</v>
      </c>
      <c r="AY473" s="178" t="s">
        <v>582</v>
      </c>
    </row>
    <row r="474" spans="2:65" s="1" customFormat="1" ht="31.5" customHeight="1">
      <c r="B474" s="159"/>
      <c r="C474" s="160" t="s">
        <v>844</v>
      </c>
      <c r="D474" s="160" t="s">
        <v>584</v>
      </c>
      <c r="E474" s="161" t="s">
        <v>845</v>
      </c>
      <c r="F474" s="162" t="s">
        <v>846</v>
      </c>
      <c r="G474" s="163" t="s">
        <v>825</v>
      </c>
      <c r="H474" s="164">
        <v>5</v>
      </c>
      <c r="I474" s="165"/>
      <c r="J474" s="166">
        <f>ROUND(I474*H474,2)</f>
        <v>0</v>
      </c>
      <c r="K474" s="162" t="s">
        <v>588</v>
      </c>
      <c r="L474" s="34"/>
      <c r="M474" s="167" t="s">
        <v>486</v>
      </c>
      <c r="N474" s="168" t="s">
        <v>510</v>
      </c>
      <c r="O474" s="35"/>
      <c r="P474" s="169">
        <f>O474*H474</f>
        <v>0</v>
      </c>
      <c r="Q474" s="169">
        <v>0.31108</v>
      </c>
      <c r="R474" s="169">
        <f>Q474*H474</f>
        <v>1.5554000000000001</v>
      </c>
      <c r="S474" s="169">
        <v>0</v>
      </c>
      <c r="T474" s="170">
        <f>S474*H474</f>
        <v>0</v>
      </c>
      <c r="AR474" s="17" t="s">
        <v>589</v>
      </c>
      <c r="AT474" s="17" t="s">
        <v>584</v>
      </c>
      <c r="AU474" s="17" t="s">
        <v>545</v>
      </c>
      <c r="AY474" s="17" t="s">
        <v>582</v>
      </c>
      <c r="BE474" s="171">
        <f>IF(N474="základní",J474,0)</f>
        <v>0</v>
      </c>
      <c r="BF474" s="171">
        <f>IF(N474="snížená",J474,0)</f>
        <v>0</v>
      </c>
      <c r="BG474" s="171">
        <f>IF(N474="zákl. přenesená",J474,0)</f>
        <v>0</v>
      </c>
      <c r="BH474" s="171">
        <f>IF(N474="sníž. přenesená",J474,0)</f>
        <v>0</v>
      </c>
      <c r="BI474" s="171">
        <f>IF(N474="nulová",J474,0)</f>
        <v>0</v>
      </c>
      <c r="BJ474" s="17" t="s">
        <v>487</v>
      </c>
      <c r="BK474" s="171">
        <f>ROUND(I474*H474,2)</f>
        <v>0</v>
      </c>
      <c r="BL474" s="17" t="s">
        <v>589</v>
      </c>
      <c r="BM474" s="17" t="s">
        <v>847</v>
      </c>
    </row>
    <row r="475" spans="2:47" s="1" customFormat="1" ht="27">
      <c r="B475" s="34"/>
      <c r="D475" s="172" t="s">
        <v>591</v>
      </c>
      <c r="F475" s="173" t="s">
        <v>848</v>
      </c>
      <c r="I475" s="131"/>
      <c r="L475" s="34"/>
      <c r="M475" s="64"/>
      <c r="N475" s="35"/>
      <c r="O475" s="35"/>
      <c r="P475" s="35"/>
      <c r="Q475" s="35"/>
      <c r="R475" s="35"/>
      <c r="S475" s="35"/>
      <c r="T475" s="65"/>
      <c r="AT475" s="17" t="s">
        <v>591</v>
      </c>
      <c r="AU475" s="17" t="s">
        <v>545</v>
      </c>
    </row>
    <row r="476" spans="2:47" s="1" customFormat="1" ht="108">
      <c r="B476" s="34"/>
      <c r="D476" s="172" t="s">
        <v>593</v>
      </c>
      <c r="F476" s="174" t="s">
        <v>827</v>
      </c>
      <c r="I476" s="131"/>
      <c r="L476" s="34"/>
      <c r="M476" s="64"/>
      <c r="N476" s="35"/>
      <c r="O476" s="35"/>
      <c r="P476" s="35"/>
      <c r="Q476" s="35"/>
      <c r="R476" s="35"/>
      <c r="S476" s="35"/>
      <c r="T476" s="65"/>
      <c r="AT476" s="17" t="s">
        <v>593</v>
      </c>
      <c r="AU476" s="17" t="s">
        <v>545</v>
      </c>
    </row>
    <row r="477" spans="2:51" s="11" customFormat="1" ht="13.5">
      <c r="B477" s="175"/>
      <c r="D477" s="172" t="s">
        <v>595</v>
      </c>
      <c r="E477" s="176" t="s">
        <v>486</v>
      </c>
      <c r="F477" s="177" t="s">
        <v>849</v>
      </c>
      <c r="H477" s="178" t="s">
        <v>486</v>
      </c>
      <c r="I477" s="179"/>
      <c r="L477" s="175"/>
      <c r="M477" s="180"/>
      <c r="N477" s="181"/>
      <c r="O477" s="181"/>
      <c r="P477" s="181"/>
      <c r="Q477" s="181"/>
      <c r="R477" s="181"/>
      <c r="S477" s="181"/>
      <c r="T477" s="182"/>
      <c r="AT477" s="178" t="s">
        <v>595</v>
      </c>
      <c r="AU477" s="178" t="s">
        <v>545</v>
      </c>
      <c r="AV477" s="11" t="s">
        <v>487</v>
      </c>
      <c r="AW477" s="11" t="s">
        <v>503</v>
      </c>
      <c r="AX477" s="11" t="s">
        <v>539</v>
      </c>
      <c r="AY477" s="178" t="s">
        <v>582</v>
      </c>
    </row>
    <row r="478" spans="2:51" s="12" customFormat="1" ht="13.5">
      <c r="B478" s="183"/>
      <c r="D478" s="172" t="s">
        <v>595</v>
      </c>
      <c r="E478" s="184" t="s">
        <v>486</v>
      </c>
      <c r="F478" s="185" t="s">
        <v>829</v>
      </c>
      <c r="H478" s="186">
        <v>5</v>
      </c>
      <c r="I478" s="187"/>
      <c r="L478" s="183"/>
      <c r="M478" s="188"/>
      <c r="N478" s="189"/>
      <c r="O478" s="189"/>
      <c r="P478" s="189"/>
      <c r="Q478" s="189"/>
      <c r="R478" s="189"/>
      <c r="S478" s="189"/>
      <c r="T478" s="190"/>
      <c r="AT478" s="184" t="s">
        <v>595</v>
      </c>
      <c r="AU478" s="184" t="s">
        <v>545</v>
      </c>
      <c r="AV478" s="12" t="s">
        <v>545</v>
      </c>
      <c r="AW478" s="12" t="s">
        <v>503</v>
      </c>
      <c r="AX478" s="12" t="s">
        <v>487</v>
      </c>
      <c r="AY478" s="184" t="s">
        <v>582</v>
      </c>
    </row>
    <row r="479" spans="2:51" s="11" customFormat="1" ht="13.5">
      <c r="B479" s="175"/>
      <c r="D479" s="192" t="s">
        <v>595</v>
      </c>
      <c r="E479" s="201" t="s">
        <v>486</v>
      </c>
      <c r="F479" s="202" t="s">
        <v>830</v>
      </c>
      <c r="H479" s="203" t="s">
        <v>486</v>
      </c>
      <c r="I479" s="179"/>
      <c r="L479" s="175"/>
      <c r="M479" s="180"/>
      <c r="N479" s="181"/>
      <c r="O479" s="181"/>
      <c r="P479" s="181"/>
      <c r="Q479" s="181"/>
      <c r="R479" s="181"/>
      <c r="S479" s="181"/>
      <c r="T479" s="182"/>
      <c r="AT479" s="178" t="s">
        <v>595</v>
      </c>
      <c r="AU479" s="178" t="s">
        <v>545</v>
      </c>
      <c r="AV479" s="11" t="s">
        <v>487</v>
      </c>
      <c r="AW479" s="11" t="s">
        <v>503</v>
      </c>
      <c r="AX479" s="11" t="s">
        <v>539</v>
      </c>
      <c r="AY479" s="178" t="s">
        <v>582</v>
      </c>
    </row>
    <row r="480" spans="2:65" s="1" customFormat="1" ht="31.5" customHeight="1">
      <c r="B480" s="159"/>
      <c r="C480" s="160" t="s">
        <v>850</v>
      </c>
      <c r="D480" s="160" t="s">
        <v>584</v>
      </c>
      <c r="E480" s="161" t="s">
        <v>851</v>
      </c>
      <c r="F480" s="162" t="s">
        <v>852</v>
      </c>
      <c r="G480" s="163" t="s">
        <v>825</v>
      </c>
      <c r="H480" s="164">
        <v>5</v>
      </c>
      <c r="I480" s="165"/>
      <c r="J480" s="166">
        <f>ROUND(I480*H480,2)</f>
        <v>0</v>
      </c>
      <c r="K480" s="162" t="s">
        <v>588</v>
      </c>
      <c r="L480" s="34"/>
      <c r="M480" s="167" t="s">
        <v>486</v>
      </c>
      <c r="N480" s="168" t="s">
        <v>510</v>
      </c>
      <c r="O480" s="35"/>
      <c r="P480" s="169">
        <f>O480*H480</f>
        <v>0</v>
      </c>
      <c r="Q480" s="169">
        <v>0.2647</v>
      </c>
      <c r="R480" s="169">
        <f>Q480*H480</f>
        <v>1.3235</v>
      </c>
      <c r="S480" s="169">
        <v>0</v>
      </c>
      <c r="T480" s="170">
        <f>S480*H480</f>
        <v>0</v>
      </c>
      <c r="AR480" s="17" t="s">
        <v>589</v>
      </c>
      <c r="AT480" s="17" t="s">
        <v>584</v>
      </c>
      <c r="AU480" s="17" t="s">
        <v>545</v>
      </c>
      <c r="AY480" s="17" t="s">
        <v>582</v>
      </c>
      <c r="BE480" s="171">
        <f>IF(N480="základní",J480,0)</f>
        <v>0</v>
      </c>
      <c r="BF480" s="171">
        <f>IF(N480="snížená",J480,0)</f>
        <v>0</v>
      </c>
      <c r="BG480" s="171">
        <f>IF(N480="zákl. přenesená",J480,0)</f>
        <v>0</v>
      </c>
      <c r="BH480" s="171">
        <f>IF(N480="sníž. přenesená",J480,0)</f>
        <v>0</v>
      </c>
      <c r="BI480" s="171">
        <f>IF(N480="nulová",J480,0)</f>
        <v>0</v>
      </c>
      <c r="BJ480" s="17" t="s">
        <v>487</v>
      </c>
      <c r="BK480" s="171">
        <f>ROUND(I480*H480,2)</f>
        <v>0</v>
      </c>
      <c r="BL480" s="17" t="s">
        <v>589</v>
      </c>
      <c r="BM480" s="17" t="s">
        <v>853</v>
      </c>
    </row>
    <row r="481" spans="2:47" s="1" customFormat="1" ht="27">
      <c r="B481" s="34"/>
      <c r="D481" s="172" t="s">
        <v>591</v>
      </c>
      <c r="F481" s="173" t="s">
        <v>854</v>
      </c>
      <c r="I481" s="131"/>
      <c r="L481" s="34"/>
      <c r="M481" s="64"/>
      <c r="N481" s="35"/>
      <c r="O481" s="35"/>
      <c r="P481" s="35"/>
      <c r="Q481" s="35"/>
      <c r="R481" s="35"/>
      <c r="S481" s="35"/>
      <c r="T481" s="65"/>
      <c r="AT481" s="17" t="s">
        <v>591</v>
      </c>
      <c r="AU481" s="17" t="s">
        <v>545</v>
      </c>
    </row>
    <row r="482" spans="2:47" s="1" customFormat="1" ht="108">
      <c r="B482" s="34"/>
      <c r="D482" s="172" t="s">
        <v>593</v>
      </c>
      <c r="F482" s="174" t="s">
        <v>827</v>
      </c>
      <c r="I482" s="131"/>
      <c r="L482" s="34"/>
      <c r="M482" s="64"/>
      <c r="N482" s="35"/>
      <c r="O482" s="35"/>
      <c r="P482" s="35"/>
      <c r="Q482" s="35"/>
      <c r="R482" s="35"/>
      <c r="S482" s="35"/>
      <c r="T482" s="65"/>
      <c r="AT482" s="17" t="s">
        <v>593</v>
      </c>
      <c r="AU482" s="17" t="s">
        <v>545</v>
      </c>
    </row>
    <row r="483" spans="2:51" s="11" customFormat="1" ht="13.5">
      <c r="B483" s="175"/>
      <c r="D483" s="172" t="s">
        <v>595</v>
      </c>
      <c r="E483" s="176" t="s">
        <v>486</v>
      </c>
      <c r="F483" s="177" t="s">
        <v>849</v>
      </c>
      <c r="H483" s="178" t="s">
        <v>486</v>
      </c>
      <c r="I483" s="179"/>
      <c r="L483" s="175"/>
      <c r="M483" s="180"/>
      <c r="N483" s="181"/>
      <c r="O483" s="181"/>
      <c r="P483" s="181"/>
      <c r="Q483" s="181"/>
      <c r="R483" s="181"/>
      <c r="S483" s="181"/>
      <c r="T483" s="182"/>
      <c r="AT483" s="178" t="s">
        <v>595</v>
      </c>
      <c r="AU483" s="178" t="s">
        <v>545</v>
      </c>
      <c r="AV483" s="11" t="s">
        <v>487</v>
      </c>
      <c r="AW483" s="11" t="s">
        <v>503</v>
      </c>
      <c r="AX483" s="11" t="s">
        <v>539</v>
      </c>
      <c r="AY483" s="178" t="s">
        <v>582</v>
      </c>
    </row>
    <row r="484" spans="2:51" s="12" customFormat="1" ht="13.5">
      <c r="B484" s="183"/>
      <c r="D484" s="172" t="s">
        <v>595</v>
      </c>
      <c r="E484" s="184" t="s">
        <v>486</v>
      </c>
      <c r="F484" s="185" t="s">
        <v>829</v>
      </c>
      <c r="H484" s="186">
        <v>5</v>
      </c>
      <c r="I484" s="187"/>
      <c r="L484" s="183"/>
      <c r="M484" s="188"/>
      <c r="N484" s="189"/>
      <c r="O484" s="189"/>
      <c r="P484" s="189"/>
      <c r="Q484" s="189"/>
      <c r="R484" s="189"/>
      <c r="S484" s="189"/>
      <c r="T484" s="190"/>
      <c r="AT484" s="184" t="s">
        <v>595</v>
      </c>
      <c r="AU484" s="184" t="s">
        <v>545</v>
      </c>
      <c r="AV484" s="12" t="s">
        <v>545</v>
      </c>
      <c r="AW484" s="12" t="s">
        <v>503</v>
      </c>
      <c r="AX484" s="12" t="s">
        <v>487</v>
      </c>
      <c r="AY484" s="184" t="s">
        <v>582</v>
      </c>
    </row>
    <row r="485" spans="2:51" s="11" customFormat="1" ht="13.5">
      <c r="B485" s="175"/>
      <c r="D485" s="172" t="s">
        <v>595</v>
      </c>
      <c r="E485" s="176" t="s">
        <v>486</v>
      </c>
      <c r="F485" s="177" t="s">
        <v>830</v>
      </c>
      <c r="H485" s="178" t="s">
        <v>486</v>
      </c>
      <c r="I485" s="179"/>
      <c r="L485" s="175"/>
      <c r="M485" s="180"/>
      <c r="N485" s="181"/>
      <c r="O485" s="181"/>
      <c r="P485" s="181"/>
      <c r="Q485" s="181"/>
      <c r="R485" s="181"/>
      <c r="S485" s="181"/>
      <c r="T485" s="182"/>
      <c r="AT485" s="178" t="s">
        <v>595</v>
      </c>
      <c r="AU485" s="178" t="s">
        <v>545</v>
      </c>
      <c r="AV485" s="11" t="s">
        <v>487</v>
      </c>
      <c r="AW485" s="11" t="s">
        <v>503</v>
      </c>
      <c r="AX485" s="11" t="s">
        <v>539</v>
      </c>
      <c r="AY485" s="178" t="s">
        <v>582</v>
      </c>
    </row>
    <row r="486" spans="2:63" s="10" customFormat="1" ht="29.25" customHeight="1">
      <c r="B486" s="145"/>
      <c r="D486" s="156" t="s">
        <v>538</v>
      </c>
      <c r="E486" s="157" t="s">
        <v>716</v>
      </c>
      <c r="F486" s="157" t="s">
        <v>855</v>
      </c>
      <c r="I486" s="148"/>
      <c r="J486" s="158">
        <f>BK486</f>
        <v>0</v>
      </c>
      <c r="L486" s="145"/>
      <c r="M486" s="150"/>
      <c r="N486" s="151"/>
      <c r="O486" s="151"/>
      <c r="P486" s="152">
        <f>SUM(P487:P841)</f>
        <v>0</v>
      </c>
      <c r="Q486" s="151"/>
      <c r="R486" s="152">
        <f>SUM(R487:R841)</f>
        <v>9.316755</v>
      </c>
      <c r="S486" s="151"/>
      <c r="T486" s="153">
        <f>SUM(T487:T841)</f>
        <v>580.7760000000001</v>
      </c>
      <c r="AR486" s="146" t="s">
        <v>487</v>
      </c>
      <c r="AT486" s="154" t="s">
        <v>538</v>
      </c>
      <c r="AU486" s="154" t="s">
        <v>487</v>
      </c>
      <c r="AY486" s="146" t="s">
        <v>582</v>
      </c>
      <c r="BK486" s="155">
        <f>SUM(BK487:BK841)</f>
        <v>0</v>
      </c>
    </row>
    <row r="487" spans="2:65" s="1" customFormat="1" ht="22.5" customHeight="1">
      <c r="B487" s="159"/>
      <c r="C487" s="160" t="s">
        <v>856</v>
      </c>
      <c r="D487" s="160" t="s">
        <v>584</v>
      </c>
      <c r="E487" s="161" t="s">
        <v>857</v>
      </c>
      <c r="F487" s="162" t="s">
        <v>858</v>
      </c>
      <c r="G487" s="163" t="s">
        <v>825</v>
      </c>
      <c r="H487" s="164">
        <v>35</v>
      </c>
      <c r="I487" s="165"/>
      <c r="J487" s="166">
        <f>ROUND(I487*H487,2)</f>
        <v>0</v>
      </c>
      <c r="K487" s="162" t="s">
        <v>588</v>
      </c>
      <c r="L487" s="34"/>
      <c r="M487" s="167" t="s">
        <v>486</v>
      </c>
      <c r="N487" s="168" t="s">
        <v>510</v>
      </c>
      <c r="O487" s="35"/>
      <c r="P487" s="169">
        <f>O487*H487</f>
        <v>0</v>
      </c>
      <c r="Q487" s="169">
        <v>0</v>
      </c>
      <c r="R487" s="169">
        <f>Q487*H487</f>
        <v>0</v>
      </c>
      <c r="S487" s="169">
        <v>0</v>
      </c>
      <c r="T487" s="170">
        <f>S487*H487</f>
        <v>0</v>
      </c>
      <c r="AR487" s="17" t="s">
        <v>589</v>
      </c>
      <c r="AT487" s="17" t="s">
        <v>584</v>
      </c>
      <c r="AU487" s="17" t="s">
        <v>545</v>
      </c>
      <c r="AY487" s="17" t="s">
        <v>582</v>
      </c>
      <c r="BE487" s="171">
        <f>IF(N487="základní",J487,0)</f>
        <v>0</v>
      </c>
      <c r="BF487" s="171">
        <f>IF(N487="snížená",J487,0)</f>
        <v>0</v>
      </c>
      <c r="BG487" s="171">
        <f>IF(N487="zákl. přenesená",J487,0)</f>
        <v>0</v>
      </c>
      <c r="BH487" s="171">
        <f>IF(N487="sníž. přenesená",J487,0)</f>
        <v>0</v>
      </c>
      <c r="BI487" s="171">
        <f>IF(N487="nulová",J487,0)</f>
        <v>0</v>
      </c>
      <c r="BJ487" s="17" t="s">
        <v>487</v>
      </c>
      <c r="BK487" s="171">
        <f>ROUND(I487*H487,2)</f>
        <v>0</v>
      </c>
      <c r="BL487" s="17" t="s">
        <v>589</v>
      </c>
      <c r="BM487" s="17" t="s">
        <v>859</v>
      </c>
    </row>
    <row r="488" spans="2:47" s="1" customFormat="1" ht="27">
      <c r="B488" s="34"/>
      <c r="D488" s="172" t="s">
        <v>591</v>
      </c>
      <c r="F488" s="173" t="s">
        <v>860</v>
      </c>
      <c r="I488" s="131"/>
      <c r="L488" s="34"/>
      <c r="M488" s="64"/>
      <c r="N488" s="35"/>
      <c r="O488" s="35"/>
      <c r="P488" s="35"/>
      <c r="Q488" s="35"/>
      <c r="R488" s="35"/>
      <c r="S488" s="35"/>
      <c r="T488" s="65"/>
      <c r="AT488" s="17" t="s">
        <v>591</v>
      </c>
      <c r="AU488" s="17" t="s">
        <v>545</v>
      </c>
    </row>
    <row r="489" spans="2:47" s="1" customFormat="1" ht="27">
      <c r="B489" s="34"/>
      <c r="D489" s="172" t="s">
        <v>593</v>
      </c>
      <c r="F489" s="174" t="s">
        <v>861</v>
      </c>
      <c r="I489" s="131"/>
      <c r="L489" s="34"/>
      <c r="M489" s="64"/>
      <c r="N489" s="35"/>
      <c r="O489" s="35"/>
      <c r="P489" s="35"/>
      <c r="Q489" s="35"/>
      <c r="R489" s="35"/>
      <c r="S489" s="35"/>
      <c r="T489" s="65"/>
      <c r="AT489" s="17" t="s">
        <v>593</v>
      </c>
      <c r="AU489" s="17" t="s">
        <v>545</v>
      </c>
    </row>
    <row r="490" spans="2:51" s="11" customFormat="1" ht="13.5">
      <c r="B490" s="175"/>
      <c r="D490" s="172" t="s">
        <v>595</v>
      </c>
      <c r="E490" s="176" t="s">
        <v>486</v>
      </c>
      <c r="F490" s="177" t="s">
        <v>862</v>
      </c>
      <c r="H490" s="178" t="s">
        <v>486</v>
      </c>
      <c r="I490" s="179"/>
      <c r="L490" s="175"/>
      <c r="M490" s="180"/>
      <c r="N490" s="181"/>
      <c r="O490" s="181"/>
      <c r="P490" s="181"/>
      <c r="Q490" s="181"/>
      <c r="R490" s="181"/>
      <c r="S490" s="181"/>
      <c r="T490" s="182"/>
      <c r="AT490" s="178" t="s">
        <v>595</v>
      </c>
      <c r="AU490" s="178" t="s">
        <v>545</v>
      </c>
      <c r="AV490" s="11" t="s">
        <v>487</v>
      </c>
      <c r="AW490" s="11" t="s">
        <v>503</v>
      </c>
      <c r="AX490" s="11" t="s">
        <v>539</v>
      </c>
      <c r="AY490" s="178" t="s">
        <v>582</v>
      </c>
    </row>
    <row r="491" spans="2:51" s="12" customFormat="1" ht="13.5">
      <c r="B491" s="183"/>
      <c r="D491" s="192" t="s">
        <v>595</v>
      </c>
      <c r="E491" s="204" t="s">
        <v>486</v>
      </c>
      <c r="F491" s="205" t="s">
        <v>863</v>
      </c>
      <c r="H491" s="206">
        <v>35</v>
      </c>
      <c r="I491" s="187"/>
      <c r="L491" s="183"/>
      <c r="M491" s="188"/>
      <c r="N491" s="189"/>
      <c r="O491" s="189"/>
      <c r="P491" s="189"/>
      <c r="Q491" s="189"/>
      <c r="R491" s="189"/>
      <c r="S491" s="189"/>
      <c r="T491" s="190"/>
      <c r="AT491" s="184" t="s">
        <v>595</v>
      </c>
      <c r="AU491" s="184" t="s">
        <v>545</v>
      </c>
      <c r="AV491" s="12" t="s">
        <v>545</v>
      </c>
      <c r="AW491" s="12" t="s">
        <v>503</v>
      </c>
      <c r="AX491" s="12" t="s">
        <v>487</v>
      </c>
      <c r="AY491" s="184" t="s">
        <v>582</v>
      </c>
    </row>
    <row r="492" spans="2:65" s="1" customFormat="1" ht="22.5" customHeight="1">
      <c r="B492" s="159"/>
      <c r="C492" s="160" t="s">
        <v>864</v>
      </c>
      <c r="D492" s="160" t="s">
        <v>584</v>
      </c>
      <c r="E492" s="161" t="s">
        <v>865</v>
      </c>
      <c r="F492" s="162" t="s">
        <v>866</v>
      </c>
      <c r="G492" s="163" t="s">
        <v>825</v>
      </c>
      <c r="H492" s="164">
        <v>1575</v>
      </c>
      <c r="I492" s="165"/>
      <c r="J492" s="166">
        <f>ROUND(I492*H492,2)</f>
        <v>0</v>
      </c>
      <c r="K492" s="162" t="s">
        <v>588</v>
      </c>
      <c r="L492" s="34"/>
      <c r="M492" s="167" t="s">
        <v>486</v>
      </c>
      <c r="N492" s="168" t="s">
        <v>510</v>
      </c>
      <c r="O492" s="35"/>
      <c r="P492" s="169">
        <f>O492*H492</f>
        <v>0</v>
      </c>
      <c r="Q492" s="169">
        <v>0</v>
      </c>
      <c r="R492" s="169">
        <f>Q492*H492</f>
        <v>0</v>
      </c>
      <c r="S492" s="169">
        <v>0</v>
      </c>
      <c r="T492" s="170">
        <f>S492*H492</f>
        <v>0</v>
      </c>
      <c r="AR492" s="17" t="s">
        <v>589</v>
      </c>
      <c r="AT492" s="17" t="s">
        <v>584</v>
      </c>
      <c r="AU492" s="17" t="s">
        <v>545</v>
      </c>
      <c r="AY492" s="17" t="s">
        <v>582</v>
      </c>
      <c r="BE492" s="171">
        <f>IF(N492="základní",J492,0)</f>
        <v>0</v>
      </c>
      <c r="BF492" s="171">
        <f>IF(N492="snížená",J492,0)</f>
        <v>0</v>
      </c>
      <c r="BG492" s="171">
        <f>IF(N492="zákl. přenesená",J492,0)</f>
        <v>0</v>
      </c>
      <c r="BH492" s="171">
        <f>IF(N492="sníž. přenesená",J492,0)</f>
        <v>0</v>
      </c>
      <c r="BI492" s="171">
        <f>IF(N492="nulová",J492,0)</f>
        <v>0</v>
      </c>
      <c r="BJ492" s="17" t="s">
        <v>487</v>
      </c>
      <c r="BK492" s="171">
        <f>ROUND(I492*H492,2)</f>
        <v>0</v>
      </c>
      <c r="BL492" s="17" t="s">
        <v>589</v>
      </c>
      <c r="BM492" s="17" t="s">
        <v>867</v>
      </c>
    </row>
    <row r="493" spans="2:47" s="1" customFormat="1" ht="27">
      <c r="B493" s="34"/>
      <c r="D493" s="172" t="s">
        <v>591</v>
      </c>
      <c r="F493" s="173" t="s">
        <v>868</v>
      </c>
      <c r="I493" s="131"/>
      <c r="L493" s="34"/>
      <c r="M493" s="64"/>
      <c r="N493" s="35"/>
      <c r="O493" s="35"/>
      <c r="P493" s="35"/>
      <c r="Q493" s="35"/>
      <c r="R493" s="35"/>
      <c r="S493" s="35"/>
      <c r="T493" s="65"/>
      <c r="AT493" s="17" t="s">
        <v>591</v>
      </c>
      <c r="AU493" s="17" t="s">
        <v>545</v>
      </c>
    </row>
    <row r="494" spans="2:47" s="1" customFormat="1" ht="27">
      <c r="B494" s="34"/>
      <c r="D494" s="172" t="s">
        <v>593</v>
      </c>
      <c r="F494" s="174" t="s">
        <v>861</v>
      </c>
      <c r="I494" s="131"/>
      <c r="L494" s="34"/>
      <c r="M494" s="64"/>
      <c r="N494" s="35"/>
      <c r="O494" s="35"/>
      <c r="P494" s="35"/>
      <c r="Q494" s="35"/>
      <c r="R494" s="35"/>
      <c r="S494" s="35"/>
      <c r="T494" s="65"/>
      <c r="AT494" s="17" t="s">
        <v>593</v>
      </c>
      <c r="AU494" s="17" t="s">
        <v>545</v>
      </c>
    </row>
    <row r="495" spans="2:51" s="11" customFormat="1" ht="13.5">
      <c r="B495" s="175"/>
      <c r="D495" s="172" t="s">
        <v>595</v>
      </c>
      <c r="E495" s="176" t="s">
        <v>486</v>
      </c>
      <c r="F495" s="177" t="s">
        <v>869</v>
      </c>
      <c r="H495" s="178" t="s">
        <v>486</v>
      </c>
      <c r="I495" s="179"/>
      <c r="L495" s="175"/>
      <c r="M495" s="180"/>
      <c r="N495" s="181"/>
      <c r="O495" s="181"/>
      <c r="P495" s="181"/>
      <c r="Q495" s="181"/>
      <c r="R495" s="181"/>
      <c r="S495" s="181"/>
      <c r="T495" s="182"/>
      <c r="AT495" s="178" t="s">
        <v>595</v>
      </c>
      <c r="AU495" s="178" t="s">
        <v>545</v>
      </c>
      <c r="AV495" s="11" t="s">
        <v>487</v>
      </c>
      <c r="AW495" s="11" t="s">
        <v>503</v>
      </c>
      <c r="AX495" s="11" t="s">
        <v>539</v>
      </c>
      <c r="AY495" s="178" t="s">
        <v>582</v>
      </c>
    </row>
    <row r="496" spans="2:51" s="12" customFormat="1" ht="13.5">
      <c r="B496" s="183"/>
      <c r="D496" s="192" t="s">
        <v>595</v>
      </c>
      <c r="E496" s="204" t="s">
        <v>486</v>
      </c>
      <c r="F496" s="205" t="s">
        <v>870</v>
      </c>
      <c r="H496" s="206">
        <v>1575</v>
      </c>
      <c r="I496" s="187"/>
      <c r="L496" s="183"/>
      <c r="M496" s="188"/>
      <c r="N496" s="189"/>
      <c r="O496" s="189"/>
      <c r="P496" s="189"/>
      <c r="Q496" s="189"/>
      <c r="R496" s="189"/>
      <c r="S496" s="189"/>
      <c r="T496" s="190"/>
      <c r="AT496" s="184" t="s">
        <v>595</v>
      </c>
      <c r="AU496" s="184" t="s">
        <v>545</v>
      </c>
      <c r="AV496" s="12" t="s">
        <v>545</v>
      </c>
      <c r="AW496" s="12" t="s">
        <v>503</v>
      </c>
      <c r="AX496" s="12" t="s">
        <v>487</v>
      </c>
      <c r="AY496" s="184" t="s">
        <v>582</v>
      </c>
    </row>
    <row r="497" spans="2:65" s="1" customFormat="1" ht="22.5" customHeight="1">
      <c r="B497" s="159"/>
      <c r="C497" s="160" t="s">
        <v>871</v>
      </c>
      <c r="D497" s="160" t="s">
        <v>584</v>
      </c>
      <c r="E497" s="161" t="s">
        <v>872</v>
      </c>
      <c r="F497" s="162" t="s">
        <v>873</v>
      </c>
      <c r="G497" s="163" t="s">
        <v>825</v>
      </c>
      <c r="H497" s="164">
        <v>30</v>
      </c>
      <c r="I497" s="165"/>
      <c r="J497" s="166">
        <f>ROUND(I497*H497,2)</f>
        <v>0</v>
      </c>
      <c r="K497" s="162" t="s">
        <v>588</v>
      </c>
      <c r="L497" s="34"/>
      <c r="M497" s="167" t="s">
        <v>486</v>
      </c>
      <c r="N497" s="168" t="s">
        <v>510</v>
      </c>
      <c r="O497" s="35"/>
      <c r="P497" s="169">
        <f>O497*H497</f>
        <v>0</v>
      </c>
      <c r="Q497" s="169">
        <v>0</v>
      </c>
      <c r="R497" s="169">
        <f>Q497*H497</f>
        <v>0</v>
      </c>
      <c r="S497" s="169">
        <v>0</v>
      </c>
      <c r="T497" s="170">
        <f>S497*H497</f>
        <v>0</v>
      </c>
      <c r="AR497" s="17" t="s">
        <v>589</v>
      </c>
      <c r="AT497" s="17" t="s">
        <v>584</v>
      </c>
      <c r="AU497" s="17" t="s">
        <v>545</v>
      </c>
      <c r="AY497" s="17" t="s">
        <v>582</v>
      </c>
      <c r="BE497" s="171">
        <f>IF(N497="základní",J497,0)</f>
        <v>0</v>
      </c>
      <c r="BF497" s="171">
        <f>IF(N497="snížená",J497,0)</f>
        <v>0</v>
      </c>
      <c r="BG497" s="171">
        <f>IF(N497="zákl. přenesená",J497,0)</f>
        <v>0</v>
      </c>
      <c r="BH497" s="171">
        <f>IF(N497="sníž. přenesená",J497,0)</f>
        <v>0</v>
      </c>
      <c r="BI497" s="171">
        <f>IF(N497="nulová",J497,0)</f>
        <v>0</v>
      </c>
      <c r="BJ497" s="17" t="s">
        <v>487</v>
      </c>
      <c r="BK497" s="171">
        <f>ROUND(I497*H497,2)</f>
        <v>0</v>
      </c>
      <c r="BL497" s="17" t="s">
        <v>589</v>
      </c>
      <c r="BM497" s="17" t="s">
        <v>874</v>
      </c>
    </row>
    <row r="498" spans="2:47" s="1" customFormat="1" ht="13.5">
      <c r="B498" s="34"/>
      <c r="D498" s="172" t="s">
        <v>591</v>
      </c>
      <c r="F498" s="173" t="s">
        <v>875</v>
      </c>
      <c r="I498" s="131"/>
      <c r="L498" s="34"/>
      <c r="M498" s="64"/>
      <c r="N498" s="35"/>
      <c r="O498" s="35"/>
      <c r="P498" s="35"/>
      <c r="Q498" s="35"/>
      <c r="R498" s="35"/>
      <c r="S498" s="35"/>
      <c r="T498" s="65"/>
      <c r="AT498" s="17" t="s">
        <v>591</v>
      </c>
      <c r="AU498" s="17" t="s">
        <v>545</v>
      </c>
    </row>
    <row r="499" spans="2:47" s="1" customFormat="1" ht="27">
      <c r="B499" s="34"/>
      <c r="D499" s="172" t="s">
        <v>593</v>
      </c>
      <c r="F499" s="174" t="s">
        <v>876</v>
      </c>
      <c r="I499" s="131"/>
      <c r="L499" s="34"/>
      <c r="M499" s="64"/>
      <c r="N499" s="35"/>
      <c r="O499" s="35"/>
      <c r="P499" s="35"/>
      <c r="Q499" s="35"/>
      <c r="R499" s="35"/>
      <c r="S499" s="35"/>
      <c r="T499" s="65"/>
      <c r="AT499" s="17" t="s">
        <v>593</v>
      </c>
      <c r="AU499" s="17" t="s">
        <v>545</v>
      </c>
    </row>
    <row r="500" spans="2:51" s="11" customFormat="1" ht="13.5">
      <c r="B500" s="175"/>
      <c r="D500" s="172" t="s">
        <v>595</v>
      </c>
      <c r="E500" s="176" t="s">
        <v>486</v>
      </c>
      <c r="F500" s="177" t="s">
        <v>862</v>
      </c>
      <c r="H500" s="178" t="s">
        <v>486</v>
      </c>
      <c r="I500" s="179"/>
      <c r="L500" s="175"/>
      <c r="M500" s="180"/>
      <c r="N500" s="181"/>
      <c r="O500" s="181"/>
      <c r="P500" s="181"/>
      <c r="Q500" s="181"/>
      <c r="R500" s="181"/>
      <c r="S500" s="181"/>
      <c r="T500" s="182"/>
      <c r="AT500" s="178" t="s">
        <v>595</v>
      </c>
      <c r="AU500" s="178" t="s">
        <v>545</v>
      </c>
      <c r="AV500" s="11" t="s">
        <v>487</v>
      </c>
      <c r="AW500" s="11" t="s">
        <v>503</v>
      </c>
      <c r="AX500" s="11" t="s">
        <v>539</v>
      </c>
      <c r="AY500" s="178" t="s">
        <v>582</v>
      </c>
    </row>
    <row r="501" spans="2:51" s="12" customFormat="1" ht="13.5">
      <c r="B501" s="183"/>
      <c r="D501" s="192" t="s">
        <v>595</v>
      </c>
      <c r="E501" s="204" t="s">
        <v>486</v>
      </c>
      <c r="F501" s="205" t="s">
        <v>877</v>
      </c>
      <c r="H501" s="206">
        <v>30</v>
      </c>
      <c r="I501" s="187"/>
      <c r="L501" s="183"/>
      <c r="M501" s="188"/>
      <c r="N501" s="189"/>
      <c r="O501" s="189"/>
      <c r="P501" s="189"/>
      <c r="Q501" s="189"/>
      <c r="R501" s="189"/>
      <c r="S501" s="189"/>
      <c r="T501" s="190"/>
      <c r="AT501" s="184" t="s">
        <v>595</v>
      </c>
      <c r="AU501" s="184" t="s">
        <v>545</v>
      </c>
      <c r="AV501" s="12" t="s">
        <v>545</v>
      </c>
      <c r="AW501" s="12" t="s">
        <v>503</v>
      </c>
      <c r="AX501" s="12" t="s">
        <v>487</v>
      </c>
      <c r="AY501" s="184" t="s">
        <v>582</v>
      </c>
    </row>
    <row r="502" spans="2:65" s="1" customFormat="1" ht="22.5" customHeight="1">
      <c r="B502" s="159"/>
      <c r="C502" s="160" t="s">
        <v>878</v>
      </c>
      <c r="D502" s="160" t="s">
        <v>584</v>
      </c>
      <c r="E502" s="161" t="s">
        <v>879</v>
      </c>
      <c r="F502" s="162" t="s">
        <v>880</v>
      </c>
      <c r="G502" s="163" t="s">
        <v>825</v>
      </c>
      <c r="H502" s="164">
        <v>300</v>
      </c>
      <c r="I502" s="165"/>
      <c r="J502" s="166">
        <f>ROUND(I502*H502,2)</f>
        <v>0</v>
      </c>
      <c r="K502" s="162" t="s">
        <v>588</v>
      </c>
      <c r="L502" s="34"/>
      <c r="M502" s="167" t="s">
        <v>486</v>
      </c>
      <c r="N502" s="168" t="s">
        <v>510</v>
      </c>
      <c r="O502" s="35"/>
      <c r="P502" s="169">
        <f>O502*H502</f>
        <v>0</v>
      </c>
      <c r="Q502" s="169">
        <v>0</v>
      </c>
      <c r="R502" s="169">
        <f>Q502*H502</f>
        <v>0</v>
      </c>
      <c r="S502" s="169">
        <v>0</v>
      </c>
      <c r="T502" s="170">
        <f>S502*H502</f>
        <v>0</v>
      </c>
      <c r="AR502" s="17" t="s">
        <v>589</v>
      </c>
      <c r="AT502" s="17" t="s">
        <v>584</v>
      </c>
      <c r="AU502" s="17" t="s">
        <v>545</v>
      </c>
      <c r="AY502" s="17" t="s">
        <v>582</v>
      </c>
      <c r="BE502" s="171">
        <f>IF(N502="základní",J502,0)</f>
        <v>0</v>
      </c>
      <c r="BF502" s="171">
        <f>IF(N502="snížená",J502,0)</f>
        <v>0</v>
      </c>
      <c r="BG502" s="171">
        <f>IF(N502="zákl. přenesená",J502,0)</f>
        <v>0</v>
      </c>
      <c r="BH502" s="171">
        <f>IF(N502="sníž. přenesená",J502,0)</f>
        <v>0</v>
      </c>
      <c r="BI502" s="171">
        <f>IF(N502="nulová",J502,0)</f>
        <v>0</v>
      </c>
      <c r="BJ502" s="17" t="s">
        <v>487</v>
      </c>
      <c r="BK502" s="171">
        <f>ROUND(I502*H502,2)</f>
        <v>0</v>
      </c>
      <c r="BL502" s="17" t="s">
        <v>589</v>
      </c>
      <c r="BM502" s="17" t="s">
        <v>881</v>
      </c>
    </row>
    <row r="503" spans="2:47" s="1" customFormat="1" ht="27">
      <c r="B503" s="34"/>
      <c r="D503" s="172" t="s">
        <v>591</v>
      </c>
      <c r="F503" s="173" t="s">
        <v>882</v>
      </c>
      <c r="I503" s="131"/>
      <c r="L503" s="34"/>
      <c r="M503" s="64"/>
      <c r="N503" s="35"/>
      <c r="O503" s="35"/>
      <c r="P503" s="35"/>
      <c r="Q503" s="35"/>
      <c r="R503" s="35"/>
      <c r="S503" s="35"/>
      <c r="T503" s="65"/>
      <c r="AT503" s="17" t="s">
        <v>591</v>
      </c>
      <c r="AU503" s="17" t="s">
        <v>545</v>
      </c>
    </row>
    <row r="504" spans="2:47" s="1" customFormat="1" ht="27">
      <c r="B504" s="34"/>
      <c r="D504" s="172" t="s">
        <v>593</v>
      </c>
      <c r="F504" s="174" t="s">
        <v>876</v>
      </c>
      <c r="I504" s="131"/>
      <c r="L504" s="34"/>
      <c r="M504" s="64"/>
      <c r="N504" s="35"/>
      <c r="O504" s="35"/>
      <c r="P504" s="35"/>
      <c r="Q504" s="35"/>
      <c r="R504" s="35"/>
      <c r="S504" s="35"/>
      <c r="T504" s="65"/>
      <c r="AT504" s="17" t="s">
        <v>593</v>
      </c>
      <c r="AU504" s="17" t="s">
        <v>545</v>
      </c>
    </row>
    <row r="505" spans="2:51" s="11" customFormat="1" ht="13.5">
      <c r="B505" s="175"/>
      <c r="D505" s="172" t="s">
        <v>595</v>
      </c>
      <c r="E505" s="176" t="s">
        <v>486</v>
      </c>
      <c r="F505" s="177" t="s">
        <v>883</v>
      </c>
      <c r="H505" s="178" t="s">
        <v>486</v>
      </c>
      <c r="I505" s="179"/>
      <c r="L505" s="175"/>
      <c r="M505" s="180"/>
      <c r="N505" s="181"/>
      <c r="O505" s="181"/>
      <c r="P505" s="181"/>
      <c r="Q505" s="181"/>
      <c r="R505" s="181"/>
      <c r="S505" s="181"/>
      <c r="T505" s="182"/>
      <c r="AT505" s="178" t="s">
        <v>595</v>
      </c>
      <c r="AU505" s="178" t="s">
        <v>545</v>
      </c>
      <c r="AV505" s="11" t="s">
        <v>487</v>
      </c>
      <c r="AW505" s="11" t="s">
        <v>503</v>
      </c>
      <c r="AX505" s="11" t="s">
        <v>539</v>
      </c>
      <c r="AY505" s="178" t="s">
        <v>582</v>
      </c>
    </row>
    <row r="506" spans="2:51" s="12" customFormat="1" ht="13.5">
      <c r="B506" s="183"/>
      <c r="D506" s="192" t="s">
        <v>595</v>
      </c>
      <c r="E506" s="204" t="s">
        <v>486</v>
      </c>
      <c r="F506" s="205" t="s">
        <v>884</v>
      </c>
      <c r="H506" s="206">
        <v>300</v>
      </c>
      <c r="I506" s="187"/>
      <c r="L506" s="183"/>
      <c r="M506" s="188"/>
      <c r="N506" s="189"/>
      <c r="O506" s="189"/>
      <c r="P506" s="189"/>
      <c r="Q506" s="189"/>
      <c r="R506" s="189"/>
      <c r="S506" s="189"/>
      <c r="T506" s="190"/>
      <c r="AT506" s="184" t="s">
        <v>595</v>
      </c>
      <c r="AU506" s="184" t="s">
        <v>545</v>
      </c>
      <c r="AV506" s="12" t="s">
        <v>545</v>
      </c>
      <c r="AW506" s="12" t="s">
        <v>503</v>
      </c>
      <c r="AX506" s="12" t="s">
        <v>487</v>
      </c>
      <c r="AY506" s="184" t="s">
        <v>582</v>
      </c>
    </row>
    <row r="507" spans="2:65" s="1" customFormat="1" ht="31.5" customHeight="1">
      <c r="B507" s="159"/>
      <c r="C507" s="160" t="s">
        <v>885</v>
      </c>
      <c r="D507" s="160" t="s">
        <v>584</v>
      </c>
      <c r="E507" s="161" t="s">
        <v>886</v>
      </c>
      <c r="F507" s="162" t="s">
        <v>887</v>
      </c>
      <c r="G507" s="163" t="s">
        <v>771</v>
      </c>
      <c r="H507" s="164">
        <v>4010</v>
      </c>
      <c r="I507" s="165"/>
      <c r="J507" s="166">
        <f>ROUND(I507*H507,2)</f>
        <v>0</v>
      </c>
      <c r="K507" s="162" t="s">
        <v>588</v>
      </c>
      <c r="L507" s="34"/>
      <c r="M507" s="167" t="s">
        <v>486</v>
      </c>
      <c r="N507" s="168" t="s">
        <v>510</v>
      </c>
      <c r="O507" s="35"/>
      <c r="P507" s="169">
        <f>O507*H507</f>
        <v>0</v>
      </c>
      <c r="Q507" s="169">
        <v>0.00033</v>
      </c>
      <c r="R507" s="169">
        <f>Q507*H507</f>
        <v>1.3233</v>
      </c>
      <c r="S507" s="169">
        <v>0</v>
      </c>
      <c r="T507" s="170">
        <f>S507*H507</f>
        <v>0</v>
      </c>
      <c r="AR507" s="17" t="s">
        <v>589</v>
      </c>
      <c r="AT507" s="17" t="s">
        <v>584</v>
      </c>
      <c r="AU507" s="17" t="s">
        <v>545</v>
      </c>
      <c r="AY507" s="17" t="s">
        <v>582</v>
      </c>
      <c r="BE507" s="171">
        <f>IF(N507="základní",J507,0)</f>
        <v>0</v>
      </c>
      <c r="BF507" s="171">
        <f>IF(N507="snížená",J507,0)</f>
        <v>0</v>
      </c>
      <c r="BG507" s="171">
        <f>IF(N507="zákl. přenesená",J507,0)</f>
        <v>0</v>
      </c>
      <c r="BH507" s="171">
        <f>IF(N507="sníž. přenesená",J507,0)</f>
        <v>0</v>
      </c>
      <c r="BI507" s="171">
        <f>IF(N507="nulová",J507,0)</f>
        <v>0</v>
      </c>
      <c r="BJ507" s="17" t="s">
        <v>487</v>
      </c>
      <c r="BK507" s="171">
        <f>ROUND(I507*H507,2)</f>
        <v>0</v>
      </c>
      <c r="BL507" s="17" t="s">
        <v>589</v>
      </c>
      <c r="BM507" s="17" t="s">
        <v>888</v>
      </c>
    </row>
    <row r="508" spans="2:47" s="1" customFormat="1" ht="27">
      <c r="B508" s="34"/>
      <c r="D508" s="172" t="s">
        <v>591</v>
      </c>
      <c r="F508" s="173" t="s">
        <v>889</v>
      </c>
      <c r="I508" s="131"/>
      <c r="L508" s="34"/>
      <c r="M508" s="64"/>
      <c r="N508" s="35"/>
      <c r="O508" s="35"/>
      <c r="P508" s="35"/>
      <c r="Q508" s="35"/>
      <c r="R508" s="35"/>
      <c r="S508" s="35"/>
      <c r="T508" s="65"/>
      <c r="AT508" s="17" t="s">
        <v>591</v>
      </c>
      <c r="AU508" s="17" t="s">
        <v>545</v>
      </c>
    </row>
    <row r="509" spans="2:47" s="1" customFormat="1" ht="108">
      <c r="B509" s="34"/>
      <c r="D509" s="172" t="s">
        <v>593</v>
      </c>
      <c r="F509" s="174" t="s">
        <v>0</v>
      </c>
      <c r="I509" s="131"/>
      <c r="L509" s="34"/>
      <c r="M509" s="64"/>
      <c r="N509" s="35"/>
      <c r="O509" s="35"/>
      <c r="P509" s="35"/>
      <c r="Q509" s="35"/>
      <c r="R509" s="35"/>
      <c r="S509" s="35"/>
      <c r="T509" s="65"/>
      <c r="AT509" s="17" t="s">
        <v>593</v>
      </c>
      <c r="AU509" s="17" t="s">
        <v>545</v>
      </c>
    </row>
    <row r="510" spans="2:51" s="11" customFormat="1" ht="13.5">
      <c r="B510" s="175"/>
      <c r="D510" s="172" t="s">
        <v>595</v>
      </c>
      <c r="E510" s="176" t="s">
        <v>486</v>
      </c>
      <c r="F510" s="177" t="s">
        <v>1</v>
      </c>
      <c r="H510" s="178" t="s">
        <v>486</v>
      </c>
      <c r="I510" s="179"/>
      <c r="L510" s="175"/>
      <c r="M510" s="180"/>
      <c r="N510" s="181"/>
      <c r="O510" s="181"/>
      <c r="P510" s="181"/>
      <c r="Q510" s="181"/>
      <c r="R510" s="181"/>
      <c r="S510" s="181"/>
      <c r="T510" s="182"/>
      <c r="AT510" s="178" t="s">
        <v>595</v>
      </c>
      <c r="AU510" s="178" t="s">
        <v>545</v>
      </c>
      <c r="AV510" s="11" t="s">
        <v>487</v>
      </c>
      <c r="AW510" s="11" t="s">
        <v>503</v>
      </c>
      <c r="AX510" s="11" t="s">
        <v>539</v>
      </c>
      <c r="AY510" s="178" t="s">
        <v>582</v>
      </c>
    </row>
    <row r="511" spans="2:51" s="11" customFormat="1" ht="13.5">
      <c r="B511" s="175"/>
      <c r="D511" s="172" t="s">
        <v>595</v>
      </c>
      <c r="E511" s="176" t="s">
        <v>486</v>
      </c>
      <c r="F511" s="177" t="s">
        <v>2</v>
      </c>
      <c r="H511" s="178" t="s">
        <v>486</v>
      </c>
      <c r="I511" s="179"/>
      <c r="L511" s="175"/>
      <c r="M511" s="180"/>
      <c r="N511" s="181"/>
      <c r="O511" s="181"/>
      <c r="P511" s="181"/>
      <c r="Q511" s="181"/>
      <c r="R511" s="181"/>
      <c r="S511" s="181"/>
      <c r="T511" s="182"/>
      <c r="AT511" s="178" t="s">
        <v>595</v>
      </c>
      <c r="AU511" s="178" t="s">
        <v>545</v>
      </c>
      <c r="AV511" s="11" t="s">
        <v>487</v>
      </c>
      <c r="AW511" s="11" t="s">
        <v>503</v>
      </c>
      <c r="AX511" s="11" t="s">
        <v>539</v>
      </c>
      <c r="AY511" s="178" t="s">
        <v>582</v>
      </c>
    </row>
    <row r="512" spans="2:51" s="11" customFormat="1" ht="13.5">
      <c r="B512" s="175"/>
      <c r="D512" s="172" t="s">
        <v>595</v>
      </c>
      <c r="E512" s="176" t="s">
        <v>486</v>
      </c>
      <c r="F512" s="177" t="s">
        <v>597</v>
      </c>
      <c r="H512" s="178" t="s">
        <v>486</v>
      </c>
      <c r="I512" s="179"/>
      <c r="L512" s="175"/>
      <c r="M512" s="180"/>
      <c r="N512" s="181"/>
      <c r="O512" s="181"/>
      <c r="P512" s="181"/>
      <c r="Q512" s="181"/>
      <c r="R512" s="181"/>
      <c r="S512" s="181"/>
      <c r="T512" s="182"/>
      <c r="AT512" s="178" t="s">
        <v>595</v>
      </c>
      <c r="AU512" s="178" t="s">
        <v>545</v>
      </c>
      <c r="AV512" s="11" t="s">
        <v>487</v>
      </c>
      <c r="AW512" s="11" t="s">
        <v>503</v>
      </c>
      <c r="AX512" s="11" t="s">
        <v>539</v>
      </c>
      <c r="AY512" s="178" t="s">
        <v>582</v>
      </c>
    </row>
    <row r="513" spans="2:51" s="12" customFormat="1" ht="13.5">
      <c r="B513" s="183"/>
      <c r="D513" s="172" t="s">
        <v>595</v>
      </c>
      <c r="E513" s="184" t="s">
        <v>486</v>
      </c>
      <c r="F513" s="185" t="s">
        <v>3</v>
      </c>
      <c r="H513" s="186">
        <v>1957</v>
      </c>
      <c r="I513" s="187"/>
      <c r="L513" s="183"/>
      <c r="M513" s="188"/>
      <c r="N513" s="189"/>
      <c r="O513" s="189"/>
      <c r="P513" s="189"/>
      <c r="Q513" s="189"/>
      <c r="R513" s="189"/>
      <c r="S513" s="189"/>
      <c r="T513" s="190"/>
      <c r="AT513" s="184" t="s">
        <v>595</v>
      </c>
      <c r="AU513" s="184" t="s">
        <v>545</v>
      </c>
      <c r="AV513" s="12" t="s">
        <v>545</v>
      </c>
      <c r="AW513" s="12" t="s">
        <v>503</v>
      </c>
      <c r="AX513" s="12" t="s">
        <v>539</v>
      </c>
      <c r="AY513" s="184" t="s">
        <v>582</v>
      </c>
    </row>
    <row r="514" spans="2:51" s="12" customFormat="1" ht="13.5">
      <c r="B514" s="183"/>
      <c r="D514" s="172" t="s">
        <v>595</v>
      </c>
      <c r="E514" s="184" t="s">
        <v>486</v>
      </c>
      <c r="F514" s="185" t="s">
        <v>4</v>
      </c>
      <c r="H514" s="186">
        <v>1868</v>
      </c>
      <c r="I514" s="187"/>
      <c r="L514" s="183"/>
      <c r="M514" s="188"/>
      <c r="N514" s="189"/>
      <c r="O514" s="189"/>
      <c r="P514" s="189"/>
      <c r="Q514" s="189"/>
      <c r="R514" s="189"/>
      <c r="S514" s="189"/>
      <c r="T514" s="190"/>
      <c r="AT514" s="184" t="s">
        <v>595</v>
      </c>
      <c r="AU514" s="184" t="s">
        <v>545</v>
      </c>
      <c r="AV514" s="12" t="s">
        <v>545</v>
      </c>
      <c r="AW514" s="12" t="s">
        <v>503</v>
      </c>
      <c r="AX514" s="12" t="s">
        <v>539</v>
      </c>
      <c r="AY514" s="184" t="s">
        <v>582</v>
      </c>
    </row>
    <row r="515" spans="2:51" s="12" customFormat="1" ht="13.5">
      <c r="B515" s="183"/>
      <c r="D515" s="172" t="s">
        <v>595</v>
      </c>
      <c r="E515" s="184" t="s">
        <v>486</v>
      </c>
      <c r="F515" s="185" t="s">
        <v>486</v>
      </c>
      <c r="H515" s="186">
        <v>0</v>
      </c>
      <c r="I515" s="187"/>
      <c r="L515" s="183"/>
      <c r="M515" s="188"/>
      <c r="N515" s="189"/>
      <c r="O515" s="189"/>
      <c r="P515" s="189"/>
      <c r="Q515" s="189"/>
      <c r="R515" s="189"/>
      <c r="S515" s="189"/>
      <c r="T515" s="190"/>
      <c r="AT515" s="184" t="s">
        <v>595</v>
      </c>
      <c r="AU515" s="184" t="s">
        <v>545</v>
      </c>
      <c r="AV515" s="12" t="s">
        <v>545</v>
      </c>
      <c r="AW515" s="12" t="s">
        <v>503</v>
      </c>
      <c r="AX515" s="12" t="s">
        <v>539</v>
      </c>
      <c r="AY515" s="184" t="s">
        <v>582</v>
      </c>
    </row>
    <row r="516" spans="2:51" s="11" customFormat="1" ht="13.5">
      <c r="B516" s="175"/>
      <c r="D516" s="172" t="s">
        <v>595</v>
      </c>
      <c r="E516" s="176" t="s">
        <v>486</v>
      </c>
      <c r="F516" s="177" t="s">
        <v>5</v>
      </c>
      <c r="H516" s="178" t="s">
        <v>486</v>
      </c>
      <c r="I516" s="179"/>
      <c r="L516" s="175"/>
      <c r="M516" s="180"/>
      <c r="N516" s="181"/>
      <c r="O516" s="181"/>
      <c r="P516" s="181"/>
      <c r="Q516" s="181"/>
      <c r="R516" s="181"/>
      <c r="S516" s="181"/>
      <c r="T516" s="182"/>
      <c r="AT516" s="178" t="s">
        <v>595</v>
      </c>
      <c r="AU516" s="178" t="s">
        <v>545</v>
      </c>
      <c r="AV516" s="11" t="s">
        <v>487</v>
      </c>
      <c r="AW516" s="11" t="s">
        <v>503</v>
      </c>
      <c r="AX516" s="11" t="s">
        <v>539</v>
      </c>
      <c r="AY516" s="178" t="s">
        <v>582</v>
      </c>
    </row>
    <row r="517" spans="2:51" s="11" customFormat="1" ht="13.5">
      <c r="B517" s="175"/>
      <c r="D517" s="172" t="s">
        <v>595</v>
      </c>
      <c r="E517" s="176" t="s">
        <v>486</v>
      </c>
      <c r="F517" s="177" t="s">
        <v>6</v>
      </c>
      <c r="H517" s="178" t="s">
        <v>486</v>
      </c>
      <c r="I517" s="179"/>
      <c r="L517" s="175"/>
      <c r="M517" s="180"/>
      <c r="N517" s="181"/>
      <c r="O517" s="181"/>
      <c r="P517" s="181"/>
      <c r="Q517" s="181"/>
      <c r="R517" s="181"/>
      <c r="S517" s="181"/>
      <c r="T517" s="182"/>
      <c r="AT517" s="178" t="s">
        <v>595</v>
      </c>
      <c r="AU517" s="178" t="s">
        <v>545</v>
      </c>
      <c r="AV517" s="11" t="s">
        <v>487</v>
      </c>
      <c r="AW517" s="11" t="s">
        <v>503</v>
      </c>
      <c r="AX517" s="11" t="s">
        <v>539</v>
      </c>
      <c r="AY517" s="178" t="s">
        <v>582</v>
      </c>
    </row>
    <row r="518" spans="2:51" s="12" customFormat="1" ht="13.5">
      <c r="B518" s="183"/>
      <c r="D518" s="172" t="s">
        <v>595</v>
      </c>
      <c r="E518" s="184" t="s">
        <v>486</v>
      </c>
      <c r="F518" s="185" t="s">
        <v>7</v>
      </c>
      <c r="H518" s="186">
        <v>37</v>
      </c>
      <c r="I518" s="187"/>
      <c r="L518" s="183"/>
      <c r="M518" s="188"/>
      <c r="N518" s="189"/>
      <c r="O518" s="189"/>
      <c r="P518" s="189"/>
      <c r="Q518" s="189"/>
      <c r="R518" s="189"/>
      <c r="S518" s="189"/>
      <c r="T518" s="190"/>
      <c r="AT518" s="184" t="s">
        <v>595</v>
      </c>
      <c r="AU518" s="184" t="s">
        <v>545</v>
      </c>
      <c r="AV518" s="12" t="s">
        <v>545</v>
      </c>
      <c r="AW518" s="12" t="s">
        <v>503</v>
      </c>
      <c r="AX518" s="12" t="s">
        <v>539</v>
      </c>
      <c r="AY518" s="184" t="s">
        <v>582</v>
      </c>
    </row>
    <row r="519" spans="2:51" s="12" customFormat="1" ht="13.5">
      <c r="B519" s="183"/>
      <c r="D519" s="172" t="s">
        <v>595</v>
      </c>
      <c r="E519" s="184" t="s">
        <v>486</v>
      </c>
      <c r="F519" s="185" t="s">
        <v>8</v>
      </c>
      <c r="H519" s="186">
        <v>37</v>
      </c>
      <c r="I519" s="187"/>
      <c r="L519" s="183"/>
      <c r="M519" s="188"/>
      <c r="N519" s="189"/>
      <c r="O519" s="189"/>
      <c r="P519" s="189"/>
      <c r="Q519" s="189"/>
      <c r="R519" s="189"/>
      <c r="S519" s="189"/>
      <c r="T519" s="190"/>
      <c r="AT519" s="184" t="s">
        <v>595</v>
      </c>
      <c r="AU519" s="184" t="s">
        <v>545</v>
      </c>
      <c r="AV519" s="12" t="s">
        <v>545</v>
      </c>
      <c r="AW519" s="12" t="s">
        <v>503</v>
      </c>
      <c r="AX519" s="12" t="s">
        <v>539</v>
      </c>
      <c r="AY519" s="184" t="s">
        <v>582</v>
      </c>
    </row>
    <row r="520" spans="2:51" s="12" customFormat="1" ht="13.5">
      <c r="B520" s="183"/>
      <c r="D520" s="172" t="s">
        <v>595</v>
      </c>
      <c r="E520" s="184" t="s">
        <v>486</v>
      </c>
      <c r="F520" s="185" t="s">
        <v>9</v>
      </c>
      <c r="H520" s="186">
        <v>37</v>
      </c>
      <c r="I520" s="187"/>
      <c r="L520" s="183"/>
      <c r="M520" s="188"/>
      <c r="N520" s="189"/>
      <c r="O520" s="189"/>
      <c r="P520" s="189"/>
      <c r="Q520" s="189"/>
      <c r="R520" s="189"/>
      <c r="S520" s="189"/>
      <c r="T520" s="190"/>
      <c r="AT520" s="184" t="s">
        <v>595</v>
      </c>
      <c r="AU520" s="184" t="s">
        <v>545</v>
      </c>
      <c r="AV520" s="12" t="s">
        <v>545</v>
      </c>
      <c r="AW520" s="12" t="s">
        <v>503</v>
      </c>
      <c r="AX520" s="12" t="s">
        <v>539</v>
      </c>
      <c r="AY520" s="184" t="s">
        <v>582</v>
      </c>
    </row>
    <row r="521" spans="2:51" s="12" customFormat="1" ht="13.5">
      <c r="B521" s="183"/>
      <c r="D521" s="172" t="s">
        <v>595</v>
      </c>
      <c r="E521" s="184" t="s">
        <v>486</v>
      </c>
      <c r="F521" s="185" t="s">
        <v>10</v>
      </c>
      <c r="H521" s="186">
        <v>37</v>
      </c>
      <c r="I521" s="187"/>
      <c r="L521" s="183"/>
      <c r="M521" s="188"/>
      <c r="N521" s="189"/>
      <c r="O521" s="189"/>
      <c r="P521" s="189"/>
      <c r="Q521" s="189"/>
      <c r="R521" s="189"/>
      <c r="S521" s="189"/>
      <c r="T521" s="190"/>
      <c r="AT521" s="184" t="s">
        <v>595</v>
      </c>
      <c r="AU521" s="184" t="s">
        <v>545</v>
      </c>
      <c r="AV521" s="12" t="s">
        <v>545</v>
      </c>
      <c r="AW521" s="12" t="s">
        <v>503</v>
      </c>
      <c r="AX521" s="12" t="s">
        <v>539</v>
      </c>
      <c r="AY521" s="184" t="s">
        <v>582</v>
      </c>
    </row>
    <row r="522" spans="2:51" s="12" customFormat="1" ht="13.5">
      <c r="B522" s="183"/>
      <c r="D522" s="172" t="s">
        <v>595</v>
      </c>
      <c r="E522" s="184" t="s">
        <v>486</v>
      </c>
      <c r="F522" s="185" t="s">
        <v>11</v>
      </c>
      <c r="H522" s="186">
        <v>37</v>
      </c>
      <c r="I522" s="187"/>
      <c r="L522" s="183"/>
      <c r="M522" s="188"/>
      <c r="N522" s="189"/>
      <c r="O522" s="189"/>
      <c r="P522" s="189"/>
      <c r="Q522" s="189"/>
      <c r="R522" s="189"/>
      <c r="S522" s="189"/>
      <c r="T522" s="190"/>
      <c r="AT522" s="184" t="s">
        <v>595</v>
      </c>
      <c r="AU522" s="184" t="s">
        <v>545</v>
      </c>
      <c r="AV522" s="12" t="s">
        <v>545</v>
      </c>
      <c r="AW522" s="12" t="s">
        <v>503</v>
      </c>
      <c r="AX522" s="12" t="s">
        <v>539</v>
      </c>
      <c r="AY522" s="184" t="s">
        <v>582</v>
      </c>
    </row>
    <row r="523" spans="2:51" s="13" customFormat="1" ht="13.5">
      <c r="B523" s="191"/>
      <c r="D523" s="192" t="s">
        <v>595</v>
      </c>
      <c r="E523" s="193" t="s">
        <v>486</v>
      </c>
      <c r="F523" s="194" t="s">
        <v>607</v>
      </c>
      <c r="H523" s="195">
        <v>4010</v>
      </c>
      <c r="I523" s="196"/>
      <c r="L523" s="191"/>
      <c r="M523" s="197"/>
      <c r="N523" s="198"/>
      <c r="O523" s="198"/>
      <c r="P523" s="198"/>
      <c r="Q523" s="198"/>
      <c r="R523" s="198"/>
      <c r="S523" s="198"/>
      <c r="T523" s="199"/>
      <c r="AT523" s="200" t="s">
        <v>595</v>
      </c>
      <c r="AU523" s="200" t="s">
        <v>545</v>
      </c>
      <c r="AV523" s="13" t="s">
        <v>589</v>
      </c>
      <c r="AW523" s="13" t="s">
        <v>503</v>
      </c>
      <c r="AX523" s="13" t="s">
        <v>487</v>
      </c>
      <c r="AY523" s="200" t="s">
        <v>582</v>
      </c>
    </row>
    <row r="524" spans="2:65" s="1" customFormat="1" ht="22.5" customHeight="1">
      <c r="B524" s="159"/>
      <c r="C524" s="160" t="s">
        <v>12</v>
      </c>
      <c r="D524" s="160" t="s">
        <v>584</v>
      </c>
      <c r="E524" s="161" t="s">
        <v>13</v>
      </c>
      <c r="F524" s="162" t="s">
        <v>14</v>
      </c>
      <c r="G524" s="163" t="s">
        <v>771</v>
      </c>
      <c r="H524" s="164">
        <v>244.5</v>
      </c>
      <c r="I524" s="165"/>
      <c r="J524" s="166">
        <f>ROUND(I524*H524,2)</f>
        <v>0</v>
      </c>
      <c r="K524" s="162" t="s">
        <v>588</v>
      </c>
      <c r="L524" s="34"/>
      <c r="M524" s="167" t="s">
        <v>486</v>
      </c>
      <c r="N524" s="168" t="s">
        <v>510</v>
      </c>
      <c r="O524" s="35"/>
      <c r="P524" s="169">
        <f>O524*H524</f>
        <v>0</v>
      </c>
      <c r="Q524" s="169">
        <v>0.00065</v>
      </c>
      <c r="R524" s="169">
        <f>Q524*H524</f>
        <v>0.15892499999999998</v>
      </c>
      <c r="S524" s="169">
        <v>0</v>
      </c>
      <c r="T524" s="170">
        <f>S524*H524</f>
        <v>0</v>
      </c>
      <c r="AR524" s="17" t="s">
        <v>589</v>
      </c>
      <c r="AT524" s="17" t="s">
        <v>584</v>
      </c>
      <c r="AU524" s="17" t="s">
        <v>545</v>
      </c>
      <c r="AY524" s="17" t="s">
        <v>582</v>
      </c>
      <c r="BE524" s="171">
        <f>IF(N524="základní",J524,0)</f>
        <v>0</v>
      </c>
      <c r="BF524" s="171">
        <f>IF(N524="snížená",J524,0)</f>
        <v>0</v>
      </c>
      <c r="BG524" s="171">
        <f>IF(N524="zákl. přenesená",J524,0)</f>
        <v>0</v>
      </c>
      <c r="BH524" s="171">
        <f>IF(N524="sníž. přenesená",J524,0)</f>
        <v>0</v>
      </c>
      <c r="BI524" s="171">
        <f>IF(N524="nulová",J524,0)</f>
        <v>0</v>
      </c>
      <c r="BJ524" s="17" t="s">
        <v>487</v>
      </c>
      <c r="BK524" s="171">
        <f>ROUND(I524*H524,2)</f>
        <v>0</v>
      </c>
      <c r="BL524" s="17" t="s">
        <v>589</v>
      </c>
      <c r="BM524" s="17" t="s">
        <v>15</v>
      </c>
    </row>
    <row r="525" spans="2:47" s="1" customFormat="1" ht="13.5">
      <c r="B525" s="34"/>
      <c r="D525" s="172" t="s">
        <v>591</v>
      </c>
      <c r="F525" s="173" t="s">
        <v>16</v>
      </c>
      <c r="I525" s="131"/>
      <c r="L525" s="34"/>
      <c r="M525" s="64"/>
      <c r="N525" s="35"/>
      <c r="O525" s="35"/>
      <c r="P525" s="35"/>
      <c r="Q525" s="35"/>
      <c r="R525" s="35"/>
      <c r="S525" s="35"/>
      <c r="T525" s="65"/>
      <c r="AT525" s="17" t="s">
        <v>591</v>
      </c>
      <c r="AU525" s="17" t="s">
        <v>545</v>
      </c>
    </row>
    <row r="526" spans="2:47" s="1" customFormat="1" ht="108">
      <c r="B526" s="34"/>
      <c r="D526" s="172" t="s">
        <v>593</v>
      </c>
      <c r="F526" s="174" t="s">
        <v>0</v>
      </c>
      <c r="I526" s="131"/>
      <c r="L526" s="34"/>
      <c r="M526" s="64"/>
      <c r="N526" s="35"/>
      <c r="O526" s="35"/>
      <c r="P526" s="35"/>
      <c r="Q526" s="35"/>
      <c r="R526" s="35"/>
      <c r="S526" s="35"/>
      <c r="T526" s="65"/>
      <c r="AT526" s="17" t="s">
        <v>593</v>
      </c>
      <c r="AU526" s="17" t="s">
        <v>545</v>
      </c>
    </row>
    <row r="527" spans="2:51" s="11" customFormat="1" ht="13.5">
      <c r="B527" s="175"/>
      <c r="D527" s="172" t="s">
        <v>595</v>
      </c>
      <c r="E527" s="176" t="s">
        <v>486</v>
      </c>
      <c r="F527" s="177" t="s">
        <v>1</v>
      </c>
      <c r="H527" s="178" t="s">
        <v>486</v>
      </c>
      <c r="I527" s="179"/>
      <c r="L527" s="175"/>
      <c r="M527" s="180"/>
      <c r="N527" s="181"/>
      <c r="O527" s="181"/>
      <c r="P527" s="181"/>
      <c r="Q527" s="181"/>
      <c r="R527" s="181"/>
      <c r="S527" s="181"/>
      <c r="T527" s="182"/>
      <c r="AT527" s="178" t="s">
        <v>595</v>
      </c>
      <c r="AU527" s="178" t="s">
        <v>545</v>
      </c>
      <c r="AV527" s="11" t="s">
        <v>487</v>
      </c>
      <c r="AW527" s="11" t="s">
        <v>503</v>
      </c>
      <c r="AX527" s="11" t="s">
        <v>539</v>
      </c>
      <c r="AY527" s="178" t="s">
        <v>582</v>
      </c>
    </row>
    <row r="528" spans="2:51" s="11" customFormat="1" ht="13.5">
      <c r="B528" s="175"/>
      <c r="D528" s="172" t="s">
        <v>595</v>
      </c>
      <c r="E528" s="176" t="s">
        <v>486</v>
      </c>
      <c r="F528" s="177" t="s">
        <v>17</v>
      </c>
      <c r="H528" s="178" t="s">
        <v>486</v>
      </c>
      <c r="I528" s="179"/>
      <c r="L528" s="175"/>
      <c r="M528" s="180"/>
      <c r="N528" s="181"/>
      <c r="O528" s="181"/>
      <c r="P528" s="181"/>
      <c r="Q528" s="181"/>
      <c r="R528" s="181"/>
      <c r="S528" s="181"/>
      <c r="T528" s="182"/>
      <c r="AT528" s="178" t="s">
        <v>595</v>
      </c>
      <c r="AU528" s="178" t="s">
        <v>545</v>
      </c>
      <c r="AV528" s="11" t="s">
        <v>487</v>
      </c>
      <c r="AW528" s="11" t="s">
        <v>503</v>
      </c>
      <c r="AX528" s="11" t="s">
        <v>539</v>
      </c>
      <c r="AY528" s="178" t="s">
        <v>582</v>
      </c>
    </row>
    <row r="529" spans="2:51" s="11" customFormat="1" ht="13.5">
      <c r="B529" s="175"/>
      <c r="D529" s="172" t="s">
        <v>595</v>
      </c>
      <c r="E529" s="176" t="s">
        <v>486</v>
      </c>
      <c r="F529" s="177" t="s">
        <v>633</v>
      </c>
      <c r="H529" s="178" t="s">
        <v>486</v>
      </c>
      <c r="I529" s="179"/>
      <c r="L529" s="175"/>
      <c r="M529" s="180"/>
      <c r="N529" s="181"/>
      <c r="O529" s="181"/>
      <c r="P529" s="181"/>
      <c r="Q529" s="181"/>
      <c r="R529" s="181"/>
      <c r="S529" s="181"/>
      <c r="T529" s="182"/>
      <c r="AT529" s="178" t="s">
        <v>595</v>
      </c>
      <c r="AU529" s="178" t="s">
        <v>545</v>
      </c>
      <c r="AV529" s="11" t="s">
        <v>487</v>
      </c>
      <c r="AW529" s="11" t="s">
        <v>503</v>
      </c>
      <c r="AX529" s="11" t="s">
        <v>539</v>
      </c>
      <c r="AY529" s="178" t="s">
        <v>582</v>
      </c>
    </row>
    <row r="530" spans="2:51" s="12" customFormat="1" ht="13.5">
      <c r="B530" s="183"/>
      <c r="D530" s="172" t="s">
        <v>595</v>
      </c>
      <c r="E530" s="184" t="s">
        <v>486</v>
      </c>
      <c r="F530" s="185" t="s">
        <v>18</v>
      </c>
      <c r="H530" s="186">
        <v>6</v>
      </c>
      <c r="I530" s="187"/>
      <c r="L530" s="183"/>
      <c r="M530" s="188"/>
      <c r="N530" s="189"/>
      <c r="O530" s="189"/>
      <c r="P530" s="189"/>
      <c r="Q530" s="189"/>
      <c r="R530" s="189"/>
      <c r="S530" s="189"/>
      <c r="T530" s="190"/>
      <c r="AT530" s="184" t="s">
        <v>595</v>
      </c>
      <c r="AU530" s="184" t="s">
        <v>545</v>
      </c>
      <c r="AV530" s="12" t="s">
        <v>545</v>
      </c>
      <c r="AW530" s="12" t="s">
        <v>503</v>
      </c>
      <c r="AX530" s="12" t="s">
        <v>539</v>
      </c>
      <c r="AY530" s="184" t="s">
        <v>582</v>
      </c>
    </row>
    <row r="531" spans="2:51" s="12" customFormat="1" ht="13.5">
      <c r="B531" s="183"/>
      <c r="D531" s="172" t="s">
        <v>595</v>
      </c>
      <c r="E531" s="184" t="s">
        <v>486</v>
      </c>
      <c r="F531" s="185" t="s">
        <v>19</v>
      </c>
      <c r="H531" s="186">
        <v>6</v>
      </c>
      <c r="I531" s="187"/>
      <c r="L531" s="183"/>
      <c r="M531" s="188"/>
      <c r="N531" s="189"/>
      <c r="O531" s="189"/>
      <c r="P531" s="189"/>
      <c r="Q531" s="189"/>
      <c r="R531" s="189"/>
      <c r="S531" s="189"/>
      <c r="T531" s="190"/>
      <c r="AT531" s="184" t="s">
        <v>595</v>
      </c>
      <c r="AU531" s="184" t="s">
        <v>545</v>
      </c>
      <c r="AV531" s="12" t="s">
        <v>545</v>
      </c>
      <c r="AW531" s="12" t="s">
        <v>503</v>
      </c>
      <c r="AX531" s="12" t="s">
        <v>539</v>
      </c>
      <c r="AY531" s="184" t="s">
        <v>582</v>
      </c>
    </row>
    <row r="532" spans="2:51" s="12" customFormat="1" ht="13.5">
      <c r="B532" s="183"/>
      <c r="D532" s="172" t="s">
        <v>595</v>
      </c>
      <c r="E532" s="184" t="s">
        <v>486</v>
      </c>
      <c r="F532" s="185" t="s">
        <v>20</v>
      </c>
      <c r="H532" s="186">
        <v>4.5</v>
      </c>
      <c r="I532" s="187"/>
      <c r="L532" s="183"/>
      <c r="M532" s="188"/>
      <c r="N532" s="189"/>
      <c r="O532" s="189"/>
      <c r="P532" s="189"/>
      <c r="Q532" s="189"/>
      <c r="R532" s="189"/>
      <c r="S532" s="189"/>
      <c r="T532" s="190"/>
      <c r="AT532" s="184" t="s">
        <v>595</v>
      </c>
      <c r="AU532" s="184" t="s">
        <v>545</v>
      </c>
      <c r="AV532" s="12" t="s">
        <v>545</v>
      </c>
      <c r="AW532" s="12" t="s">
        <v>503</v>
      </c>
      <c r="AX532" s="12" t="s">
        <v>539</v>
      </c>
      <c r="AY532" s="184" t="s">
        <v>582</v>
      </c>
    </row>
    <row r="533" spans="2:51" s="12" customFormat="1" ht="13.5">
      <c r="B533" s="183"/>
      <c r="D533" s="172" t="s">
        <v>595</v>
      </c>
      <c r="E533" s="184" t="s">
        <v>486</v>
      </c>
      <c r="F533" s="185" t="s">
        <v>21</v>
      </c>
      <c r="H533" s="186">
        <v>9</v>
      </c>
      <c r="I533" s="187"/>
      <c r="L533" s="183"/>
      <c r="M533" s="188"/>
      <c r="N533" s="189"/>
      <c r="O533" s="189"/>
      <c r="P533" s="189"/>
      <c r="Q533" s="189"/>
      <c r="R533" s="189"/>
      <c r="S533" s="189"/>
      <c r="T533" s="190"/>
      <c r="AT533" s="184" t="s">
        <v>595</v>
      </c>
      <c r="AU533" s="184" t="s">
        <v>545</v>
      </c>
      <c r="AV533" s="12" t="s">
        <v>545</v>
      </c>
      <c r="AW533" s="12" t="s">
        <v>503</v>
      </c>
      <c r="AX533" s="12" t="s">
        <v>539</v>
      </c>
      <c r="AY533" s="184" t="s">
        <v>582</v>
      </c>
    </row>
    <row r="534" spans="2:51" s="12" customFormat="1" ht="13.5">
      <c r="B534" s="183"/>
      <c r="D534" s="172" t="s">
        <v>595</v>
      </c>
      <c r="E534" s="184" t="s">
        <v>486</v>
      </c>
      <c r="F534" s="185" t="s">
        <v>22</v>
      </c>
      <c r="H534" s="186">
        <v>9</v>
      </c>
      <c r="I534" s="187"/>
      <c r="L534" s="183"/>
      <c r="M534" s="188"/>
      <c r="N534" s="189"/>
      <c r="O534" s="189"/>
      <c r="P534" s="189"/>
      <c r="Q534" s="189"/>
      <c r="R534" s="189"/>
      <c r="S534" s="189"/>
      <c r="T534" s="190"/>
      <c r="AT534" s="184" t="s">
        <v>595</v>
      </c>
      <c r="AU534" s="184" t="s">
        <v>545</v>
      </c>
      <c r="AV534" s="12" t="s">
        <v>545</v>
      </c>
      <c r="AW534" s="12" t="s">
        <v>503</v>
      </c>
      <c r="AX534" s="12" t="s">
        <v>539</v>
      </c>
      <c r="AY534" s="184" t="s">
        <v>582</v>
      </c>
    </row>
    <row r="535" spans="2:51" s="12" customFormat="1" ht="13.5">
      <c r="B535" s="183"/>
      <c r="D535" s="172" t="s">
        <v>595</v>
      </c>
      <c r="E535" s="184" t="s">
        <v>486</v>
      </c>
      <c r="F535" s="185" t="s">
        <v>23</v>
      </c>
      <c r="H535" s="186">
        <v>13.5</v>
      </c>
      <c r="I535" s="187"/>
      <c r="L535" s="183"/>
      <c r="M535" s="188"/>
      <c r="N535" s="189"/>
      <c r="O535" s="189"/>
      <c r="P535" s="189"/>
      <c r="Q535" s="189"/>
      <c r="R535" s="189"/>
      <c r="S535" s="189"/>
      <c r="T535" s="190"/>
      <c r="AT535" s="184" t="s">
        <v>595</v>
      </c>
      <c r="AU535" s="184" t="s">
        <v>545</v>
      </c>
      <c r="AV535" s="12" t="s">
        <v>545</v>
      </c>
      <c r="AW535" s="12" t="s">
        <v>503</v>
      </c>
      <c r="AX535" s="12" t="s">
        <v>539</v>
      </c>
      <c r="AY535" s="184" t="s">
        <v>582</v>
      </c>
    </row>
    <row r="536" spans="2:51" s="12" customFormat="1" ht="13.5">
      <c r="B536" s="183"/>
      <c r="D536" s="172" t="s">
        <v>595</v>
      </c>
      <c r="E536" s="184" t="s">
        <v>486</v>
      </c>
      <c r="F536" s="185" t="s">
        <v>24</v>
      </c>
      <c r="H536" s="186">
        <v>6</v>
      </c>
      <c r="I536" s="187"/>
      <c r="L536" s="183"/>
      <c r="M536" s="188"/>
      <c r="N536" s="189"/>
      <c r="O536" s="189"/>
      <c r="P536" s="189"/>
      <c r="Q536" s="189"/>
      <c r="R536" s="189"/>
      <c r="S536" s="189"/>
      <c r="T536" s="190"/>
      <c r="AT536" s="184" t="s">
        <v>595</v>
      </c>
      <c r="AU536" s="184" t="s">
        <v>545</v>
      </c>
      <c r="AV536" s="12" t="s">
        <v>545</v>
      </c>
      <c r="AW536" s="12" t="s">
        <v>503</v>
      </c>
      <c r="AX536" s="12" t="s">
        <v>539</v>
      </c>
      <c r="AY536" s="184" t="s">
        <v>582</v>
      </c>
    </row>
    <row r="537" spans="2:51" s="12" customFormat="1" ht="13.5">
      <c r="B537" s="183"/>
      <c r="D537" s="172" t="s">
        <v>595</v>
      </c>
      <c r="E537" s="184" t="s">
        <v>486</v>
      </c>
      <c r="F537" s="185" t="s">
        <v>25</v>
      </c>
      <c r="H537" s="186">
        <v>13.5</v>
      </c>
      <c r="I537" s="187"/>
      <c r="L537" s="183"/>
      <c r="M537" s="188"/>
      <c r="N537" s="189"/>
      <c r="O537" s="189"/>
      <c r="P537" s="189"/>
      <c r="Q537" s="189"/>
      <c r="R537" s="189"/>
      <c r="S537" s="189"/>
      <c r="T537" s="190"/>
      <c r="AT537" s="184" t="s">
        <v>595</v>
      </c>
      <c r="AU537" s="184" t="s">
        <v>545</v>
      </c>
      <c r="AV537" s="12" t="s">
        <v>545</v>
      </c>
      <c r="AW537" s="12" t="s">
        <v>503</v>
      </c>
      <c r="AX537" s="12" t="s">
        <v>539</v>
      </c>
      <c r="AY537" s="184" t="s">
        <v>582</v>
      </c>
    </row>
    <row r="538" spans="2:51" s="12" customFormat="1" ht="13.5">
      <c r="B538" s="183"/>
      <c r="D538" s="172" t="s">
        <v>595</v>
      </c>
      <c r="E538" s="184" t="s">
        <v>486</v>
      </c>
      <c r="F538" s="185" t="s">
        <v>26</v>
      </c>
      <c r="H538" s="186">
        <v>7.5</v>
      </c>
      <c r="I538" s="187"/>
      <c r="L538" s="183"/>
      <c r="M538" s="188"/>
      <c r="N538" s="189"/>
      <c r="O538" s="189"/>
      <c r="P538" s="189"/>
      <c r="Q538" s="189"/>
      <c r="R538" s="189"/>
      <c r="S538" s="189"/>
      <c r="T538" s="190"/>
      <c r="AT538" s="184" t="s">
        <v>595</v>
      </c>
      <c r="AU538" s="184" t="s">
        <v>545</v>
      </c>
      <c r="AV538" s="12" t="s">
        <v>545</v>
      </c>
      <c r="AW538" s="12" t="s">
        <v>503</v>
      </c>
      <c r="AX538" s="12" t="s">
        <v>539</v>
      </c>
      <c r="AY538" s="184" t="s">
        <v>582</v>
      </c>
    </row>
    <row r="539" spans="2:51" s="12" customFormat="1" ht="13.5">
      <c r="B539" s="183"/>
      <c r="D539" s="172" t="s">
        <v>595</v>
      </c>
      <c r="E539" s="184" t="s">
        <v>486</v>
      </c>
      <c r="F539" s="185" t="s">
        <v>27</v>
      </c>
      <c r="H539" s="186">
        <v>13.5</v>
      </c>
      <c r="I539" s="187"/>
      <c r="L539" s="183"/>
      <c r="M539" s="188"/>
      <c r="N539" s="189"/>
      <c r="O539" s="189"/>
      <c r="P539" s="189"/>
      <c r="Q539" s="189"/>
      <c r="R539" s="189"/>
      <c r="S539" s="189"/>
      <c r="T539" s="190"/>
      <c r="AT539" s="184" t="s">
        <v>595</v>
      </c>
      <c r="AU539" s="184" t="s">
        <v>545</v>
      </c>
      <c r="AV539" s="12" t="s">
        <v>545</v>
      </c>
      <c r="AW539" s="12" t="s">
        <v>503</v>
      </c>
      <c r="AX539" s="12" t="s">
        <v>539</v>
      </c>
      <c r="AY539" s="184" t="s">
        <v>582</v>
      </c>
    </row>
    <row r="540" spans="2:51" s="12" customFormat="1" ht="13.5">
      <c r="B540" s="183"/>
      <c r="D540" s="172" t="s">
        <v>595</v>
      </c>
      <c r="E540" s="184" t="s">
        <v>486</v>
      </c>
      <c r="F540" s="185" t="s">
        <v>28</v>
      </c>
      <c r="H540" s="186">
        <v>13.5</v>
      </c>
      <c r="I540" s="187"/>
      <c r="L540" s="183"/>
      <c r="M540" s="188"/>
      <c r="N540" s="189"/>
      <c r="O540" s="189"/>
      <c r="P540" s="189"/>
      <c r="Q540" s="189"/>
      <c r="R540" s="189"/>
      <c r="S540" s="189"/>
      <c r="T540" s="190"/>
      <c r="AT540" s="184" t="s">
        <v>595</v>
      </c>
      <c r="AU540" s="184" t="s">
        <v>545</v>
      </c>
      <c r="AV540" s="12" t="s">
        <v>545</v>
      </c>
      <c r="AW540" s="12" t="s">
        <v>503</v>
      </c>
      <c r="AX540" s="12" t="s">
        <v>539</v>
      </c>
      <c r="AY540" s="184" t="s">
        <v>582</v>
      </c>
    </row>
    <row r="541" spans="2:51" s="12" customFormat="1" ht="13.5">
      <c r="B541" s="183"/>
      <c r="D541" s="172" t="s">
        <v>595</v>
      </c>
      <c r="E541" s="184" t="s">
        <v>486</v>
      </c>
      <c r="F541" s="185" t="s">
        <v>29</v>
      </c>
      <c r="H541" s="186">
        <v>9</v>
      </c>
      <c r="I541" s="187"/>
      <c r="L541" s="183"/>
      <c r="M541" s="188"/>
      <c r="N541" s="189"/>
      <c r="O541" s="189"/>
      <c r="P541" s="189"/>
      <c r="Q541" s="189"/>
      <c r="R541" s="189"/>
      <c r="S541" s="189"/>
      <c r="T541" s="190"/>
      <c r="AT541" s="184" t="s">
        <v>595</v>
      </c>
      <c r="AU541" s="184" t="s">
        <v>545</v>
      </c>
      <c r="AV541" s="12" t="s">
        <v>545</v>
      </c>
      <c r="AW541" s="12" t="s">
        <v>503</v>
      </c>
      <c r="AX541" s="12" t="s">
        <v>539</v>
      </c>
      <c r="AY541" s="184" t="s">
        <v>582</v>
      </c>
    </row>
    <row r="542" spans="2:51" s="12" customFormat="1" ht="13.5">
      <c r="B542" s="183"/>
      <c r="D542" s="172" t="s">
        <v>595</v>
      </c>
      <c r="E542" s="184" t="s">
        <v>486</v>
      </c>
      <c r="F542" s="185" t="s">
        <v>30</v>
      </c>
      <c r="H542" s="186">
        <v>7.5</v>
      </c>
      <c r="I542" s="187"/>
      <c r="L542" s="183"/>
      <c r="M542" s="188"/>
      <c r="N542" s="189"/>
      <c r="O542" s="189"/>
      <c r="P542" s="189"/>
      <c r="Q542" s="189"/>
      <c r="R542" s="189"/>
      <c r="S542" s="189"/>
      <c r="T542" s="190"/>
      <c r="AT542" s="184" t="s">
        <v>595</v>
      </c>
      <c r="AU542" s="184" t="s">
        <v>545</v>
      </c>
      <c r="AV542" s="12" t="s">
        <v>545</v>
      </c>
      <c r="AW542" s="12" t="s">
        <v>503</v>
      </c>
      <c r="AX542" s="12" t="s">
        <v>539</v>
      </c>
      <c r="AY542" s="184" t="s">
        <v>582</v>
      </c>
    </row>
    <row r="543" spans="2:51" s="12" customFormat="1" ht="13.5">
      <c r="B543" s="183"/>
      <c r="D543" s="172" t="s">
        <v>595</v>
      </c>
      <c r="E543" s="184" t="s">
        <v>486</v>
      </c>
      <c r="F543" s="185" t="s">
        <v>31</v>
      </c>
      <c r="H543" s="186">
        <v>13.5</v>
      </c>
      <c r="I543" s="187"/>
      <c r="L543" s="183"/>
      <c r="M543" s="188"/>
      <c r="N543" s="189"/>
      <c r="O543" s="189"/>
      <c r="P543" s="189"/>
      <c r="Q543" s="189"/>
      <c r="R543" s="189"/>
      <c r="S543" s="189"/>
      <c r="T543" s="190"/>
      <c r="AT543" s="184" t="s">
        <v>595</v>
      </c>
      <c r="AU543" s="184" t="s">
        <v>545</v>
      </c>
      <c r="AV543" s="12" t="s">
        <v>545</v>
      </c>
      <c r="AW543" s="12" t="s">
        <v>503</v>
      </c>
      <c r="AX543" s="12" t="s">
        <v>539</v>
      </c>
      <c r="AY543" s="184" t="s">
        <v>582</v>
      </c>
    </row>
    <row r="544" spans="2:51" s="12" customFormat="1" ht="13.5">
      <c r="B544" s="183"/>
      <c r="D544" s="172" t="s">
        <v>595</v>
      </c>
      <c r="E544" s="184" t="s">
        <v>486</v>
      </c>
      <c r="F544" s="185" t="s">
        <v>486</v>
      </c>
      <c r="H544" s="186">
        <v>0</v>
      </c>
      <c r="I544" s="187"/>
      <c r="L544" s="183"/>
      <c r="M544" s="188"/>
      <c r="N544" s="189"/>
      <c r="O544" s="189"/>
      <c r="P544" s="189"/>
      <c r="Q544" s="189"/>
      <c r="R544" s="189"/>
      <c r="S544" s="189"/>
      <c r="T544" s="190"/>
      <c r="AT544" s="184" t="s">
        <v>595</v>
      </c>
      <c r="AU544" s="184" t="s">
        <v>545</v>
      </c>
      <c r="AV544" s="12" t="s">
        <v>545</v>
      </c>
      <c r="AW544" s="12" t="s">
        <v>503</v>
      </c>
      <c r="AX544" s="12" t="s">
        <v>539</v>
      </c>
      <c r="AY544" s="184" t="s">
        <v>582</v>
      </c>
    </row>
    <row r="545" spans="2:51" s="11" customFormat="1" ht="13.5">
      <c r="B545" s="175"/>
      <c r="D545" s="172" t="s">
        <v>595</v>
      </c>
      <c r="E545" s="176" t="s">
        <v>486</v>
      </c>
      <c r="F545" s="177" t="s">
        <v>32</v>
      </c>
      <c r="H545" s="178" t="s">
        <v>486</v>
      </c>
      <c r="I545" s="179"/>
      <c r="L545" s="175"/>
      <c r="M545" s="180"/>
      <c r="N545" s="181"/>
      <c r="O545" s="181"/>
      <c r="P545" s="181"/>
      <c r="Q545" s="181"/>
      <c r="R545" s="181"/>
      <c r="S545" s="181"/>
      <c r="T545" s="182"/>
      <c r="AT545" s="178" t="s">
        <v>595</v>
      </c>
      <c r="AU545" s="178" t="s">
        <v>545</v>
      </c>
      <c r="AV545" s="11" t="s">
        <v>487</v>
      </c>
      <c r="AW545" s="11" t="s">
        <v>503</v>
      </c>
      <c r="AX545" s="11" t="s">
        <v>539</v>
      </c>
      <c r="AY545" s="178" t="s">
        <v>582</v>
      </c>
    </row>
    <row r="546" spans="2:51" s="11" customFormat="1" ht="13.5">
      <c r="B546" s="175"/>
      <c r="D546" s="172" t="s">
        <v>595</v>
      </c>
      <c r="E546" s="176" t="s">
        <v>486</v>
      </c>
      <c r="F546" s="177" t="s">
        <v>628</v>
      </c>
      <c r="H546" s="178" t="s">
        <v>486</v>
      </c>
      <c r="I546" s="179"/>
      <c r="L546" s="175"/>
      <c r="M546" s="180"/>
      <c r="N546" s="181"/>
      <c r="O546" s="181"/>
      <c r="P546" s="181"/>
      <c r="Q546" s="181"/>
      <c r="R546" s="181"/>
      <c r="S546" s="181"/>
      <c r="T546" s="182"/>
      <c r="AT546" s="178" t="s">
        <v>595</v>
      </c>
      <c r="AU546" s="178" t="s">
        <v>545</v>
      </c>
      <c r="AV546" s="11" t="s">
        <v>487</v>
      </c>
      <c r="AW546" s="11" t="s">
        <v>503</v>
      </c>
      <c r="AX546" s="11" t="s">
        <v>539</v>
      </c>
      <c r="AY546" s="178" t="s">
        <v>582</v>
      </c>
    </row>
    <row r="547" spans="2:51" s="12" customFormat="1" ht="13.5">
      <c r="B547" s="183"/>
      <c r="D547" s="172" t="s">
        <v>595</v>
      </c>
      <c r="E547" s="184" t="s">
        <v>486</v>
      </c>
      <c r="F547" s="185" t="s">
        <v>33</v>
      </c>
      <c r="H547" s="186">
        <v>47.5</v>
      </c>
      <c r="I547" s="187"/>
      <c r="L547" s="183"/>
      <c r="M547" s="188"/>
      <c r="N547" s="189"/>
      <c r="O547" s="189"/>
      <c r="P547" s="189"/>
      <c r="Q547" s="189"/>
      <c r="R547" s="189"/>
      <c r="S547" s="189"/>
      <c r="T547" s="190"/>
      <c r="AT547" s="184" t="s">
        <v>595</v>
      </c>
      <c r="AU547" s="184" t="s">
        <v>545</v>
      </c>
      <c r="AV547" s="12" t="s">
        <v>545</v>
      </c>
      <c r="AW547" s="12" t="s">
        <v>503</v>
      </c>
      <c r="AX547" s="12" t="s">
        <v>539</v>
      </c>
      <c r="AY547" s="184" t="s">
        <v>582</v>
      </c>
    </row>
    <row r="548" spans="2:51" s="12" customFormat="1" ht="13.5">
      <c r="B548" s="183"/>
      <c r="D548" s="172" t="s">
        <v>595</v>
      </c>
      <c r="E548" s="184" t="s">
        <v>486</v>
      </c>
      <c r="F548" s="185" t="s">
        <v>486</v>
      </c>
      <c r="H548" s="186">
        <v>0</v>
      </c>
      <c r="I548" s="187"/>
      <c r="L548" s="183"/>
      <c r="M548" s="188"/>
      <c r="N548" s="189"/>
      <c r="O548" s="189"/>
      <c r="P548" s="189"/>
      <c r="Q548" s="189"/>
      <c r="R548" s="189"/>
      <c r="S548" s="189"/>
      <c r="T548" s="190"/>
      <c r="AT548" s="184" t="s">
        <v>595</v>
      </c>
      <c r="AU548" s="184" t="s">
        <v>545</v>
      </c>
      <c r="AV548" s="12" t="s">
        <v>545</v>
      </c>
      <c r="AW548" s="12" t="s">
        <v>503</v>
      </c>
      <c r="AX548" s="12" t="s">
        <v>539</v>
      </c>
      <c r="AY548" s="184" t="s">
        <v>582</v>
      </c>
    </row>
    <row r="549" spans="2:51" s="11" customFormat="1" ht="13.5">
      <c r="B549" s="175"/>
      <c r="D549" s="172" t="s">
        <v>595</v>
      </c>
      <c r="E549" s="176" t="s">
        <v>486</v>
      </c>
      <c r="F549" s="177" t="s">
        <v>630</v>
      </c>
      <c r="H549" s="178" t="s">
        <v>486</v>
      </c>
      <c r="I549" s="179"/>
      <c r="L549" s="175"/>
      <c r="M549" s="180"/>
      <c r="N549" s="181"/>
      <c r="O549" s="181"/>
      <c r="P549" s="181"/>
      <c r="Q549" s="181"/>
      <c r="R549" s="181"/>
      <c r="S549" s="181"/>
      <c r="T549" s="182"/>
      <c r="AT549" s="178" t="s">
        <v>595</v>
      </c>
      <c r="AU549" s="178" t="s">
        <v>545</v>
      </c>
      <c r="AV549" s="11" t="s">
        <v>487</v>
      </c>
      <c r="AW549" s="11" t="s">
        <v>503</v>
      </c>
      <c r="AX549" s="11" t="s">
        <v>539</v>
      </c>
      <c r="AY549" s="178" t="s">
        <v>582</v>
      </c>
    </row>
    <row r="550" spans="2:51" s="12" customFormat="1" ht="13.5">
      <c r="B550" s="183"/>
      <c r="D550" s="172" t="s">
        <v>595</v>
      </c>
      <c r="E550" s="184" t="s">
        <v>486</v>
      </c>
      <c r="F550" s="185" t="s">
        <v>34</v>
      </c>
      <c r="H550" s="186">
        <v>21</v>
      </c>
      <c r="I550" s="187"/>
      <c r="L550" s="183"/>
      <c r="M550" s="188"/>
      <c r="N550" s="189"/>
      <c r="O550" s="189"/>
      <c r="P550" s="189"/>
      <c r="Q550" s="189"/>
      <c r="R550" s="189"/>
      <c r="S550" s="189"/>
      <c r="T550" s="190"/>
      <c r="AT550" s="184" t="s">
        <v>595</v>
      </c>
      <c r="AU550" s="184" t="s">
        <v>545</v>
      </c>
      <c r="AV550" s="12" t="s">
        <v>545</v>
      </c>
      <c r="AW550" s="12" t="s">
        <v>503</v>
      </c>
      <c r="AX550" s="12" t="s">
        <v>539</v>
      </c>
      <c r="AY550" s="184" t="s">
        <v>582</v>
      </c>
    </row>
    <row r="551" spans="2:51" s="12" customFormat="1" ht="13.5">
      <c r="B551" s="183"/>
      <c r="D551" s="172" t="s">
        <v>595</v>
      </c>
      <c r="E551" s="184" t="s">
        <v>486</v>
      </c>
      <c r="F551" s="185" t="s">
        <v>35</v>
      </c>
      <c r="H551" s="186">
        <v>20</v>
      </c>
      <c r="I551" s="187"/>
      <c r="L551" s="183"/>
      <c r="M551" s="188"/>
      <c r="N551" s="189"/>
      <c r="O551" s="189"/>
      <c r="P551" s="189"/>
      <c r="Q551" s="189"/>
      <c r="R551" s="189"/>
      <c r="S551" s="189"/>
      <c r="T551" s="190"/>
      <c r="AT551" s="184" t="s">
        <v>595</v>
      </c>
      <c r="AU551" s="184" t="s">
        <v>545</v>
      </c>
      <c r="AV551" s="12" t="s">
        <v>545</v>
      </c>
      <c r="AW551" s="12" t="s">
        <v>503</v>
      </c>
      <c r="AX551" s="12" t="s">
        <v>539</v>
      </c>
      <c r="AY551" s="184" t="s">
        <v>582</v>
      </c>
    </row>
    <row r="552" spans="2:51" s="12" customFormat="1" ht="13.5">
      <c r="B552" s="183"/>
      <c r="D552" s="172" t="s">
        <v>595</v>
      </c>
      <c r="E552" s="184" t="s">
        <v>486</v>
      </c>
      <c r="F552" s="185" t="s">
        <v>486</v>
      </c>
      <c r="H552" s="186">
        <v>0</v>
      </c>
      <c r="I552" s="187"/>
      <c r="L552" s="183"/>
      <c r="M552" s="188"/>
      <c r="N552" s="189"/>
      <c r="O552" s="189"/>
      <c r="P552" s="189"/>
      <c r="Q552" s="189"/>
      <c r="R552" s="189"/>
      <c r="S552" s="189"/>
      <c r="T552" s="190"/>
      <c r="AT552" s="184" t="s">
        <v>595</v>
      </c>
      <c r="AU552" s="184" t="s">
        <v>545</v>
      </c>
      <c r="AV552" s="12" t="s">
        <v>545</v>
      </c>
      <c r="AW552" s="12" t="s">
        <v>503</v>
      </c>
      <c r="AX552" s="12" t="s">
        <v>539</v>
      </c>
      <c r="AY552" s="184" t="s">
        <v>582</v>
      </c>
    </row>
    <row r="553" spans="2:51" s="11" customFormat="1" ht="13.5">
      <c r="B553" s="175"/>
      <c r="D553" s="172" t="s">
        <v>595</v>
      </c>
      <c r="E553" s="176" t="s">
        <v>486</v>
      </c>
      <c r="F553" s="177" t="s">
        <v>36</v>
      </c>
      <c r="H553" s="178" t="s">
        <v>486</v>
      </c>
      <c r="I553" s="179"/>
      <c r="L553" s="175"/>
      <c r="M553" s="180"/>
      <c r="N553" s="181"/>
      <c r="O553" s="181"/>
      <c r="P553" s="181"/>
      <c r="Q553" s="181"/>
      <c r="R553" s="181"/>
      <c r="S553" s="181"/>
      <c r="T553" s="182"/>
      <c r="AT553" s="178" t="s">
        <v>595</v>
      </c>
      <c r="AU553" s="178" t="s">
        <v>545</v>
      </c>
      <c r="AV553" s="11" t="s">
        <v>487</v>
      </c>
      <c r="AW553" s="11" t="s">
        <v>503</v>
      </c>
      <c r="AX553" s="11" t="s">
        <v>539</v>
      </c>
      <c r="AY553" s="178" t="s">
        <v>582</v>
      </c>
    </row>
    <row r="554" spans="2:51" s="11" customFormat="1" ht="13.5">
      <c r="B554" s="175"/>
      <c r="D554" s="172" t="s">
        <v>595</v>
      </c>
      <c r="E554" s="176" t="s">
        <v>486</v>
      </c>
      <c r="F554" s="177" t="s">
        <v>630</v>
      </c>
      <c r="H554" s="178" t="s">
        <v>486</v>
      </c>
      <c r="I554" s="179"/>
      <c r="L554" s="175"/>
      <c r="M554" s="180"/>
      <c r="N554" s="181"/>
      <c r="O554" s="181"/>
      <c r="P554" s="181"/>
      <c r="Q554" s="181"/>
      <c r="R554" s="181"/>
      <c r="S554" s="181"/>
      <c r="T554" s="182"/>
      <c r="AT554" s="178" t="s">
        <v>595</v>
      </c>
      <c r="AU554" s="178" t="s">
        <v>545</v>
      </c>
      <c r="AV554" s="11" t="s">
        <v>487</v>
      </c>
      <c r="AW554" s="11" t="s">
        <v>503</v>
      </c>
      <c r="AX554" s="11" t="s">
        <v>539</v>
      </c>
      <c r="AY554" s="178" t="s">
        <v>582</v>
      </c>
    </row>
    <row r="555" spans="2:51" s="12" customFormat="1" ht="13.5">
      <c r="B555" s="183"/>
      <c r="D555" s="172" t="s">
        <v>595</v>
      </c>
      <c r="E555" s="184" t="s">
        <v>486</v>
      </c>
      <c r="F555" s="185" t="s">
        <v>37</v>
      </c>
      <c r="H555" s="186">
        <v>12</v>
      </c>
      <c r="I555" s="187"/>
      <c r="L555" s="183"/>
      <c r="M555" s="188"/>
      <c r="N555" s="189"/>
      <c r="O555" s="189"/>
      <c r="P555" s="189"/>
      <c r="Q555" s="189"/>
      <c r="R555" s="189"/>
      <c r="S555" s="189"/>
      <c r="T555" s="190"/>
      <c r="AT555" s="184" t="s">
        <v>595</v>
      </c>
      <c r="AU555" s="184" t="s">
        <v>545</v>
      </c>
      <c r="AV555" s="12" t="s">
        <v>545</v>
      </c>
      <c r="AW555" s="12" t="s">
        <v>503</v>
      </c>
      <c r="AX555" s="12" t="s">
        <v>539</v>
      </c>
      <c r="AY555" s="184" t="s">
        <v>582</v>
      </c>
    </row>
    <row r="556" spans="2:51" s="12" customFormat="1" ht="13.5">
      <c r="B556" s="183"/>
      <c r="D556" s="172" t="s">
        <v>595</v>
      </c>
      <c r="E556" s="184" t="s">
        <v>486</v>
      </c>
      <c r="F556" s="185" t="s">
        <v>38</v>
      </c>
      <c r="H556" s="186">
        <v>12</v>
      </c>
      <c r="I556" s="187"/>
      <c r="L556" s="183"/>
      <c r="M556" s="188"/>
      <c r="N556" s="189"/>
      <c r="O556" s="189"/>
      <c r="P556" s="189"/>
      <c r="Q556" s="189"/>
      <c r="R556" s="189"/>
      <c r="S556" s="189"/>
      <c r="T556" s="190"/>
      <c r="AT556" s="184" t="s">
        <v>595</v>
      </c>
      <c r="AU556" s="184" t="s">
        <v>545</v>
      </c>
      <c r="AV556" s="12" t="s">
        <v>545</v>
      </c>
      <c r="AW556" s="12" t="s">
        <v>503</v>
      </c>
      <c r="AX556" s="12" t="s">
        <v>539</v>
      </c>
      <c r="AY556" s="184" t="s">
        <v>582</v>
      </c>
    </row>
    <row r="557" spans="2:51" s="13" customFormat="1" ht="13.5">
      <c r="B557" s="191"/>
      <c r="D557" s="192" t="s">
        <v>595</v>
      </c>
      <c r="E557" s="193" t="s">
        <v>486</v>
      </c>
      <c r="F557" s="194" t="s">
        <v>607</v>
      </c>
      <c r="H557" s="195">
        <v>244.5</v>
      </c>
      <c r="I557" s="196"/>
      <c r="L557" s="191"/>
      <c r="M557" s="197"/>
      <c r="N557" s="198"/>
      <c r="O557" s="198"/>
      <c r="P557" s="198"/>
      <c r="Q557" s="198"/>
      <c r="R557" s="198"/>
      <c r="S557" s="198"/>
      <c r="T557" s="199"/>
      <c r="AT557" s="200" t="s">
        <v>595</v>
      </c>
      <c r="AU557" s="200" t="s">
        <v>545</v>
      </c>
      <c r="AV557" s="13" t="s">
        <v>589</v>
      </c>
      <c r="AW557" s="13" t="s">
        <v>503</v>
      </c>
      <c r="AX557" s="13" t="s">
        <v>487</v>
      </c>
      <c r="AY557" s="200" t="s">
        <v>582</v>
      </c>
    </row>
    <row r="558" spans="2:65" s="1" customFormat="1" ht="31.5" customHeight="1">
      <c r="B558" s="159"/>
      <c r="C558" s="160" t="s">
        <v>39</v>
      </c>
      <c r="D558" s="160" t="s">
        <v>584</v>
      </c>
      <c r="E558" s="161" t="s">
        <v>40</v>
      </c>
      <c r="F558" s="162" t="s">
        <v>41</v>
      </c>
      <c r="G558" s="163" t="s">
        <v>587</v>
      </c>
      <c r="H558" s="164">
        <v>10</v>
      </c>
      <c r="I558" s="165"/>
      <c r="J558" s="166">
        <f>ROUND(I558*H558,2)</f>
        <v>0</v>
      </c>
      <c r="K558" s="162" t="s">
        <v>588</v>
      </c>
      <c r="L558" s="34"/>
      <c r="M558" s="167" t="s">
        <v>486</v>
      </c>
      <c r="N558" s="168" t="s">
        <v>510</v>
      </c>
      <c r="O558" s="35"/>
      <c r="P558" s="169">
        <f>O558*H558</f>
        <v>0</v>
      </c>
      <c r="Q558" s="169">
        <v>0.0026</v>
      </c>
      <c r="R558" s="169">
        <f>Q558*H558</f>
        <v>0.026</v>
      </c>
      <c r="S558" s="169">
        <v>0</v>
      </c>
      <c r="T558" s="170">
        <f>S558*H558</f>
        <v>0</v>
      </c>
      <c r="AR558" s="17" t="s">
        <v>589</v>
      </c>
      <c r="AT558" s="17" t="s">
        <v>584</v>
      </c>
      <c r="AU558" s="17" t="s">
        <v>545</v>
      </c>
      <c r="AY558" s="17" t="s">
        <v>582</v>
      </c>
      <c r="BE558" s="171">
        <f>IF(N558="základní",J558,0)</f>
        <v>0</v>
      </c>
      <c r="BF558" s="171">
        <f>IF(N558="snížená",J558,0)</f>
        <v>0</v>
      </c>
      <c r="BG558" s="171">
        <f>IF(N558="zákl. přenesená",J558,0)</f>
        <v>0</v>
      </c>
      <c r="BH558" s="171">
        <f>IF(N558="sníž. přenesená",J558,0)</f>
        <v>0</v>
      </c>
      <c r="BI558" s="171">
        <f>IF(N558="nulová",J558,0)</f>
        <v>0</v>
      </c>
      <c r="BJ558" s="17" t="s">
        <v>487</v>
      </c>
      <c r="BK558" s="171">
        <f>ROUND(I558*H558,2)</f>
        <v>0</v>
      </c>
      <c r="BL558" s="17" t="s">
        <v>589</v>
      </c>
      <c r="BM558" s="17" t="s">
        <v>42</v>
      </c>
    </row>
    <row r="559" spans="2:47" s="1" customFormat="1" ht="27">
      <c r="B559" s="34"/>
      <c r="D559" s="172" t="s">
        <v>591</v>
      </c>
      <c r="F559" s="173" t="s">
        <v>43</v>
      </c>
      <c r="I559" s="131"/>
      <c r="L559" s="34"/>
      <c r="M559" s="64"/>
      <c r="N559" s="35"/>
      <c r="O559" s="35"/>
      <c r="P559" s="35"/>
      <c r="Q559" s="35"/>
      <c r="R559" s="35"/>
      <c r="S559" s="35"/>
      <c r="T559" s="65"/>
      <c r="AT559" s="17" t="s">
        <v>591</v>
      </c>
      <c r="AU559" s="17" t="s">
        <v>545</v>
      </c>
    </row>
    <row r="560" spans="2:47" s="1" customFormat="1" ht="108">
      <c r="B560" s="34"/>
      <c r="D560" s="172" t="s">
        <v>593</v>
      </c>
      <c r="F560" s="174" t="s">
        <v>0</v>
      </c>
      <c r="I560" s="131"/>
      <c r="L560" s="34"/>
      <c r="M560" s="64"/>
      <c r="N560" s="35"/>
      <c r="O560" s="35"/>
      <c r="P560" s="35"/>
      <c r="Q560" s="35"/>
      <c r="R560" s="35"/>
      <c r="S560" s="35"/>
      <c r="T560" s="65"/>
      <c r="AT560" s="17" t="s">
        <v>593</v>
      </c>
      <c r="AU560" s="17" t="s">
        <v>545</v>
      </c>
    </row>
    <row r="561" spans="2:51" s="11" customFormat="1" ht="13.5">
      <c r="B561" s="175"/>
      <c r="D561" s="172" t="s">
        <v>595</v>
      </c>
      <c r="E561" s="176" t="s">
        <v>486</v>
      </c>
      <c r="F561" s="177" t="s">
        <v>1</v>
      </c>
      <c r="H561" s="178" t="s">
        <v>486</v>
      </c>
      <c r="I561" s="179"/>
      <c r="L561" s="175"/>
      <c r="M561" s="180"/>
      <c r="N561" s="181"/>
      <c r="O561" s="181"/>
      <c r="P561" s="181"/>
      <c r="Q561" s="181"/>
      <c r="R561" s="181"/>
      <c r="S561" s="181"/>
      <c r="T561" s="182"/>
      <c r="AT561" s="178" t="s">
        <v>595</v>
      </c>
      <c r="AU561" s="178" t="s">
        <v>545</v>
      </c>
      <c r="AV561" s="11" t="s">
        <v>487</v>
      </c>
      <c r="AW561" s="11" t="s">
        <v>503</v>
      </c>
      <c r="AX561" s="11" t="s">
        <v>539</v>
      </c>
      <c r="AY561" s="178" t="s">
        <v>582</v>
      </c>
    </row>
    <row r="562" spans="2:51" s="11" customFormat="1" ht="13.5">
      <c r="B562" s="175"/>
      <c r="D562" s="172" t="s">
        <v>595</v>
      </c>
      <c r="E562" s="176" t="s">
        <v>486</v>
      </c>
      <c r="F562" s="177" t="s">
        <v>44</v>
      </c>
      <c r="H562" s="178" t="s">
        <v>486</v>
      </c>
      <c r="I562" s="179"/>
      <c r="L562" s="175"/>
      <c r="M562" s="180"/>
      <c r="N562" s="181"/>
      <c r="O562" s="181"/>
      <c r="P562" s="181"/>
      <c r="Q562" s="181"/>
      <c r="R562" s="181"/>
      <c r="S562" s="181"/>
      <c r="T562" s="182"/>
      <c r="AT562" s="178" t="s">
        <v>595</v>
      </c>
      <c r="AU562" s="178" t="s">
        <v>545</v>
      </c>
      <c r="AV562" s="11" t="s">
        <v>487</v>
      </c>
      <c r="AW562" s="11" t="s">
        <v>503</v>
      </c>
      <c r="AX562" s="11" t="s">
        <v>539</v>
      </c>
      <c r="AY562" s="178" t="s">
        <v>582</v>
      </c>
    </row>
    <row r="563" spans="2:51" s="11" customFormat="1" ht="13.5">
      <c r="B563" s="175"/>
      <c r="D563" s="172" t="s">
        <v>595</v>
      </c>
      <c r="E563" s="176" t="s">
        <v>486</v>
      </c>
      <c r="F563" s="177" t="s">
        <v>6</v>
      </c>
      <c r="H563" s="178" t="s">
        <v>486</v>
      </c>
      <c r="I563" s="179"/>
      <c r="L563" s="175"/>
      <c r="M563" s="180"/>
      <c r="N563" s="181"/>
      <c r="O563" s="181"/>
      <c r="P563" s="181"/>
      <c r="Q563" s="181"/>
      <c r="R563" s="181"/>
      <c r="S563" s="181"/>
      <c r="T563" s="182"/>
      <c r="AT563" s="178" t="s">
        <v>595</v>
      </c>
      <c r="AU563" s="178" t="s">
        <v>545</v>
      </c>
      <c r="AV563" s="11" t="s">
        <v>487</v>
      </c>
      <c r="AW563" s="11" t="s">
        <v>503</v>
      </c>
      <c r="AX563" s="11" t="s">
        <v>539</v>
      </c>
      <c r="AY563" s="178" t="s">
        <v>582</v>
      </c>
    </row>
    <row r="564" spans="2:51" s="12" customFormat="1" ht="13.5">
      <c r="B564" s="183"/>
      <c r="D564" s="172" t="s">
        <v>595</v>
      </c>
      <c r="E564" s="184" t="s">
        <v>486</v>
      </c>
      <c r="F564" s="185" t="s">
        <v>45</v>
      </c>
      <c r="H564" s="186">
        <v>2</v>
      </c>
      <c r="I564" s="187"/>
      <c r="L564" s="183"/>
      <c r="M564" s="188"/>
      <c r="N564" s="189"/>
      <c r="O564" s="189"/>
      <c r="P564" s="189"/>
      <c r="Q564" s="189"/>
      <c r="R564" s="189"/>
      <c r="S564" s="189"/>
      <c r="T564" s="190"/>
      <c r="AT564" s="184" t="s">
        <v>595</v>
      </c>
      <c r="AU564" s="184" t="s">
        <v>545</v>
      </c>
      <c r="AV564" s="12" t="s">
        <v>545</v>
      </c>
      <c r="AW564" s="12" t="s">
        <v>503</v>
      </c>
      <c r="AX564" s="12" t="s">
        <v>539</v>
      </c>
      <c r="AY564" s="184" t="s">
        <v>582</v>
      </c>
    </row>
    <row r="565" spans="2:51" s="12" customFormat="1" ht="13.5">
      <c r="B565" s="183"/>
      <c r="D565" s="172" t="s">
        <v>595</v>
      </c>
      <c r="E565" s="184" t="s">
        <v>486</v>
      </c>
      <c r="F565" s="185" t="s">
        <v>46</v>
      </c>
      <c r="H565" s="186">
        <v>2</v>
      </c>
      <c r="I565" s="187"/>
      <c r="L565" s="183"/>
      <c r="M565" s="188"/>
      <c r="N565" s="189"/>
      <c r="O565" s="189"/>
      <c r="P565" s="189"/>
      <c r="Q565" s="189"/>
      <c r="R565" s="189"/>
      <c r="S565" s="189"/>
      <c r="T565" s="190"/>
      <c r="AT565" s="184" t="s">
        <v>595</v>
      </c>
      <c r="AU565" s="184" t="s">
        <v>545</v>
      </c>
      <c r="AV565" s="12" t="s">
        <v>545</v>
      </c>
      <c r="AW565" s="12" t="s">
        <v>503</v>
      </c>
      <c r="AX565" s="12" t="s">
        <v>539</v>
      </c>
      <c r="AY565" s="184" t="s">
        <v>582</v>
      </c>
    </row>
    <row r="566" spans="2:51" s="12" customFormat="1" ht="13.5">
      <c r="B566" s="183"/>
      <c r="D566" s="172" t="s">
        <v>595</v>
      </c>
      <c r="E566" s="184" t="s">
        <v>486</v>
      </c>
      <c r="F566" s="185" t="s">
        <v>47</v>
      </c>
      <c r="H566" s="186">
        <v>2</v>
      </c>
      <c r="I566" s="187"/>
      <c r="L566" s="183"/>
      <c r="M566" s="188"/>
      <c r="N566" s="189"/>
      <c r="O566" s="189"/>
      <c r="P566" s="189"/>
      <c r="Q566" s="189"/>
      <c r="R566" s="189"/>
      <c r="S566" s="189"/>
      <c r="T566" s="190"/>
      <c r="AT566" s="184" t="s">
        <v>595</v>
      </c>
      <c r="AU566" s="184" t="s">
        <v>545</v>
      </c>
      <c r="AV566" s="12" t="s">
        <v>545</v>
      </c>
      <c r="AW566" s="12" t="s">
        <v>503</v>
      </c>
      <c r="AX566" s="12" t="s">
        <v>539</v>
      </c>
      <c r="AY566" s="184" t="s">
        <v>582</v>
      </c>
    </row>
    <row r="567" spans="2:51" s="12" customFormat="1" ht="13.5">
      <c r="B567" s="183"/>
      <c r="D567" s="172" t="s">
        <v>595</v>
      </c>
      <c r="E567" s="184" t="s">
        <v>486</v>
      </c>
      <c r="F567" s="185" t="s">
        <v>48</v>
      </c>
      <c r="H567" s="186">
        <v>2</v>
      </c>
      <c r="I567" s="187"/>
      <c r="L567" s="183"/>
      <c r="M567" s="188"/>
      <c r="N567" s="189"/>
      <c r="O567" s="189"/>
      <c r="P567" s="189"/>
      <c r="Q567" s="189"/>
      <c r="R567" s="189"/>
      <c r="S567" s="189"/>
      <c r="T567" s="190"/>
      <c r="AT567" s="184" t="s">
        <v>595</v>
      </c>
      <c r="AU567" s="184" t="s">
        <v>545</v>
      </c>
      <c r="AV567" s="12" t="s">
        <v>545</v>
      </c>
      <c r="AW567" s="12" t="s">
        <v>503</v>
      </c>
      <c r="AX567" s="12" t="s">
        <v>539</v>
      </c>
      <c r="AY567" s="184" t="s">
        <v>582</v>
      </c>
    </row>
    <row r="568" spans="2:51" s="12" customFormat="1" ht="13.5">
      <c r="B568" s="183"/>
      <c r="D568" s="172" t="s">
        <v>595</v>
      </c>
      <c r="E568" s="184" t="s">
        <v>486</v>
      </c>
      <c r="F568" s="185" t="s">
        <v>49</v>
      </c>
      <c r="H568" s="186">
        <v>2</v>
      </c>
      <c r="I568" s="187"/>
      <c r="L568" s="183"/>
      <c r="M568" s="188"/>
      <c r="N568" s="189"/>
      <c r="O568" s="189"/>
      <c r="P568" s="189"/>
      <c r="Q568" s="189"/>
      <c r="R568" s="189"/>
      <c r="S568" s="189"/>
      <c r="T568" s="190"/>
      <c r="AT568" s="184" t="s">
        <v>595</v>
      </c>
      <c r="AU568" s="184" t="s">
        <v>545</v>
      </c>
      <c r="AV568" s="12" t="s">
        <v>545</v>
      </c>
      <c r="AW568" s="12" t="s">
        <v>503</v>
      </c>
      <c r="AX568" s="12" t="s">
        <v>539</v>
      </c>
      <c r="AY568" s="184" t="s">
        <v>582</v>
      </c>
    </row>
    <row r="569" spans="2:51" s="13" customFormat="1" ht="13.5">
      <c r="B569" s="191"/>
      <c r="D569" s="192" t="s">
        <v>595</v>
      </c>
      <c r="E569" s="193" t="s">
        <v>486</v>
      </c>
      <c r="F569" s="194" t="s">
        <v>607</v>
      </c>
      <c r="H569" s="195">
        <v>10</v>
      </c>
      <c r="I569" s="196"/>
      <c r="L569" s="191"/>
      <c r="M569" s="197"/>
      <c r="N569" s="198"/>
      <c r="O569" s="198"/>
      <c r="P569" s="198"/>
      <c r="Q569" s="198"/>
      <c r="R569" s="198"/>
      <c r="S569" s="198"/>
      <c r="T569" s="199"/>
      <c r="AT569" s="200" t="s">
        <v>595</v>
      </c>
      <c r="AU569" s="200" t="s">
        <v>545</v>
      </c>
      <c r="AV569" s="13" t="s">
        <v>589</v>
      </c>
      <c r="AW569" s="13" t="s">
        <v>503</v>
      </c>
      <c r="AX569" s="13" t="s">
        <v>487</v>
      </c>
      <c r="AY569" s="200" t="s">
        <v>582</v>
      </c>
    </row>
    <row r="570" spans="2:65" s="1" customFormat="1" ht="22.5" customHeight="1">
      <c r="B570" s="159"/>
      <c r="C570" s="160" t="s">
        <v>50</v>
      </c>
      <c r="D570" s="160" t="s">
        <v>584</v>
      </c>
      <c r="E570" s="161" t="s">
        <v>51</v>
      </c>
      <c r="F570" s="162" t="s">
        <v>52</v>
      </c>
      <c r="G570" s="163" t="s">
        <v>771</v>
      </c>
      <c r="H570" s="164">
        <v>4469</v>
      </c>
      <c r="I570" s="165"/>
      <c r="J570" s="166">
        <f>ROUND(I570*H570,2)</f>
        <v>0</v>
      </c>
      <c r="K570" s="162" t="s">
        <v>588</v>
      </c>
      <c r="L570" s="34"/>
      <c r="M570" s="167" t="s">
        <v>486</v>
      </c>
      <c r="N570" s="168" t="s">
        <v>510</v>
      </c>
      <c r="O570" s="35"/>
      <c r="P570" s="169">
        <f>O570*H570</f>
        <v>0</v>
      </c>
      <c r="Q570" s="169">
        <v>0</v>
      </c>
      <c r="R570" s="169">
        <f>Q570*H570</f>
        <v>0</v>
      </c>
      <c r="S570" s="169">
        <v>0</v>
      </c>
      <c r="T570" s="170">
        <f>S570*H570</f>
        <v>0</v>
      </c>
      <c r="AR570" s="17" t="s">
        <v>589</v>
      </c>
      <c r="AT570" s="17" t="s">
        <v>584</v>
      </c>
      <c r="AU570" s="17" t="s">
        <v>545</v>
      </c>
      <c r="AY570" s="17" t="s">
        <v>582</v>
      </c>
      <c r="BE570" s="171">
        <f>IF(N570="základní",J570,0)</f>
        <v>0</v>
      </c>
      <c r="BF570" s="171">
        <f>IF(N570="snížená",J570,0)</f>
        <v>0</v>
      </c>
      <c r="BG570" s="171">
        <f>IF(N570="zákl. přenesená",J570,0)</f>
        <v>0</v>
      </c>
      <c r="BH570" s="171">
        <f>IF(N570="sníž. přenesená",J570,0)</f>
        <v>0</v>
      </c>
      <c r="BI570" s="171">
        <f>IF(N570="nulová",J570,0)</f>
        <v>0</v>
      </c>
      <c r="BJ570" s="17" t="s">
        <v>487</v>
      </c>
      <c r="BK570" s="171">
        <f>ROUND(I570*H570,2)</f>
        <v>0</v>
      </c>
      <c r="BL570" s="17" t="s">
        <v>589</v>
      </c>
      <c r="BM570" s="17" t="s">
        <v>53</v>
      </c>
    </row>
    <row r="571" spans="2:47" s="1" customFormat="1" ht="27">
      <c r="B571" s="34"/>
      <c r="D571" s="172" t="s">
        <v>591</v>
      </c>
      <c r="F571" s="173" t="s">
        <v>54</v>
      </c>
      <c r="I571" s="131"/>
      <c r="L571" s="34"/>
      <c r="M571" s="64"/>
      <c r="N571" s="35"/>
      <c r="O571" s="35"/>
      <c r="P571" s="35"/>
      <c r="Q571" s="35"/>
      <c r="R571" s="35"/>
      <c r="S571" s="35"/>
      <c r="T571" s="65"/>
      <c r="AT571" s="17" t="s">
        <v>591</v>
      </c>
      <c r="AU571" s="17" t="s">
        <v>545</v>
      </c>
    </row>
    <row r="572" spans="2:47" s="1" customFormat="1" ht="40.5">
      <c r="B572" s="34"/>
      <c r="D572" s="172" t="s">
        <v>593</v>
      </c>
      <c r="F572" s="174" t="s">
        <v>55</v>
      </c>
      <c r="I572" s="131"/>
      <c r="L572" s="34"/>
      <c r="M572" s="64"/>
      <c r="N572" s="35"/>
      <c r="O572" s="35"/>
      <c r="P572" s="35"/>
      <c r="Q572" s="35"/>
      <c r="R572" s="35"/>
      <c r="S572" s="35"/>
      <c r="T572" s="65"/>
      <c r="AT572" s="17" t="s">
        <v>593</v>
      </c>
      <c r="AU572" s="17" t="s">
        <v>545</v>
      </c>
    </row>
    <row r="573" spans="2:51" s="11" customFormat="1" ht="13.5">
      <c r="B573" s="175"/>
      <c r="D573" s="172" t="s">
        <v>595</v>
      </c>
      <c r="E573" s="176" t="s">
        <v>486</v>
      </c>
      <c r="F573" s="177" t="s">
        <v>56</v>
      </c>
      <c r="H573" s="178" t="s">
        <v>486</v>
      </c>
      <c r="I573" s="179"/>
      <c r="L573" s="175"/>
      <c r="M573" s="180"/>
      <c r="N573" s="181"/>
      <c r="O573" s="181"/>
      <c r="P573" s="181"/>
      <c r="Q573" s="181"/>
      <c r="R573" s="181"/>
      <c r="S573" s="181"/>
      <c r="T573" s="182"/>
      <c r="AT573" s="178" t="s">
        <v>595</v>
      </c>
      <c r="AU573" s="178" t="s">
        <v>545</v>
      </c>
      <c r="AV573" s="11" t="s">
        <v>487</v>
      </c>
      <c r="AW573" s="11" t="s">
        <v>503</v>
      </c>
      <c r="AX573" s="11" t="s">
        <v>539</v>
      </c>
      <c r="AY573" s="178" t="s">
        <v>582</v>
      </c>
    </row>
    <row r="574" spans="2:51" s="11" customFormat="1" ht="13.5">
      <c r="B574" s="175"/>
      <c r="D574" s="172" t="s">
        <v>595</v>
      </c>
      <c r="E574" s="176" t="s">
        <v>486</v>
      </c>
      <c r="F574" s="177" t="s">
        <v>57</v>
      </c>
      <c r="H574" s="178" t="s">
        <v>486</v>
      </c>
      <c r="I574" s="179"/>
      <c r="L574" s="175"/>
      <c r="M574" s="180"/>
      <c r="N574" s="181"/>
      <c r="O574" s="181"/>
      <c r="P574" s="181"/>
      <c r="Q574" s="181"/>
      <c r="R574" s="181"/>
      <c r="S574" s="181"/>
      <c r="T574" s="182"/>
      <c r="AT574" s="178" t="s">
        <v>595</v>
      </c>
      <c r="AU574" s="178" t="s">
        <v>545</v>
      </c>
      <c r="AV574" s="11" t="s">
        <v>487</v>
      </c>
      <c r="AW574" s="11" t="s">
        <v>503</v>
      </c>
      <c r="AX574" s="11" t="s">
        <v>539</v>
      </c>
      <c r="AY574" s="178" t="s">
        <v>582</v>
      </c>
    </row>
    <row r="575" spans="2:51" s="11" customFormat="1" ht="13.5">
      <c r="B575" s="175"/>
      <c r="D575" s="172" t="s">
        <v>595</v>
      </c>
      <c r="E575" s="176" t="s">
        <v>486</v>
      </c>
      <c r="F575" s="177" t="s">
        <v>633</v>
      </c>
      <c r="H575" s="178" t="s">
        <v>486</v>
      </c>
      <c r="I575" s="179"/>
      <c r="L575" s="175"/>
      <c r="M575" s="180"/>
      <c r="N575" s="181"/>
      <c r="O575" s="181"/>
      <c r="P575" s="181"/>
      <c r="Q575" s="181"/>
      <c r="R575" s="181"/>
      <c r="S575" s="181"/>
      <c r="T575" s="182"/>
      <c r="AT575" s="178" t="s">
        <v>595</v>
      </c>
      <c r="AU575" s="178" t="s">
        <v>545</v>
      </c>
      <c r="AV575" s="11" t="s">
        <v>487</v>
      </c>
      <c r="AW575" s="11" t="s">
        <v>503</v>
      </c>
      <c r="AX575" s="11" t="s">
        <v>539</v>
      </c>
      <c r="AY575" s="178" t="s">
        <v>582</v>
      </c>
    </row>
    <row r="576" spans="2:51" s="12" customFormat="1" ht="13.5">
      <c r="B576" s="183"/>
      <c r="D576" s="172" t="s">
        <v>595</v>
      </c>
      <c r="E576" s="184" t="s">
        <v>486</v>
      </c>
      <c r="F576" s="185" t="s">
        <v>58</v>
      </c>
      <c r="H576" s="186">
        <v>10.5</v>
      </c>
      <c r="I576" s="187"/>
      <c r="L576" s="183"/>
      <c r="M576" s="188"/>
      <c r="N576" s="189"/>
      <c r="O576" s="189"/>
      <c r="P576" s="189"/>
      <c r="Q576" s="189"/>
      <c r="R576" s="189"/>
      <c r="S576" s="189"/>
      <c r="T576" s="190"/>
      <c r="AT576" s="184" t="s">
        <v>595</v>
      </c>
      <c r="AU576" s="184" t="s">
        <v>545</v>
      </c>
      <c r="AV576" s="12" t="s">
        <v>545</v>
      </c>
      <c r="AW576" s="12" t="s">
        <v>503</v>
      </c>
      <c r="AX576" s="12" t="s">
        <v>539</v>
      </c>
      <c r="AY576" s="184" t="s">
        <v>582</v>
      </c>
    </row>
    <row r="577" spans="2:51" s="12" customFormat="1" ht="13.5">
      <c r="B577" s="183"/>
      <c r="D577" s="172" t="s">
        <v>595</v>
      </c>
      <c r="E577" s="184" t="s">
        <v>486</v>
      </c>
      <c r="F577" s="185" t="s">
        <v>59</v>
      </c>
      <c r="H577" s="186">
        <v>12</v>
      </c>
      <c r="I577" s="187"/>
      <c r="L577" s="183"/>
      <c r="M577" s="188"/>
      <c r="N577" s="189"/>
      <c r="O577" s="189"/>
      <c r="P577" s="189"/>
      <c r="Q577" s="189"/>
      <c r="R577" s="189"/>
      <c r="S577" s="189"/>
      <c r="T577" s="190"/>
      <c r="AT577" s="184" t="s">
        <v>595</v>
      </c>
      <c r="AU577" s="184" t="s">
        <v>545</v>
      </c>
      <c r="AV577" s="12" t="s">
        <v>545</v>
      </c>
      <c r="AW577" s="12" t="s">
        <v>503</v>
      </c>
      <c r="AX577" s="12" t="s">
        <v>539</v>
      </c>
      <c r="AY577" s="184" t="s">
        <v>582</v>
      </c>
    </row>
    <row r="578" spans="2:51" s="12" customFormat="1" ht="13.5">
      <c r="B578" s="183"/>
      <c r="D578" s="172" t="s">
        <v>595</v>
      </c>
      <c r="E578" s="184" t="s">
        <v>486</v>
      </c>
      <c r="F578" s="185" t="s">
        <v>60</v>
      </c>
      <c r="H578" s="186">
        <v>7.5</v>
      </c>
      <c r="I578" s="187"/>
      <c r="L578" s="183"/>
      <c r="M578" s="188"/>
      <c r="N578" s="189"/>
      <c r="O578" s="189"/>
      <c r="P578" s="189"/>
      <c r="Q578" s="189"/>
      <c r="R578" s="189"/>
      <c r="S578" s="189"/>
      <c r="T578" s="190"/>
      <c r="AT578" s="184" t="s">
        <v>595</v>
      </c>
      <c r="AU578" s="184" t="s">
        <v>545</v>
      </c>
      <c r="AV578" s="12" t="s">
        <v>545</v>
      </c>
      <c r="AW578" s="12" t="s">
        <v>503</v>
      </c>
      <c r="AX578" s="12" t="s">
        <v>539</v>
      </c>
      <c r="AY578" s="184" t="s">
        <v>582</v>
      </c>
    </row>
    <row r="579" spans="2:51" s="12" customFormat="1" ht="13.5">
      <c r="B579" s="183"/>
      <c r="D579" s="172" t="s">
        <v>595</v>
      </c>
      <c r="E579" s="184" t="s">
        <v>486</v>
      </c>
      <c r="F579" s="185" t="s">
        <v>61</v>
      </c>
      <c r="H579" s="186">
        <v>16.5</v>
      </c>
      <c r="I579" s="187"/>
      <c r="L579" s="183"/>
      <c r="M579" s="188"/>
      <c r="N579" s="189"/>
      <c r="O579" s="189"/>
      <c r="P579" s="189"/>
      <c r="Q579" s="189"/>
      <c r="R579" s="189"/>
      <c r="S579" s="189"/>
      <c r="T579" s="190"/>
      <c r="AT579" s="184" t="s">
        <v>595</v>
      </c>
      <c r="AU579" s="184" t="s">
        <v>545</v>
      </c>
      <c r="AV579" s="12" t="s">
        <v>545</v>
      </c>
      <c r="AW579" s="12" t="s">
        <v>503</v>
      </c>
      <c r="AX579" s="12" t="s">
        <v>539</v>
      </c>
      <c r="AY579" s="184" t="s">
        <v>582</v>
      </c>
    </row>
    <row r="580" spans="2:51" s="12" customFormat="1" ht="13.5">
      <c r="B580" s="183"/>
      <c r="D580" s="172" t="s">
        <v>595</v>
      </c>
      <c r="E580" s="184" t="s">
        <v>486</v>
      </c>
      <c r="F580" s="185" t="s">
        <v>62</v>
      </c>
      <c r="H580" s="186">
        <v>16.5</v>
      </c>
      <c r="I580" s="187"/>
      <c r="L580" s="183"/>
      <c r="M580" s="188"/>
      <c r="N580" s="189"/>
      <c r="O580" s="189"/>
      <c r="P580" s="189"/>
      <c r="Q580" s="189"/>
      <c r="R580" s="189"/>
      <c r="S580" s="189"/>
      <c r="T580" s="190"/>
      <c r="AT580" s="184" t="s">
        <v>595</v>
      </c>
      <c r="AU580" s="184" t="s">
        <v>545</v>
      </c>
      <c r="AV580" s="12" t="s">
        <v>545</v>
      </c>
      <c r="AW580" s="12" t="s">
        <v>503</v>
      </c>
      <c r="AX580" s="12" t="s">
        <v>539</v>
      </c>
      <c r="AY580" s="184" t="s">
        <v>582</v>
      </c>
    </row>
    <row r="581" spans="2:51" s="12" customFormat="1" ht="13.5">
      <c r="B581" s="183"/>
      <c r="D581" s="172" t="s">
        <v>595</v>
      </c>
      <c r="E581" s="184" t="s">
        <v>486</v>
      </c>
      <c r="F581" s="185" t="s">
        <v>63</v>
      </c>
      <c r="H581" s="186">
        <v>27</v>
      </c>
      <c r="I581" s="187"/>
      <c r="L581" s="183"/>
      <c r="M581" s="188"/>
      <c r="N581" s="189"/>
      <c r="O581" s="189"/>
      <c r="P581" s="189"/>
      <c r="Q581" s="189"/>
      <c r="R581" s="189"/>
      <c r="S581" s="189"/>
      <c r="T581" s="190"/>
      <c r="AT581" s="184" t="s">
        <v>595</v>
      </c>
      <c r="AU581" s="184" t="s">
        <v>545</v>
      </c>
      <c r="AV581" s="12" t="s">
        <v>545</v>
      </c>
      <c r="AW581" s="12" t="s">
        <v>503</v>
      </c>
      <c r="AX581" s="12" t="s">
        <v>539</v>
      </c>
      <c r="AY581" s="184" t="s">
        <v>582</v>
      </c>
    </row>
    <row r="582" spans="2:51" s="12" customFormat="1" ht="13.5">
      <c r="B582" s="183"/>
      <c r="D582" s="172" t="s">
        <v>595</v>
      </c>
      <c r="E582" s="184" t="s">
        <v>486</v>
      </c>
      <c r="F582" s="185" t="s">
        <v>64</v>
      </c>
      <c r="H582" s="186">
        <v>12</v>
      </c>
      <c r="I582" s="187"/>
      <c r="L582" s="183"/>
      <c r="M582" s="188"/>
      <c r="N582" s="189"/>
      <c r="O582" s="189"/>
      <c r="P582" s="189"/>
      <c r="Q582" s="189"/>
      <c r="R582" s="189"/>
      <c r="S582" s="189"/>
      <c r="T582" s="190"/>
      <c r="AT582" s="184" t="s">
        <v>595</v>
      </c>
      <c r="AU582" s="184" t="s">
        <v>545</v>
      </c>
      <c r="AV582" s="12" t="s">
        <v>545</v>
      </c>
      <c r="AW582" s="12" t="s">
        <v>503</v>
      </c>
      <c r="AX582" s="12" t="s">
        <v>539</v>
      </c>
      <c r="AY582" s="184" t="s">
        <v>582</v>
      </c>
    </row>
    <row r="583" spans="2:51" s="12" customFormat="1" ht="13.5">
      <c r="B583" s="183"/>
      <c r="D583" s="172" t="s">
        <v>595</v>
      </c>
      <c r="E583" s="184" t="s">
        <v>486</v>
      </c>
      <c r="F583" s="185" t="s">
        <v>65</v>
      </c>
      <c r="H583" s="186">
        <v>27</v>
      </c>
      <c r="I583" s="187"/>
      <c r="L583" s="183"/>
      <c r="M583" s="188"/>
      <c r="N583" s="189"/>
      <c r="O583" s="189"/>
      <c r="P583" s="189"/>
      <c r="Q583" s="189"/>
      <c r="R583" s="189"/>
      <c r="S583" s="189"/>
      <c r="T583" s="190"/>
      <c r="AT583" s="184" t="s">
        <v>595</v>
      </c>
      <c r="AU583" s="184" t="s">
        <v>545</v>
      </c>
      <c r="AV583" s="12" t="s">
        <v>545</v>
      </c>
      <c r="AW583" s="12" t="s">
        <v>503</v>
      </c>
      <c r="AX583" s="12" t="s">
        <v>539</v>
      </c>
      <c r="AY583" s="184" t="s">
        <v>582</v>
      </c>
    </row>
    <row r="584" spans="2:51" s="12" customFormat="1" ht="13.5">
      <c r="B584" s="183"/>
      <c r="D584" s="172" t="s">
        <v>595</v>
      </c>
      <c r="E584" s="184" t="s">
        <v>486</v>
      </c>
      <c r="F584" s="185" t="s">
        <v>66</v>
      </c>
      <c r="H584" s="186">
        <v>15</v>
      </c>
      <c r="I584" s="187"/>
      <c r="L584" s="183"/>
      <c r="M584" s="188"/>
      <c r="N584" s="189"/>
      <c r="O584" s="189"/>
      <c r="P584" s="189"/>
      <c r="Q584" s="189"/>
      <c r="R584" s="189"/>
      <c r="S584" s="189"/>
      <c r="T584" s="190"/>
      <c r="AT584" s="184" t="s">
        <v>595</v>
      </c>
      <c r="AU584" s="184" t="s">
        <v>545</v>
      </c>
      <c r="AV584" s="12" t="s">
        <v>545</v>
      </c>
      <c r="AW584" s="12" t="s">
        <v>503</v>
      </c>
      <c r="AX584" s="12" t="s">
        <v>539</v>
      </c>
      <c r="AY584" s="184" t="s">
        <v>582</v>
      </c>
    </row>
    <row r="585" spans="2:51" s="12" customFormat="1" ht="13.5">
      <c r="B585" s="183"/>
      <c r="D585" s="172" t="s">
        <v>595</v>
      </c>
      <c r="E585" s="184" t="s">
        <v>486</v>
      </c>
      <c r="F585" s="185" t="s">
        <v>67</v>
      </c>
      <c r="H585" s="186">
        <v>27</v>
      </c>
      <c r="I585" s="187"/>
      <c r="L585" s="183"/>
      <c r="M585" s="188"/>
      <c r="N585" s="189"/>
      <c r="O585" s="189"/>
      <c r="P585" s="189"/>
      <c r="Q585" s="189"/>
      <c r="R585" s="189"/>
      <c r="S585" s="189"/>
      <c r="T585" s="190"/>
      <c r="AT585" s="184" t="s">
        <v>595</v>
      </c>
      <c r="AU585" s="184" t="s">
        <v>545</v>
      </c>
      <c r="AV585" s="12" t="s">
        <v>545</v>
      </c>
      <c r="AW585" s="12" t="s">
        <v>503</v>
      </c>
      <c r="AX585" s="12" t="s">
        <v>539</v>
      </c>
      <c r="AY585" s="184" t="s">
        <v>582</v>
      </c>
    </row>
    <row r="586" spans="2:51" s="12" customFormat="1" ht="13.5">
      <c r="B586" s="183"/>
      <c r="D586" s="172" t="s">
        <v>595</v>
      </c>
      <c r="E586" s="184" t="s">
        <v>486</v>
      </c>
      <c r="F586" s="185" t="s">
        <v>68</v>
      </c>
      <c r="H586" s="186">
        <v>27</v>
      </c>
      <c r="I586" s="187"/>
      <c r="L586" s="183"/>
      <c r="M586" s="188"/>
      <c r="N586" s="189"/>
      <c r="O586" s="189"/>
      <c r="P586" s="189"/>
      <c r="Q586" s="189"/>
      <c r="R586" s="189"/>
      <c r="S586" s="189"/>
      <c r="T586" s="190"/>
      <c r="AT586" s="184" t="s">
        <v>595</v>
      </c>
      <c r="AU586" s="184" t="s">
        <v>545</v>
      </c>
      <c r="AV586" s="12" t="s">
        <v>545</v>
      </c>
      <c r="AW586" s="12" t="s">
        <v>503</v>
      </c>
      <c r="AX586" s="12" t="s">
        <v>539</v>
      </c>
      <c r="AY586" s="184" t="s">
        <v>582</v>
      </c>
    </row>
    <row r="587" spans="2:51" s="12" customFormat="1" ht="13.5">
      <c r="B587" s="183"/>
      <c r="D587" s="172" t="s">
        <v>595</v>
      </c>
      <c r="E587" s="184" t="s">
        <v>486</v>
      </c>
      <c r="F587" s="185" t="s">
        <v>69</v>
      </c>
      <c r="H587" s="186">
        <v>18</v>
      </c>
      <c r="I587" s="187"/>
      <c r="L587" s="183"/>
      <c r="M587" s="188"/>
      <c r="N587" s="189"/>
      <c r="O587" s="189"/>
      <c r="P587" s="189"/>
      <c r="Q587" s="189"/>
      <c r="R587" s="189"/>
      <c r="S587" s="189"/>
      <c r="T587" s="190"/>
      <c r="AT587" s="184" t="s">
        <v>595</v>
      </c>
      <c r="AU587" s="184" t="s">
        <v>545</v>
      </c>
      <c r="AV587" s="12" t="s">
        <v>545</v>
      </c>
      <c r="AW587" s="12" t="s">
        <v>503</v>
      </c>
      <c r="AX587" s="12" t="s">
        <v>539</v>
      </c>
      <c r="AY587" s="184" t="s">
        <v>582</v>
      </c>
    </row>
    <row r="588" spans="2:51" s="12" customFormat="1" ht="13.5">
      <c r="B588" s="183"/>
      <c r="D588" s="172" t="s">
        <v>595</v>
      </c>
      <c r="E588" s="184" t="s">
        <v>486</v>
      </c>
      <c r="F588" s="185" t="s">
        <v>70</v>
      </c>
      <c r="H588" s="186">
        <v>15</v>
      </c>
      <c r="I588" s="187"/>
      <c r="L588" s="183"/>
      <c r="M588" s="188"/>
      <c r="N588" s="189"/>
      <c r="O588" s="189"/>
      <c r="P588" s="189"/>
      <c r="Q588" s="189"/>
      <c r="R588" s="189"/>
      <c r="S588" s="189"/>
      <c r="T588" s="190"/>
      <c r="AT588" s="184" t="s">
        <v>595</v>
      </c>
      <c r="AU588" s="184" t="s">
        <v>545</v>
      </c>
      <c r="AV588" s="12" t="s">
        <v>545</v>
      </c>
      <c r="AW588" s="12" t="s">
        <v>503</v>
      </c>
      <c r="AX588" s="12" t="s">
        <v>539</v>
      </c>
      <c r="AY588" s="184" t="s">
        <v>582</v>
      </c>
    </row>
    <row r="589" spans="2:51" s="12" customFormat="1" ht="13.5">
      <c r="B589" s="183"/>
      <c r="D589" s="172" t="s">
        <v>595</v>
      </c>
      <c r="E589" s="184" t="s">
        <v>486</v>
      </c>
      <c r="F589" s="185" t="s">
        <v>71</v>
      </c>
      <c r="H589" s="186">
        <v>27</v>
      </c>
      <c r="I589" s="187"/>
      <c r="L589" s="183"/>
      <c r="M589" s="188"/>
      <c r="N589" s="189"/>
      <c r="O589" s="189"/>
      <c r="P589" s="189"/>
      <c r="Q589" s="189"/>
      <c r="R589" s="189"/>
      <c r="S589" s="189"/>
      <c r="T589" s="190"/>
      <c r="AT589" s="184" t="s">
        <v>595</v>
      </c>
      <c r="AU589" s="184" t="s">
        <v>545</v>
      </c>
      <c r="AV589" s="12" t="s">
        <v>545</v>
      </c>
      <c r="AW589" s="12" t="s">
        <v>503</v>
      </c>
      <c r="AX589" s="12" t="s">
        <v>539</v>
      </c>
      <c r="AY589" s="184" t="s">
        <v>582</v>
      </c>
    </row>
    <row r="590" spans="2:51" s="12" customFormat="1" ht="13.5">
      <c r="B590" s="183"/>
      <c r="D590" s="172" t="s">
        <v>595</v>
      </c>
      <c r="E590" s="184" t="s">
        <v>486</v>
      </c>
      <c r="F590" s="185" t="s">
        <v>486</v>
      </c>
      <c r="H590" s="186">
        <v>0</v>
      </c>
      <c r="I590" s="187"/>
      <c r="L590" s="183"/>
      <c r="M590" s="188"/>
      <c r="N590" s="189"/>
      <c r="O590" s="189"/>
      <c r="P590" s="189"/>
      <c r="Q590" s="189"/>
      <c r="R590" s="189"/>
      <c r="S590" s="189"/>
      <c r="T590" s="190"/>
      <c r="AT590" s="184" t="s">
        <v>595</v>
      </c>
      <c r="AU590" s="184" t="s">
        <v>545</v>
      </c>
      <c r="AV590" s="12" t="s">
        <v>545</v>
      </c>
      <c r="AW590" s="12" t="s">
        <v>503</v>
      </c>
      <c r="AX590" s="12" t="s">
        <v>539</v>
      </c>
      <c r="AY590" s="184" t="s">
        <v>582</v>
      </c>
    </row>
    <row r="591" spans="2:51" s="11" customFormat="1" ht="13.5">
      <c r="B591" s="175"/>
      <c r="D591" s="172" t="s">
        <v>595</v>
      </c>
      <c r="E591" s="176" t="s">
        <v>486</v>
      </c>
      <c r="F591" s="177" t="s">
        <v>72</v>
      </c>
      <c r="H591" s="178" t="s">
        <v>486</v>
      </c>
      <c r="I591" s="179"/>
      <c r="L591" s="175"/>
      <c r="M591" s="180"/>
      <c r="N591" s="181"/>
      <c r="O591" s="181"/>
      <c r="P591" s="181"/>
      <c r="Q591" s="181"/>
      <c r="R591" s="181"/>
      <c r="S591" s="181"/>
      <c r="T591" s="182"/>
      <c r="AT591" s="178" t="s">
        <v>595</v>
      </c>
      <c r="AU591" s="178" t="s">
        <v>545</v>
      </c>
      <c r="AV591" s="11" t="s">
        <v>487</v>
      </c>
      <c r="AW591" s="11" t="s">
        <v>503</v>
      </c>
      <c r="AX591" s="11" t="s">
        <v>539</v>
      </c>
      <c r="AY591" s="178" t="s">
        <v>582</v>
      </c>
    </row>
    <row r="592" spans="2:51" s="11" customFormat="1" ht="13.5">
      <c r="B592" s="175"/>
      <c r="D592" s="172" t="s">
        <v>595</v>
      </c>
      <c r="E592" s="176" t="s">
        <v>486</v>
      </c>
      <c r="F592" s="177" t="s">
        <v>628</v>
      </c>
      <c r="H592" s="178" t="s">
        <v>486</v>
      </c>
      <c r="I592" s="179"/>
      <c r="L592" s="175"/>
      <c r="M592" s="180"/>
      <c r="N592" s="181"/>
      <c r="O592" s="181"/>
      <c r="P592" s="181"/>
      <c r="Q592" s="181"/>
      <c r="R592" s="181"/>
      <c r="S592" s="181"/>
      <c r="T592" s="182"/>
      <c r="AT592" s="178" t="s">
        <v>595</v>
      </c>
      <c r="AU592" s="178" t="s">
        <v>545</v>
      </c>
      <c r="AV592" s="11" t="s">
        <v>487</v>
      </c>
      <c r="AW592" s="11" t="s">
        <v>503</v>
      </c>
      <c r="AX592" s="11" t="s">
        <v>539</v>
      </c>
      <c r="AY592" s="178" t="s">
        <v>582</v>
      </c>
    </row>
    <row r="593" spans="2:51" s="12" customFormat="1" ht="13.5">
      <c r="B593" s="183"/>
      <c r="D593" s="172" t="s">
        <v>595</v>
      </c>
      <c r="E593" s="184" t="s">
        <v>486</v>
      </c>
      <c r="F593" s="185" t="s">
        <v>73</v>
      </c>
      <c r="H593" s="186">
        <v>95</v>
      </c>
      <c r="I593" s="187"/>
      <c r="L593" s="183"/>
      <c r="M593" s="188"/>
      <c r="N593" s="189"/>
      <c r="O593" s="189"/>
      <c r="P593" s="189"/>
      <c r="Q593" s="189"/>
      <c r="R593" s="189"/>
      <c r="S593" s="189"/>
      <c r="T593" s="190"/>
      <c r="AT593" s="184" t="s">
        <v>595</v>
      </c>
      <c r="AU593" s="184" t="s">
        <v>545</v>
      </c>
      <c r="AV593" s="12" t="s">
        <v>545</v>
      </c>
      <c r="AW593" s="12" t="s">
        <v>503</v>
      </c>
      <c r="AX593" s="12" t="s">
        <v>539</v>
      </c>
      <c r="AY593" s="184" t="s">
        <v>582</v>
      </c>
    </row>
    <row r="594" spans="2:51" s="12" customFormat="1" ht="13.5">
      <c r="B594" s="183"/>
      <c r="D594" s="172" t="s">
        <v>595</v>
      </c>
      <c r="E594" s="184" t="s">
        <v>486</v>
      </c>
      <c r="F594" s="185" t="s">
        <v>486</v>
      </c>
      <c r="H594" s="186">
        <v>0</v>
      </c>
      <c r="I594" s="187"/>
      <c r="L594" s="183"/>
      <c r="M594" s="188"/>
      <c r="N594" s="189"/>
      <c r="O594" s="189"/>
      <c r="P594" s="189"/>
      <c r="Q594" s="189"/>
      <c r="R594" s="189"/>
      <c r="S594" s="189"/>
      <c r="T594" s="190"/>
      <c r="AT594" s="184" t="s">
        <v>595</v>
      </c>
      <c r="AU594" s="184" t="s">
        <v>545</v>
      </c>
      <c r="AV594" s="12" t="s">
        <v>545</v>
      </c>
      <c r="AW594" s="12" t="s">
        <v>503</v>
      </c>
      <c r="AX594" s="12" t="s">
        <v>539</v>
      </c>
      <c r="AY594" s="184" t="s">
        <v>582</v>
      </c>
    </row>
    <row r="595" spans="2:51" s="11" customFormat="1" ht="13.5">
      <c r="B595" s="175"/>
      <c r="D595" s="172" t="s">
        <v>595</v>
      </c>
      <c r="E595" s="176" t="s">
        <v>486</v>
      </c>
      <c r="F595" s="177" t="s">
        <v>630</v>
      </c>
      <c r="H595" s="178" t="s">
        <v>486</v>
      </c>
      <c r="I595" s="179"/>
      <c r="L595" s="175"/>
      <c r="M595" s="180"/>
      <c r="N595" s="181"/>
      <c r="O595" s="181"/>
      <c r="P595" s="181"/>
      <c r="Q595" s="181"/>
      <c r="R595" s="181"/>
      <c r="S595" s="181"/>
      <c r="T595" s="182"/>
      <c r="AT595" s="178" t="s">
        <v>595</v>
      </c>
      <c r="AU595" s="178" t="s">
        <v>545</v>
      </c>
      <c r="AV595" s="11" t="s">
        <v>487</v>
      </c>
      <c r="AW595" s="11" t="s">
        <v>503</v>
      </c>
      <c r="AX595" s="11" t="s">
        <v>539</v>
      </c>
      <c r="AY595" s="178" t="s">
        <v>582</v>
      </c>
    </row>
    <row r="596" spans="2:51" s="12" customFormat="1" ht="13.5">
      <c r="B596" s="183"/>
      <c r="D596" s="172" t="s">
        <v>595</v>
      </c>
      <c r="E596" s="184" t="s">
        <v>486</v>
      </c>
      <c r="F596" s="185" t="s">
        <v>74</v>
      </c>
      <c r="H596" s="186">
        <v>42</v>
      </c>
      <c r="I596" s="187"/>
      <c r="L596" s="183"/>
      <c r="M596" s="188"/>
      <c r="N596" s="189"/>
      <c r="O596" s="189"/>
      <c r="P596" s="189"/>
      <c r="Q596" s="189"/>
      <c r="R596" s="189"/>
      <c r="S596" s="189"/>
      <c r="T596" s="190"/>
      <c r="AT596" s="184" t="s">
        <v>595</v>
      </c>
      <c r="AU596" s="184" t="s">
        <v>545</v>
      </c>
      <c r="AV596" s="12" t="s">
        <v>545</v>
      </c>
      <c r="AW596" s="12" t="s">
        <v>503</v>
      </c>
      <c r="AX596" s="12" t="s">
        <v>539</v>
      </c>
      <c r="AY596" s="184" t="s">
        <v>582</v>
      </c>
    </row>
    <row r="597" spans="2:51" s="12" customFormat="1" ht="13.5">
      <c r="B597" s="183"/>
      <c r="D597" s="172" t="s">
        <v>595</v>
      </c>
      <c r="E597" s="184" t="s">
        <v>486</v>
      </c>
      <c r="F597" s="185" t="s">
        <v>75</v>
      </c>
      <c r="H597" s="186">
        <v>40</v>
      </c>
      <c r="I597" s="187"/>
      <c r="L597" s="183"/>
      <c r="M597" s="188"/>
      <c r="N597" s="189"/>
      <c r="O597" s="189"/>
      <c r="P597" s="189"/>
      <c r="Q597" s="189"/>
      <c r="R597" s="189"/>
      <c r="S597" s="189"/>
      <c r="T597" s="190"/>
      <c r="AT597" s="184" t="s">
        <v>595</v>
      </c>
      <c r="AU597" s="184" t="s">
        <v>545</v>
      </c>
      <c r="AV597" s="12" t="s">
        <v>545</v>
      </c>
      <c r="AW597" s="12" t="s">
        <v>503</v>
      </c>
      <c r="AX597" s="12" t="s">
        <v>539</v>
      </c>
      <c r="AY597" s="184" t="s">
        <v>582</v>
      </c>
    </row>
    <row r="598" spans="2:51" s="12" customFormat="1" ht="13.5">
      <c r="B598" s="183"/>
      <c r="D598" s="172" t="s">
        <v>595</v>
      </c>
      <c r="E598" s="184" t="s">
        <v>486</v>
      </c>
      <c r="F598" s="185" t="s">
        <v>486</v>
      </c>
      <c r="H598" s="186">
        <v>0</v>
      </c>
      <c r="I598" s="187"/>
      <c r="L598" s="183"/>
      <c r="M598" s="188"/>
      <c r="N598" s="189"/>
      <c r="O598" s="189"/>
      <c r="P598" s="189"/>
      <c r="Q598" s="189"/>
      <c r="R598" s="189"/>
      <c r="S598" s="189"/>
      <c r="T598" s="190"/>
      <c r="AT598" s="184" t="s">
        <v>595</v>
      </c>
      <c r="AU598" s="184" t="s">
        <v>545</v>
      </c>
      <c r="AV598" s="12" t="s">
        <v>545</v>
      </c>
      <c r="AW598" s="12" t="s">
        <v>503</v>
      </c>
      <c r="AX598" s="12" t="s">
        <v>539</v>
      </c>
      <c r="AY598" s="184" t="s">
        <v>582</v>
      </c>
    </row>
    <row r="599" spans="2:51" s="11" customFormat="1" ht="13.5">
      <c r="B599" s="175"/>
      <c r="D599" s="172" t="s">
        <v>595</v>
      </c>
      <c r="E599" s="176" t="s">
        <v>486</v>
      </c>
      <c r="F599" s="177" t="s">
        <v>36</v>
      </c>
      <c r="H599" s="178" t="s">
        <v>486</v>
      </c>
      <c r="I599" s="179"/>
      <c r="L599" s="175"/>
      <c r="M599" s="180"/>
      <c r="N599" s="181"/>
      <c r="O599" s="181"/>
      <c r="P599" s="181"/>
      <c r="Q599" s="181"/>
      <c r="R599" s="181"/>
      <c r="S599" s="181"/>
      <c r="T599" s="182"/>
      <c r="AT599" s="178" t="s">
        <v>595</v>
      </c>
      <c r="AU599" s="178" t="s">
        <v>545</v>
      </c>
      <c r="AV599" s="11" t="s">
        <v>487</v>
      </c>
      <c r="AW599" s="11" t="s">
        <v>503</v>
      </c>
      <c r="AX599" s="11" t="s">
        <v>539</v>
      </c>
      <c r="AY599" s="178" t="s">
        <v>582</v>
      </c>
    </row>
    <row r="600" spans="2:51" s="11" customFormat="1" ht="13.5">
      <c r="B600" s="175"/>
      <c r="D600" s="172" t="s">
        <v>595</v>
      </c>
      <c r="E600" s="176" t="s">
        <v>486</v>
      </c>
      <c r="F600" s="177" t="s">
        <v>630</v>
      </c>
      <c r="H600" s="178" t="s">
        <v>486</v>
      </c>
      <c r="I600" s="179"/>
      <c r="L600" s="175"/>
      <c r="M600" s="180"/>
      <c r="N600" s="181"/>
      <c r="O600" s="181"/>
      <c r="P600" s="181"/>
      <c r="Q600" s="181"/>
      <c r="R600" s="181"/>
      <c r="S600" s="181"/>
      <c r="T600" s="182"/>
      <c r="AT600" s="178" t="s">
        <v>595</v>
      </c>
      <c r="AU600" s="178" t="s">
        <v>545</v>
      </c>
      <c r="AV600" s="11" t="s">
        <v>487</v>
      </c>
      <c r="AW600" s="11" t="s">
        <v>503</v>
      </c>
      <c r="AX600" s="11" t="s">
        <v>539</v>
      </c>
      <c r="AY600" s="178" t="s">
        <v>582</v>
      </c>
    </row>
    <row r="601" spans="2:51" s="12" customFormat="1" ht="13.5">
      <c r="B601" s="183"/>
      <c r="D601" s="172" t="s">
        <v>595</v>
      </c>
      <c r="E601" s="184" t="s">
        <v>486</v>
      </c>
      <c r="F601" s="185" t="s">
        <v>37</v>
      </c>
      <c r="H601" s="186">
        <v>12</v>
      </c>
      <c r="I601" s="187"/>
      <c r="L601" s="183"/>
      <c r="M601" s="188"/>
      <c r="N601" s="189"/>
      <c r="O601" s="189"/>
      <c r="P601" s="189"/>
      <c r="Q601" s="189"/>
      <c r="R601" s="189"/>
      <c r="S601" s="189"/>
      <c r="T601" s="190"/>
      <c r="AT601" s="184" t="s">
        <v>595</v>
      </c>
      <c r="AU601" s="184" t="s">
        <v>545</v>
      </c>
      <c r="AV601" s="12" t="s">
        <v>545</v>
      </c>
      <c r="AW601" s="12" t="s">
        <v>503</v>
      </c>
      <c r="AX601" s="12" t="s">
        <v>539</v>
      </c>
      <c r="AY601" s="184" t="s">
        <v>582</v>
      </c>
    </row>
    <row r="602" spans="2:51" s="12" customFormat="1" ht="13.5">
      <c r="B602" s="183"/>
      <c r="D602" s="172" t="s">
        <v>595</v>
      </c>
      <c r="E602" s="184" t="s">
        <v>486</v>
      </c>
      <c r="F602" s="185" t="s">
        <v>38</v>
      </c>
      <c r="H602" s="186">
        <v>12</v>
      </c>
      <c r="I602" s="187"/>
      <c r="L602" s="183"/>
      <c r="M602" s="188"/>
      <c r="N602" s="189"/>
      <c r="O602" s="189"/>
      <c r="P602" s="189"/>
      <c r="Q602" s="189"/>
      <c r="R602" s="189"/>
      <c r="S602" s="189"/>
      <c r="T602" s="190"/>
      <c r="AT602" s="184" t="s">
        <v>595</v>
      </c>
      <c r="AU602" s="184" t="s">
        <v>545</v>
      </c>
      <c r="AV602" s="12" t="s">
        <v>545</v>
      </c>
      <c r="AW602" s="12" t="s">
        <v>503</v>
      </c>
      <c r="AX602" s="12" t="s">
        <v>539</v>
      </c>
      <c r="AY602" s="184" t="s">
        <v>582</v>
      </c>
    </row>
    <row r="603" spans="2:51" s="12" customFormat="1" ht="13.5">
      <c r="B603" s="183"/>
      <c r="D603" s="172" t="s">
        <v>595</v>
      </c>
      <c r="E603" s="184" t="s">
        <v>486</v>
      </c>
      <c r="F603" s="185" t="s">
        <v>486</v>
      </c>
      <c r="H603" s="186">
        <v>0</v>
      </c>
      <c r="I603" s="187"/>
      <c r="L603" s="183"/>
      <c r="M603" s="188"/>
      <c r="N603" s="189"/>
      <c r="O603" s="189"/>
      <c r="P603" s="189"/>
      <c r="Q603" s="189"/>
      <c r="R603" s="189"/>
      <c r="S603" s="189"/>
      <c r="T603" s="190"/>
      <c r="AT603" s="184" t="s">
        <v>595</v>
      </c>
      <c r="AU603" s="184" t="s">
        <v>545</v>
      </c>
      <c r="AV603" s="12" t="s">
        <v>545</v>
      </c>
      <c r="AW603" s="12" t="s">
        <v>503</v>
      </c>
      <c r="AX603" s="12" t="s">
        <v>539</v>
      </c>
      <c r="AY603" s="184" t="s">
        <v>582</v>
      </c>
    </row>
    <row r="604" spans="2:51" s="11" customFormat="1" ht="13.5">
      <c r="B604" s="175"/>
      <c r="D604" s="172" t="s">
        <v>595</v>
      </c>
      <c r="E604" s="176" t="s">
        <v>486</v>
      </c>
      <c r="F604" s="177" t="s">
        <v>76</v>
      </c>
      <c r="H604" s="178" t="s">
        <v>486</v>
      </c>
      <c r="I604" s="179"/>
      <c r="L604" s="175"/>
      <c r="M604" s="180"/>
      <c r="N604" s="181"/>
      <c r="O604" s="181"/>
      <c r="P604" s="181"/>
      <c r="Q604" s="181"/>
      <c r="R604" s="181"/>
      <c r="S604" s="181"/>
      <c r="T604" s="182"/>
      <c r="AT604" s="178" t="s">
        <v>595</v>
      </c>
      <c r="AU604" s="178" t="s">
        <v>545</v>
      </c>
      <c r="AV604" s="11" t="s">
        <v>487</v>
      </c>
      <c r="AW604" s="11" t="s">
        <v>503</v>
      </c>
      <c r="AX604" s="11" t="s">
        <v>539</v>
      </c>
      <c r="AY604" s="178" t="s">
        <v>582</v>
      </c>
    </row>
    <row r="605" spans="2:51" s="11" customFormat="1" ht="13.5">
      <c r="B605" s="175"/>
      <c r="D605" s="172" t="s">
        <v>595</v>
      </c>
      <c r="E605" s="176" t="s">
        <v>486</v>
      </c>
      <c r="F605" s="177" t="s">
        <v>597</v>
      </c>
      <c r="H605" s="178" t="s">
        <v>486</v>
      </c>
      <c r="I605" s="179"/>
      <c r="L605" s="175"/>
      <c r="M605" s="180"/>
      <c r="N605" s="181"/>
      <c r="O605" s="181"/>
      <c r="P605" s="181"/>
      <c r="Q605" s="181"/>
      <c r="R605" s="181"/>
      <c r="S605" s="181"/>
      <c r="T605" s="182"/>
      <c r="AT605" s="178" t="s">
        <v>595</v>
      </c>
      <c r="AU605" s="178" t="s">
        <v>545</v>
      </c>
      <c r="AV605" s="11" t="s">
        <v>487</v>
      </c>
      <c r="AW605" s="11" t="s">
        <v>503</v>
      </c>
      <c r="AX605" s="11" t="s">
        <v>539</v>
      </c>
      <c r="AY605" s="178" t="s">
        <v>582</v>
      </c>
    </row>
    <row r="606" spans="2:51" s="12" customFormat="1" ht="13.5">
      <c r="B606" s="183"/>
      <c r="D606" s="172" t="s">
        <v>595</v>
      </c>
      <c r="E606" s="184" t="s">
        <v>486</v>
      </c>
      <c r="F606" s="185" t="s">
        <v>3</v>
      </c>
      <c r="H606" s="186">
        <v>1957</v>
      </c>
      <c r="I606" s="187"/>
      <c r="L606" s="183"/>
      <c r="M606" s="188"/>
      <c r="N606" s="189"/>
      <c r="O606" s="189"/>
      <c r="P606" s="189"/>
      <c r="Q606" s="189"/>
      <c r="R606" s="189"/>
      <c r="S606" s="189"/>
      <c r="T606" s="190"/>
      <c r="AT606" s="184" t="s">
        <v>595</v>
      </c>
      <c r="AU606" s="184" t="s">
        <v>545</v>
      </c>
      <c r="AV606" s="12" t="s">
        <v>545</v>
      </c>
      <c r="AW606" s="12" t="s">
        <v>503</v>
      </c>
      <c r="AX606" s="12" t="s">
        <v>539</v>
      </c>
      <c r="AY606" s="184" t="s">
        <v>582</v>
      </c>
    </row>
    <row r="607" spans="2:51" s="12" customFormat="1" ht="13.5">
      <c r="B607" s="183"/>
      <c r="D607" s="172" t="s">
        <v>595</v>
      </c>
      <c r="E607" s="184" t="s">
        <v>486</v>
      </c>
      <c r="F607" s="185" t="s">
        <v>4</v>
      </c>
      <c r="H607" s="186">
        <v>1868</v>
      </c>
      <c r="I607" s="187"/>
      <c r="L607" s="183"/>
      <c r="M607" s="188"/>
      <c r="N607" s="189"/>
      <c r="O607" s="189"/>
      <c r="P607" s="189"/>
      <c r="Q607" s="189"/>
      <c r="R607" s="189"/>
      <c r="S607" s="189"/>
      <c r="T607" s="190"/>
      <c r="AT607" s="184" t="s">
        <v>595</v>
      </c>
      <c r="AU607" s="184" t="s">
        <v>545</v>
      </c>
      <c r="AV607" s="12" t="s">
        <v>545</v>
      </c>
      <c r="AW607" s="12" t="s">
        <v>503</v>
      </c>
      <c r="AX607" s="12" t="s">
        <v>539</v>
      </c>
      <c r="AY607" s="184" t="s">
        <v>582</v>
      </c>
    </row>
    <row r="608" spans="2:51" s="12" customFormat="1" ht="13.5">
      <c r="B608" s="183"/>
      <c r="D608" s="172" t="s">
        <v>595</v>
      </c>
      <c r="E608" s="184" t="s">
        <v>486</v>
      </c>
      <c r="F608" s="185" t="s">
        <v>486</v>
      </c>
      <c r="H608" s="186">
        <v>0</v>
      </c>
      <c r="I608" s="187"/>
      <c r="L608" s="183"/>
      <c r="M608" s="188"/>
      <c r="N608" s="189"/>
      <c r="O608" s="189"/>
      <c r="P608" s="189"/>
      <c r="Q608" s="189"/>
      <c r="R608" s="189"/>
      <c r="S608" s="189"/>
      <c r="T608" s="190"/>
      <c r="AT608" s="184" t="s">
        <v>595</v>
      </c>
      <c r="AU608" s="184" t="s">
        <v>545</v>
      </c>
      <c r="AV608" s="12" t="s">
        <v>545</v>
      </c>
      <c r="AW608" s="12" t="s">
        <v>503</v>
      </c>
      <c r="AX608" s="12" t="s">
        <v>539</v>
      </c>
      <c r="AY608" s="184" t="s">
        <v>582</v>
      </c>
    </row>
    <row r="609" spans="2:51" s="11" customFormat="1" ht="13.5">
      <c r="B609" s="175"/>
      <c r="D609" s="172" t="s">
        <v>595</v>
      </c>
      <c r="E609" s="176" t="s">
        <v>486</v>
      </c>
      <c r="F609" s="177" t="s">
        <v>5</v>
      </c>
      <c r="H609" s="178" t="s">
        <v>486</v>
      </c>
      <c r="I609" s="179"/>
      <c r="L609" s="175"/>
      <c r="M609" s="180"/>
      <c r="N609" s="181"/>
      <c r="O609" s="181"/>
      <c r="P609" s="181"/>
      <c r="Q609" s="181"/>
      <c r="R609" s="181"/>
      <c r="S609" s="181"/>
      <c r="T609" s="182"/>
      <c r="AT609" s="178" t="s">
        <v>595</v>
      </c>
      <c r="AU609" s="178" t="s">
        <v>545</v>
      </c>
      <c r="AV609" s="11" t="s">
        <v>487</v>
      </c>
      <c r="AW609" s="11" t="s">
        <v>503</v>
      </c>
      <c r="AX609" s="11" t="s">
        <v>539</v>
      </c>
      <c r="AY609" s="178" t="s">
        <v>582</v>
      </c>
    </row>
    <row r="610" spans="2:51" s="11" customFormat="1" ht="13.5">
      <c r="B610" s="175"/>
      <c r="D610" s="172" t="s">
        <v>595</v>
      </c>
      <c r="E610" s="176" t="s">
        <v>486</v>
      </c>
      <c r="F610" s="177" t="s">
        <v>6</v>
      </c>
      <c r="H610" s="178" t="s">
        <v>486</v>
      </c>
      <c r="I610" s="179"/>
      <c r="L610" s="175"/>
      <c r="M610" s="180"/>
      <c r="N610" s="181"/>
      <c r="O610" s="181"/>
      <c r="P610" s="181"/>
      <c r="Q610" s="181"/>
      <c r="R610" s="181"/>
      <c r="S610" s="181"/>
      <c r="T610" s="182"/>
      <c r="AT610" s="178" t="s">
        <v>595</v>
      </c>
      <c r="AU610" s="178" t="s">
        <v>545</v>
      </c>
      <c r="AV610" s="11" t="s">
        <v>487</v>
      </c>
      <c r="AW610" s="11" t="s">
        <v>503</v>
      </c>
      <c r="AX610" s="11" t="s">
        <v>539</v>
      </c>
      <c r="AY610" s="178" t="s">
        <v>582</v>
      </c>
    </row>
    <row r="611" spans="2:51" s="12" customFormat="1" ht="13.5">
      <c r="B611" s="183"/>
      <c r="D611" s="172" t="s">
        <v>595</v>
      </c>
      <c r="E611" s="184" t="s">
        <v>486</v>
      </c>
      <c r="F611" s="185" t="s">
        <v>7</v>
      </c>
      <c r="H611" s="186">
        <v>37</v>
      </c>
      <c r="I611" s="187"/>
      <c r="L611" s="183"/>
      <c r="M611" s="188"/>
      <c r="N611" s="189"/>
      <c r="O611" s="189"/>
      <c r="P611" s="189"/>
      <c r="Q611" s="189"/>
      <c r="R611" s="189"/>
      <c r="S611" s="189"/>
      <c r="T611" s="190"/>
      <c r="AT611" s="184" t="s">
        <v>595</v>
      </c>
      <c r="AU611" s="184" t="s">
        <v>545</v>
      </c>
      <c r="AV611" s="12" t="s">
        <v>545</v>
      </c>
      <c r="AW611" s="12" t="s">
        <v>503</v>
      </c>
      <c r="AX611" s="12" t="s">
        <v>539</v>
      </c>
      <c r="AY611" s="184" t="s">
        <v>582</v>
      </c>
    </row>
    <row r="612" spans="2:51" s="12" customFormat="1" ht="13.5">
      <c r="B612" s="183"/>
      <c r="D612" s="172" t="s">
        <v>595</v>
      </c>
      <c r="E612" s="184" t="s">
        <v>486</v>
      </c>
      <c r="F612" s="185" t="s">
        <v>8</v>
      </c>
      <c r="H612" s="186">
        <v>37</v>
      </c>
      <c r="I612" s="187"/>
      <c r="L612" s="183"/>
      <c r="M612" s="188"/>
      <c r="N612" s="189"/>
      <c r="O612" s="189"/>
      <c r="P612" s="189"/>
      <c r="Q612" s="189"/>
      <c r="R612" s="189"/>
      <c r="S612" s="189"/>
      <c r="T612" s="190"/>
      <c r="AT612" s="184" t="s">
        <v>595</v>
      </c>
      <c r="AU612" s="184" t="s">
        <v>545</v>
      </c>
      <c r="AV612" s="12" t="s">
        <v>545</v>
      </c>
      <c r="AW612" s="12" t="s">
        <v>503</v>
      </c>
      <c r="AX612" s="12" t="s">
        <v>539</v>
      </c>
      <c r="AY612" s="184" t="s">
        <v>582</v>
      </c>
    </row>
    <row r="613" spans="2:51" s="12" customFormat="1" ht="13.5">
      <c r="B613" s="183"/>
      <c r="D613" s="172" t="s">
        <v>595</v>
      </c>
      <c r="E613" s="184" t="s">
        <v>486</v>
      </c>
      <c r="F613" s="185" t="s">
        <v>9</v>
      </c>
      <c r="H613" s="186">
        <v>37</v>
      </c>
      <c r="I613" s="187"/>
      <c r="L613" s="183"/>
      <c r="M613" s="188"/>
      <c r="N613" s="189"/>
      <c r="O613" s="189"/>
      <c r="P613" s="189"/>
      <c r="Q613" s="189"/>
      <c r="R613" s="189"/>
      <c r="S613" s="189"/>
      <c r="T613" s="190"/>
      <c r="AT613" s="184" t="s">
        <v>595</v>
      </c>
      <c r="AU613" s="184" t="s">
        <v>545</v>
      </c>
      <c r="AV613" s="12" t="s">
        <v>545</v>
      </c>
      <c r="AW613" s="12" t="s">
        <v>503</v>
      </c>
      <c r="AX613" s="12" t="s">
        <v>539</v>
      </c>
      <c r="AY613" s="184" t="s">
        <v>582</v>
      </c>
    </row>
    <row r="614" spans="2:51" s="12" customFormat="1" ht="13.5">
      <c r="B614" s="183"/>
      <c r="D614" s="172" t="s">
        <v>595</v>
      </c>
      <c r="E614" s="184" t="s">
        <v>486</v>
      </c>
      <c r="F614" s="185" t="s">
        <v>10</v>
      </c>
      <c r="H614" s="186">
        <v>37</v>
      </c>
      <c r="I614" s="187"/>
      <c r="L614" s="183"/>
      <c r="M614" s="188"/>
      <c r="N614" s="189"/>
      <c r="O614" s="189"/>
      <c r="P614" s="189"/>
      <c r="Q614" s="189"/>
      <c r="R614" s="189"/>
      <c r="S614" s="189"/>
      <c r="T614" s="190"/>
      <c r="AT614" s="184" t="s">
        <v>595</v>
      </c>
      <c r="AU614" s="184" t="s">
        <v>545</v>
      </c>
      <c r="AV614" s="12" t="s">
        <v>545</v>
      </c>
      <c r="AW614" s="12" t="s">
        <v>503</v>
      </c>
      <c r="AX614" s="12" t="s">
        <v>539</v>
      </c>
      <c r="AY614" s="184" t="s">
        <v>582</v>
      </c>
    </row>
    <row r="615" spans="2:51" s="12" customFormat="1" ht="13.5">
      <c r="B615" s="183"/>
      <c r="D615" s="172" t="s">
        <v>595</v>
      </c>
      <c r="E615" s="184" t="s">
        <v>486</v>
      </c>
      <c r="F615" s="185" t="s">
        <v>11</v>
      </c>
      <c r="H615" s="186">
        <v>37</v>
      </c>
      <c r="I615" s="187"/>
      <c r="L615" s="183"/>
      <c r="M615" s="188"/>
      <c r="N615" s="189"/>
      <c r="O615" s="189"/>
      <c r="P615" s="189"/>
      <c r="Q615" s="189"/>
      <c r="R615" s="189"/>
      <c r="S615" s="189"/>
      <c r="T615" s="190"/>
      <c r="AT615" s="184" t="s">
        <v>595</v>
      </c>
      <c r="AU615" s="184" t="s">
        <v>545</v>
      </c>
      <c r="AV615" s="12" t="s">
        <v>545</v>
      </c>
      <c r="AW615" s="12" t="s">
        <v>503</v>
      </c>
      <c r="AX615" s="12" t="s">
        <v>539</v>
      </c>
      <c r="AY615" s="184" t="s">
        <v>582</v>
      </c>
    </row>
    <row r="616" spans="2:51" s="13" customFormat="1" ht="13.5">
      <c r="B616" s="191"/>
      <c r="D616" s="192" t="s">
        <v>595</v>
      </c>
      <c r="E616" s="193" t="s">
        <v>486</v>
      </c>
      <c r="F616" s="194" t="s">
        <v>607</v>
      </c>
      <c r="H616" s="195">
        <v>4469</v>
      </c>
      <c r="I616" s="196"/>
      <c r="L616" s="191"/>
      <c r="M616" s="197"/>
      <c r="N616" s="198"/>
      <c r="O616" s="198"/>
      <c r="P616" s="198"/>
      <c r="Q616" s="198"/>
      <c r="R616" s="198"/>
      <c r="S616" s="198"/>
      <c r="T616" s="199"/>
      <c r="AT616" s="200" t="s">
        <v>595</v>
      </c>
      <c r="AU616" s="200" t="s">
        <v>545</v>
      </c>
      <c r="AV616" s="13" t="s">
        <v>589</v>
      </c>
      <c r="AW616" s="13" t="s">
        <v>503</v>
      </c>
      <c r="AX616" s="13" t="s">
        <v>487</v>
      </c>
      <c r="AY616" s="200" t="s">
        <v>582</v>
      </c>
    </row>
    <row r="617" spans="2:65" s="1" customFormat="1" ht="22.5" customHeight="1">
      <c r="B617" s="159"/>
      <c r="C617" s="160" t="s">
        <v>77</v>
      </c>
      <c r="D617" s="160" t="s">
        <v>584</v>
      </c>
      <c r="E617" s="161" t="s">
        <v>78</v>
      </c>
      <c r="F617" s="162" t="s">
        <v>79</v>
      </c>
      <c r="G617" s="163" t="s">
        <v>587</v>
      </c>
      <c r="H617" s="164">
        <v>10</v>
      </c>
      <c r="I617" s="165"/>
      <c r="J617" s="166">
        <f>ROUND(I617*H617,2)</f>
        <v>0</v>
      </c>
      <c r="K617" s="162" t="s">
        <v>588</v>
      </c>
      <c r="L617" s="34"/>
      <c r="M617" s="167" t="s">
        <v>486</v>
      </c>
      <c r="N617" s="168" t="s">
        <v>510</v>
      </c>
      <c r="O617" s="35"/>
      <c r="P617" s="169">
        <f>O617*H617</f>
        <v>0</v>
      </c>
      <c r="Q617" s="169">
        <v>1E-05</v>
      </c>
      <c r="R617" s="169">
        <f>Q617*H617</f>
        <v>0.0001</v>
      </c>
      <c r="S617" s="169">
        <v>0</v>
      </c>
      <c r="T617" s="170">
        <f>S617*H617</f>
        <v>0</v>
      </c>
      <c r="AR617" s="17" t="s">
        <v>589</v>
      </c>
      <c r="AT617" s="17" t="s">
        <v>584</v>
      </c>
      <c r="AU617" s="17" t="s">
        <v>545</v>
      </c>
      <c r="AY617" s="17" t="s">
        <v>582</v>
      </c>
      <c r="BE617" s="171">
        <f>IF(N617="základní",J617,0)</f>
        <v>0</v>
      </c>
      <c r="BF617" s="171">
        <f>IF(N617="snížená",J617,0)</f>
        <v>0</v>
      </c>
      <c r="BG617" s="171">
        <f>IF(N617="zákl. přenesená",J617,0)</f>
        <v>0</v>
      </c>
      <c r="BH617" s="171">
        <f>IF(N617="sníž. přenesená",J617,0)</f>
        <v>0</v>
      </c>
      <c r="BI617" s="171">
        <f>IF(N617="nulová",J617,0)</f>
        <v>0</v>
      </c>
      <c r="BJ617" s="17" t="s">
        <v>487</v>
      </c>
      <c r="BK617" s="171">
        <f>ROUND(I617*H617,2)</f>
        <v>0</v>
      </c>
      <c r="BL617" s="17" t="s">
        <v>589</v>
      </c>
      <c r="BM617" s="17" t="s">
        <v>80</v>
      </c>
    </row>
    <row r="618" spans="2:47" s="1" customFormat="1" ht="27">
      <c r="B618" s="34"/>
      <c r="D618" s="172" t="s">
        <v>591</v>
      </c>
      <c r="F618" s="173" t="s">
        <v>81</v>
      </c>
      <c r="I618" s="131"/>
      <c r="L618" s="34"/>
      <c r="M618" s="64"/>
      <c r="N618" s="35"/>
      <c r="O618" s="35"/>
      <c r="P618" s="35"/>
      <c r="Q618" s="35"/>
      <c r="R618" s="35"/>
      <c r="S618" s="35"/>
      <c r="T618" s="65"/>
      <c r="AT618" s="17" t="s">
        <v>591</v>
      </c>
      <c r="AU618" s="17" t="s">
        <v>545</v>
      </c>
    </row>
    <row r="619" spans="2:47" s="1" customFormat="1" ht="40.5">
      <c r="B619" s="34"/>
      <c r="D619" s="172" t="s">
        <v>593</v>
      </c>
      <c r="F619" s="174" t="s">
        <v>55</v>
      </c>
      <c r="I619" s="131"/>
      <c r="L619" s="34"/>
      <c r="M619" s="64"/>
      <c r="N619" s="35"/>
      <c r="O619" s="35"/>
      <c r="P619" s="35"/>
      <c r="Q619" s="35"/>
      <c r="R619" s="35"/>
      <c r="S619" s="35"/>
      <c r="T619" s="65"/>
      <c r="AT619" s="17" t="s">
        <v>593</v>
      </c>
      <c r="AU619" s="17" t="s">
        <v>545</v>
      </c>
    </row>
    <row r="620" spans="2:51" s="12" customFormat="1" ht="13.5">
      <c r="B620" s="183"/>
      <c r="D620" s="192" t="s">
        <v>595</v>
      </c>
      <c r="E620" s="204" t="s">
        <v>486</v>
      </c>
      <c r="F620" s="205" t="s">
        <v>82</v>
      </c>
      <c r="H620" s="206">
        <v>10</v>
      </c>
      <c r="I620" s="187"/>
      <c r="L620" s="183"/>
      <c r="M620" s="188"/>
      <c r="N620" s="189"/>
      <c r="O620" s="189"/>
      <c r="P620" s="189"/>
      <c r="Q620" s="189"/>
      <c r="R620" s="189"/>
      <c r="S620" s="189"/>
      <c r="T620" s="190"/>
      <c r="AT620" s="184" t="s">
        <v>595</v>
      </c>
      <c r="AU620" s="184" t="s">
        <v>545</v>
      </c>
      <c r="AV620" s="12" t="s">
        <v>545</v>
      </c>
      <c r="AW620" s="12" t="s">
        <v>503</v>
      </c>
      <c r="AX620" s="12" t="s">
        <v>487</v>
      </c>
      <c r="AY620" s="184" t="s">
        <v>582</v>
      </c>
    </row>
    <row r="621" spans="2:65" s="1" customFormat="1" ht="31.5" customHeight="1">
      <c r="B621" s="159"/>
      <c r="C621" s="160" t="s">
        <v>83</v>
      </c>
      <c r="D621" s="160" t="s">
        <v>584</v>
      </c>
      <c r="E621" s="161" t="s">
        <v>84</v>
      </c>
      <c r="F621" s="162" t="s">
        <v>85</v>
      </c>
      <c r="G621" s="163" t="s">
        <v>771</v>
      </c>
      <c r="H621" s="164">
        <v>178.5</v>
      </c>
      <c r="I621" s="165"/>
      <c r="J621" s="166">
        <f>ROUND(I621*H621,2)</f>
        <v>0</v>
      </c>
      <c r="K621" s="162" t="s">
        <v>588</v>
      </c>
      <c r="L621" s="34"/>
      <c r="M621" s="167" t="s">
        <v>486</v>
      </c>
      <c r="N621" s="168" t="s">
        <v>510</v>
      </c>
      <c r="O621" s="35"/>
      <c r="P621" s="169">
        <f>O621*H621</f>
        <v>0</v>
      </c>
      <c r="Q621" s="169">
        <v>0</v>
      </c>
      <c r="R621" s="169">
        <f>Q621*H621</f>
        <v>0</v>
      </c>
      <c r="S621" s="169">
        <v>0</v>
      </c>
      <c r="T621" s="170">
        <f>S621*H621</f>
        <v>0</v>
      </c>
      <c r="AR621" s="17" t="s">
        <v>589</v>
      </c>
      <c r="AT621" s="17" t="s">
        <v>584</v>
      </c>
      <c r="AU621" s="17" t="s">
        <v>545</v>
      </c>
      <c r="AY621" s="17" t="s">
        <v>582</v>
      </c>
      <c r="BE621" s="171">
        <f>IF(N621="základní",J621,0)</f>
        <v>0</v>
      </c>
      <c r="BF621" s="171">
        <f>IF(N621="snížená",J621,0)</f>
        <v>0</v>
      </c>
      <c r="BG621" s="171">
        <f>IF(N621="zákl. přenesená",J621,0)</f>
        <v>0</v>
      </c>
      <c r="BH621" s="171">
        <f>IF(N621="sníž. přenesená",J621,0)</f>
        <v>0</v>
      </c>
      <c r="BI621" s="171">
        <f>IF(N621="nulová",J621,0)</f>
        <v>0</v>
      </c>
      <c r="BJ621" s="17" t="s">
        <v>487</v>
      </c>
      <c r="BK621" s="171">
        <f>ROUND(I621*H621,2)</f>
        <v>0</v>
      </c>
      <c r="BL621" s="17" t="s">
        <v>589</v>
      </c>
      <c r="BM621" s="17" t="s">
        <v>86</v>
      </c>
    </row>
    <row r="622" spans="2:47" s="1" customFormat="1" ht="27">
      <c r="B622" s="34"/>
      <c r="D622" s="172" t="s">
        <v>591</v>
      </c>
      <c r="F622" s="173" t="s">
        <v>87</v>
      </c>
      <c r="I622" s="131"/>
      <c r="L622" s="34"/>
      <c r="M622" s="64"/>
      <c r="N622" s="35"/>
      <c r="O622" s="35"/>
      <c r="P622" s="35"/>
      <c r="Q622" s="35"/>
      <c r="R622" s="35"/>
      <c r="S622" s="35"/>
      <c r="T622" s="65"/>
      <c r="AT622" s="17" t="s">
        <v>591</v>
      </c>
      <c r="AU622" s="17" t="s">
        <v>545</v>
      </c>
    </row>
    <row r="623" spans="2:47" s="1" customFormat="1" ht="27">
      <c r="B623" s="34"/>
      <c r="D623" s="172" t="s">
        <v>593</v>
      </c>
      <c r="F623" s="174" t="s">
        <v>88</v>
      </c>
      <c r="I623" s="131"/>
      <c r="L623" s="34"/>
      <c r="M623" s="64"/>
      <c r="N623" s="35"/>
      <c r="O623" s="35"/>
      <c r="P623" s="35"/>
      <c r="Q623" s="35"/>
      <c r="R623" s="35"/>
      <c r="S623" s="35"/>
      <c r="T623" s="65"/>
      <c r="AT623" s="17" t="s">
        <v>593</v>
      </c>
      <c r="AU623" s="17" t="s">
        <v>545</v>
      </c>
    </row>
    <row r="624" spans="2:51" s="11" customFormat="1" ht="13.5">
      <c r="B624" s="175"/>
      <c r="D624" s="172" t="s">
        <v>595</v>
      </c>
      <c r="E624" s="176" t="s">
        <v>486</v>
      </c>
      <c r="F624" s="177" t="s">
        <v>89</v>
      </c>
      <c r="H624" s="178" t="s">
        <v>486</v>
      </c>
      <c r="I624" s="179"/>
      <c r="L624" s="175"/>
      <c r="M624" s="180"/>
      <c r="N624" s="181"/>
      <c r="O624" s="181"/>
      <c r="P624" s="181"/>
      <c r="Q624" s="181"/>
      <c r="R624" s="181"/>
      <c r="S624" s="181"/>
      <c r="T624" s="182"/>
      <c r="AT624" s="178" t="s">
        <v>595</v>
      </c>
      <c r="AU624" s="178" t="s">
        <v>545</v>
      </c>
      <c r="AV624" s="11" t="s">
        <v>487</v>
      </c>
      <c r="AW624" s="11" t="s">
        <v>503</v>
      </c>
      <c r="AX624" s="11" t="s">
        <v>539</v>
      </c>
      <c r="AY624" s="178" t="s">
        <v>582</v>
      </c>
    </row>
    <row r="625" spans="2:51" s="11" customFormat="1" ht="13.5">
      <c r="B625" s="175"/>
      <c r="D625" s="172" t="s">
        <v>595</v>
      </c>
      <c r="E625" s="176" t="s">
        <v>486</v>
      </c>
      <c r="F625" s="177" t="s">
        <v>597</v>
      </c>
      <c r="H625" s="178" t="s">
        <v>486</v>
      </c>
      <c r="I625" s="179"/>
      <c r="L625" s="175"/>
      <c r="M625" s="180"/>
      <c r="N625" s="181"/>
      <c r="O625" s="181"/>
      <c r="P625" s="181"/>
      <c r="Q625" s="181"/>
      <c r="R625" s="181"/>
      <c r="S625" s="181"/>
      <c r="T625" s="182"/>
      <c r="AT625" s="178" t="s">
        <v>595</v>
      </c>
      <c r="AU625" s="178" t="s">
        <v>545</v>
      </c>
      <c r="AV625" s="11" t="s">
        <v>487</v>
      </c>
      <c r="AW625" s="11" t="s">
        <v>503</v>
      </c>
      <c r="AX625" s="11" t="s">
        <v>539</v>
      </c>
      <c r="AY625" s="178" t="s">
        <v>582</v>
      </c>
    </row>
    <row r="626" spans="2:51" s="12" customFormat="1" ht="13.5">
      <c r="B626" s="183"/>
      <c r="D626" s="172" t="s">
        <v>595</v>
      </c>
      <c r="E626" s="184" t="s">
        <v>486</v>
      </c>
      <c r="F626" s="185" t="s">
        <v>90</v>
      </c>
      <c r="H626" s="186">
        <v>6.5</v>
      </c>
      <c r="I626" s="187"/>
      <c r="L626" s="183"/>
      <c r="M626" s="188"/>
      <c r="N626" s="189"/>
      <c r="O626" s="189"/>
      <c r="P626" s="189"/>
      <c r="Q626" s="189"/>
      <c r="R626" s="189"/>
      <c r="S626" s="189"/>
      <c r="T626" s="190"/>
      <c r="AT626" s="184" t="s">
        <v>595</v>
      </c>
      <c r="AU626" s="184" t="s">
        <v>545</v>
      </c>
      <c r="AV626" s="12" t="s">
        <v>545</v>
      </c>
      <c r="AW626" s="12" t="s">
        <v>503</v>
      </c>
      <c r="AX626" s="12" t="s">
        <v>539</v>
      </c>
      <c r="AY626" s="184" t="s">
        <v>582</v>
      </c>
    </row>
    <row r="627" spans="2:51" s="12" customFormat="1" ht="13.5">
      <c r="B627" s="183"/>
      <c r="D627" s="172" t="s">
        <v>595</v>
      </c>
      <c r="E627" s="184" t="s">
        <v>486</v>
      </c>
      <c r="F627" s="185" t="s">
        <v>91</v>
      </c>
      <c r="H627" s="186">
        <v>7</v>
      </c>
      <c r="I627" s="187"/>
      <c r="L627" s="183"/>
      <c r="M627" s="188"/>
      <c r="N627" s="189"/>
      <c r="O627" s="189"/>
      <c r="P627" s="189"/>
      <c r="Q627" s="189"/>
      <c r="R627" s="189"/>
      <c r="S627" s="189"/>
      <c r="T627" s="190"/>
      <c r="AT627" s="184" t="s">
        <v>595</v>
      </c>
      <c r="AU627" s="184" t="s">
        <v>545</v>
      </c>
      <c r="AV627" s="12" t="s">
        <v>545</v>
      </c>
      <c r="AW627" s="12" t="s">
        <v>503</v>
      </c>
      <c r="AX627" s="12" t="s">
        <v>539</v>
      </c>
      <c r="AY627" s="184" t="s">
        <v>582</v>
      </c>
    </row>
    <row r="628" spans="2:51" s="12" customFormat="1" ht="13.5">
      <c r="B628" s="183"/>
      <c r="D628" s="172" t="s">
        <v>595</v>
      </c>
      <c r="E628" s="184" t="s">
        <v>486</v>
      </c>
      <c r="F628" s="185" t="s">
        <v>486</v>
      </c>
      <c r="H628" s="186">
        <v>0</v>
      </c>
      <c r="I628" s="187"/>
      <c r="L628" s="183"/>
      <c r="M628" s="188"/>
      <c r="N628" s="189"/>
      <c r="O628" s="189"/>
      <c r="P628" s="189"/>
      <c r="Q628" s="189"/>
      <c r="R628" s="189"/>
      <c r="S628" s="189"/>
      <c r="T628" s="190"/>
      <c r="AT628" s="184" t="s">
        <v>595</v>
      </c>
      <c r="AU628" s="184" t="s">
        <v>545</v>
      </c>
      <c r="AV628" s="12" t="s">
        <v>545</v>
      </c>
      <c r="AW628" s="12" t="s">
        <v>503</v>
      </c>
      <c r="AX628" s="12" t="s">
        <v>539</v>
      </c>
      <c r="AY628" s="184" t="s">
        <v>582</v>
      </c>
    </row>
    <row r="629" spans="2:51" s="11" customFormat="1" ht="13.5">
      <c r="B629" s="175"/>
      <c r="D629" s="172" t="s">
        <v>595</v>
      </c>
      <c r="E629" s="176" t="s">
        <v>486</v>
      </c>
      <c r="F629" s="177" t="s">
        <v>633</v>
      </c>
      <c r="H629" s="178" t="s">
        <v>486</v>
      </c>
      <c r="I629" s="179"/>
      <c r="L629" s="175"/>
      <c r="M629" s="180"/>
      <c r="N629" s="181"/>
      <c r="O629" s="181"/>
      <c r="P629" s="181"/>
      <c r="Q629" s="181"/>
      <c r="R629" s="181"/>
      <c r="S629" s="181"/>
      <c r="T629" s="182"/>
      <c r="AT629" s="178" t="s">
        <v>595</v>
      </c>
      <c r="AU629" s="178" t="s">
        <v>545</v>
      </c>
      <c r="AV629" s="11" t="s">
        <v>487</v>
      </c>
      <c r="AW629" s="11" t="s">
        <v>503</v>
      </c>
      <c r="AX629" s="11" t="s">
        <v>539</v>
      </c>
      <c r="AY629" s="178" t="s">
        <v>582</v>
      </c>
    </row>
    <row r="630" spans="2:51" s="12" customFormat="1" ht="13.5">
      <c r="B630" s="183"/>
      <c r="D630" s="172" t="s">
        <v>595</v>
      </c>
      <c r="E630" s="184" t="s">
        <v>486</v>
      </c>
      <c r="F630" s="185" t="s">
        <v>92</v>
      </c>
      <c r="H630" s="186">
        <v>18.5</v>
      </c>
      <c r="I630" s="187"/>
      <c r="L630" s="183"/>
      <c r="M630" s="188"/>
      <c r="N630" s="189"/>
      <c r="O630" s="189"/>
      <c r="P630" s="189"/>
      <c r="Q630" s="189"/>
      <c r="R630" s="189"/>
      <c r="S630" s="189"/>
      <c r="T630" s="190"/>
      <c r="AT630" s="184" t="s">
        <v>595</v>
      </c>
      <c r="AU630" s="184" t="s">
        <v>545</v>
      </c>
      <c r="AV630" s="12" t="s">
        <v>545</v>
      </c>
      <c r="AW630" s="12" t="s">
        <v>503</v>
      </c>
      <c r="AX630" s="12" t="s">
        <v>539</v>
      </c>
      <c r="AY630" s="184" t="s">
        <v>582</v>
      </c>
    </row>
    <row r="631" spans="2:51" s="12" customFormat="1" ht="13.5">
      <c r="B631" s="183"/>
      <c r="D631" s="172" t="s">
        <v>595</v>
      </c>
      <c r="E631" s="184" t="s">
        <v>486</v>
      </c>
      <c r="F631" s="185" t="s">
        <v>93</v>
      </c>
      <c r="H631" s="186">
        <v>7.5</v>
      </c>
      <c r="I631" s="187"/>
      <c r="L631" s="183"/>
      <c r="M631" s="188"/>
      <c r="N631" s="189"/>
      <c r="O631" s="189"/>
      <c r="P631" s="189"/>
      <c r="Q631" s="189"/>
      <c r="R631" s="189"/>
      <c r="S631" s="189"/>
      <c r="T631" s="190"/>
      <c r="AT631" s="184" t="s">
        <v>595</v>
      </c>
      <c r="AU631" s="184" t="s">
        <v>545</v>
      </c>
      <c r="AV631" s="12" t="s">
        <v>545</v>
      </c>
      <c r="AW631" s="12" t="s">
        <v>503</v>
      </c>
      <c r="AX631" s="12" t="s">
        <v>539</v>
      </c>
      <c r="AY631" s="184" t="s">
        <v>582</v>
      </c>
    </row>
    <row r="632" spans="2:51" s="12" customFormat="1" ht="13.5">
      <c r="B632" s="183"/>
      <c r="D632" s="172" t="s">
        <v>595</v>
      </c>
      <c r="E632" s="184" t="s">
        <v>486</v>
      </c>
      <c r="F632" s="185" t="s">
        <v>94</v>
      </c>
      <c r="H632" s="186">
        <v>6.5</v>
      </c>
      <c r="I632" s="187"/>
      <c r="L632" s="183"/>
      <c r="M632" s="188"/>
      <c r="N632" s="189"/>
      <c r="O632" s="189"/>
      <c r="P632" s="189"/>
      <c r="Q632" s="189"/>
      <c r="R632" s="189"/>
      <c r="S632" s="189"/>
      <c r="T632" s="190"/>
      <c r="AT632" s="184" t="s">
        <v>595</v>
      </c>
      <c r="AU632" s="184" t="s">
        <v>545</v>
      </c>
      <c r="AV632" s="12" t="s">
        <v>545</v>
      </c>
      <c r="AW632" s="12" t="s">
        <v>503</v>
      </c>
      <c r="AX632" s="12" t="s">
        <v>539</v>
      </c>
      <c r="AY632" s="184" t="s">
        <v>582</v>
      </c>
    </row>
    <row r="633" spans="2:51" s="12" customFormat="1" ht="13.5">
      <c r="B633" s="183"/>
      <c r="D633" s="172" t="s">
        <v>595</v>
      </c>
      <c r="E633" s="184" t="s">
        <v>486</v>
      </c>
      <c r="F633" s="185" t="s">
        <v>95</v>
      </c>
      <c r="H633" s="186">
        <v>8</v>
      </c>
      <c r="I633" s="187"/>
      <c r="L633" s="183"/>
      <c r="M633" s="188"/>
      <c r="N633" s="189"/>
      <c r="O633" s="189"/>
      <c r="P633" s="189"/>
      <c r="Q633" s="189"/>
      <c r="R633" s="189"/>
      <c r="S633" s="189"/>
      <c r="T633" s="190"/>
      <c r="AT633" s="184" t="s">
        <v>595</v>
      </c>
      <c r="AU633" s="184" t="s">
        <v>545</v>
      </c>
      <c r="AV633" s="12" t="s">
        <v>545</v>
      </c>
      <c r="AW633" s="12" t="s">
        <v>503</v>
      </c>
      <c r="AX633" s="12" t="s">
        <v>539</v>
      </c>
      <c r="AY633" s="184" t="s">
        <v>582</v>
      </c>
    </row>
    <row r="634" spans="2:51" s="12" customFormat="1" ht="13.5">
      <c r="B634" s="183"/>
      <c r="D634" s="172" t="s">
        <v>595</v>
      </c>
      <c r="E634" s="184" t="s">
        <v>486</v>
      </c>
      <c r="F634" s="185" t="s">
        <v>96</v>
      </c>
      <c r="H634" s="186">
        <v>9.5</v>
      </c>
      <c r="I634" s="187"/>
      <c r="L634" s="183"/>
      <c r="M634" s="188"/>
      <c r="N634" s="189"/>
      <c r="O634" s="189"/>
      <c r="P634" s="189"/>
      <c r="Q634" s="189"/>
      <c r="R634" s="189"/>
      <c r="S634" s="189"/>
      <c r="T634" s="190"/>
      <c r="AT634" s="184" t="s">
        <v>595</v>
      </c>
      <c r="AU634" s="184" t="s">
        <v>545</v>
      </c>
      <c r="AV634" s="12" t="s">
        <v>545</v>
      </c>
      <c r="AW634" s="12" t="s">
        <v>503</v>
      </c>
      <c r="AX634" s="12" t="s">
        <v>539</v>
      </c>
      <c r="AY634" s="184" t="s">
        <v>582</v>
      </c>
    </row>
    <row r="635" spans="2:51" s="12" customFormat="1" ht="13.5">
      <c r="B635" s="183"/>
      <c r="D635" s="172" t="s">
        <v>595</v>
      </c>
      <c r="E635" s="184" t="s">
        <v>486</v>
      </c>
      <c r="F635" s="185" t="s">
        <v>97</v>
      </c>
      <c r="H635" s="186">
        <v>15</v>
      </c>
      <c r="I635" s="187"/>
      <c r="L635" s="183"/>
      <c r="M635" s="188"/>
      <c r="N635" s="189"/>
      <c r="O635" s="189"/>
      <c r="P635" s="189"/>
      <c r="Q635" s="189"/>
      <c r="R635" s="189"/>
      <c r="S635" s="189"/>
      <c r="T635" s="190"/>
      <c r="AT635" s="184" t="s">
        <v>595</v>
      </c>
      <c r="AU635" s="184" t="s">
        <v>545</v>
      </c>
      <c r="AV635" s="12" t="s">
        <v>545</v>
      </c>
      <c r="AW635" s="12" t="s">
        <v>503</v>
      </c>
      <c r="AX635" s="12" t="s">
        <v>539</v>
      </c>
      <c r="AY635" s="184" t="s">
        <v>582</v>
      </c>
    </row>
    <row r="636" spans="2:51" s="12" customFormat="1" ht="13.5">
      <c r="B636" s="183"/>
      <c r="D636" s="172" t="s">
        <v>595</v>
      </c>
      <c r="E636" s="184" t="s">
        <v>486</v>
      </c>
      <c r="F636" s="185" t="s">
        <v>98</v>
      </c>
      <c r="H636" s="186">
        <v>7</v>
      </c>
      <c r="I636" s="187"/>
      <c r="L636" s="183"/>
      <c r="M636" s="188"/>
      <c r="N636" s="189"/>
      <c r="O636" s="189"/>
      <c r="P636" s="189"/>
      <c r="Q636" s="189"/>
      <c r="R636" s="189"/>
      <c r="S636" s="189"/>
      <c r="T636" s="190"/>
      <c r="AT636" s="184" t="s">
        <v>595</v>
      </c>
      <c r="AU636" s="184" t="s">
        <v>545</v>
      </c>
      <c r="AV636" s="12" t="s">
        <v>545</v>
      </c>
      <c r="AW636" s="12" t="s">
        <v>503</v>
      </c>
      <c r="AX636" s="12" t="s">
        <v>539</v>
      </c>
      <c r="AY636" s="184" t="s">
        <v>582</v>
      </c>
    </row>
    <row r="637" spans="2:51" s="12" customFormat="1" ht="13.5">
      <c r="B637" s="183"/>
      <c r="D637" s="172" t="s">
        <v>595</v>
      </c>
      <c r="E637" s="184" t="s">
        <v>486</v>
      </c>
      <c r="F637" s="185" t="s">
        <v>99</v>
      </c>
      <c r="H637" s="186">
        <v>15.5</v>
      </c>
      <c r="I637" s="187"/>
      <c r="L637" s="183"/>
      <c r="M637" s="188"/>
      <c r="N637" s="189"/>
      <c r="O637" s="189"/>
      <c r="P637" s="189"/>
      <c r="Q637" s="189"/>
      <c r="R637" s="189"/>
      <c r="S637" s="189"/>
      <c r="T637" s="190"/>
      <c r="AT637" s="184" t="s">
        <v>595</v>
      </c>
      <c r="AU637" s="184" t="s">
        <v>545</v>
      </c>
      <c r="AV637" s="12" t="s">
        <v>545</v>
      </c>
      <c r="AW637" s="12" t="s">
        <v>503</v>
      </c>
      <c r="AX637" s="12" t="s">
        <v>539</v>
      </c>
      <c r="AY637" s="184" t="s">
        <v>582</v>
      </c>
    </row>
    <row r="638" spans="2:51" s="12" customFormat="1" ht="13.5">
      <c r="B638" s="183"/>
      <c r="D638" s="172" t="s">
        <v>595</v>
      </c>
      <c r="E638" s="184" t="s">
        <v>486</v>
      </c>
      <c r="F638" s="185" t="s">
        <v>100</v>
      </c>
      <c r="H638" s="186">
        <v>7.5</v>
      </c>
      <c r="I638" s="187"/>
      <c r="L638" s="183"/>
      <c r="M638" s="188"/>
      <c r="N638" s="189"/>
      <c r="O638" s="189"/>
      <c r="P638" s="189"/>
      <c r="Q638" s="189"/>
      <c r="R638" s="189"/>
      <c r="S638" s="189"/>
      <c r="T638" s="190"/>
      <c r="AT638" s="184" t="s">
        <v>595</v>
      </c>
      <c r="AU638" s="184" t="s">
        <v>545</v>
      </c>
      <c r="AV638" s="12" t="s">
        <v>545</v>
      </c>
      <c r="AW638" s="12" t="s">
        <v>503</v>
      </c>
      <c r="AX638" s="12" t="s">
        <v>539</v>
      </c>
      <c r="AY638" s="184" t="s">
        <v>582</v>
      </c>
    </row>
    <row r="639" spans="2:51" s="12" customFormat="1" ht="13.5">
      <c r="B639" s="183"/>
      <c r="D639" s="172" t="s">
        <v>595</v>
      </c>
      <c r="E639" s="184" t="s">
        <v>486</v>
      </c>
      <c r="F639" s="185" t="s">
        <v>101</v>
      </c>
      <c r="H639" s="186">
        <v>10.5</v>
      </c>
      <c r="I639" s="187"/>
      <c r="L639" s="183"/>
      <c r="M639" s="188"/>
      <c r="N639" s="189"/>
      <c r="O639" s="189"/>
      <c r="P639" s="189"/>
      <c r="Q639" s="189"/>
      <c r="R639" s="189"/>
      <c r="S639" s="189"/>
      <c r="T639" s="190"/>
      <c r="AT639" s="184" t="s">
        <v>595</v>
      </c>
      <c r="AU639" s="184" t="s">
        <v>545</v>
      </c>
      <c r="AV639" s="12" t="s">
        <v>545</v>
      </c>
      <c r="AW639" s="12" t="s">
        <v>503</v>
      </c>
      <c r="AX639" s="12" t="s">
        <v>539</v>
      </c>
      <c r="AY639" s="184" t="s">
        <v>582</v>
      </c>
    </row>
    <row r="640" spans="2:51" s="12" customFormat="1" ht="13.5">
      <c r="B640" s="183"/>
      <c r="D640" s="172" t="s">
        <v>595</v>
      </c>
      <c r="E640" s="184" t="s">
        <v>486</v>
      </c>
      <c r="F640" s="185" t="s">
        <v>102</v>
      </c>
      <c r="H640" s="186">
        <v>14.5</v>
      </c>
      <c r="I640" s="187"/>
      <c r="L640" s="183"/>
      <c r="M640" s="188"/>
      <c r="N640" s="189"/>
      <c r="O640" s="189"/>
      <c r="P640" s="189"/>
      <c r="Q640" s="189"/>
      <c r="R640" s="189"/>
      <c r="S640" s="189"/>
      <c r="T640" s="190"/>
      <c r="AT640" s="184" t="s">
        <v>595</v>
      </c>
      <c r="AU640" s="184" t="s">
        <v>545</v>
      </c>
      <c r="AV640" s="12" t="s">
        <v>545</v>
      </c>
      <c r="AW640" s="12" t="s">
        <v>503</v>
      </c>
      <c r="AX640" s="12" t="s">
        <v>539</v>
      </c>
      <c r="AY640" s="184" t="s">
        <v>582</v>
      </c>
    </row>
    <row r="641" spans="2:51" s="12" customFormat="1" ht="13.5">
      <c r="B641" s="183"/>
      <c r="D641" s="172" t="s">
        <v>595</v>
      </c>
      <c r="E641" s="184" t="s">
        <v>486</v>
      </c>
      <c r="F641" s="185" t="s">
        <v>103</v>
      </c>
      <c r="H641" s="186">
        <v>13.5</v>
      </c>
      <c r="I641" s="187"/>
      <c r="L641" s="183"/>
      <c r="M641" s="188"/>
      <c r="N641" s="189"/>
      <c r="O641" s="189"/>
      <c r="P641" s="189"/>
      <c r="Q641" s="189"/>
      <c r="R641" s="189"/>
      <c r="S641" s="189"/>
      <c r="T641" s="190"/>
      <c r="AT641" s="184" t="s">
        <v>595</v>
      </c>
      <c r="AU641" s="184" t="s">
        <v>545</v>
      </c>
      <c r="AV641" s="12" t="s">
        <v>545</v>
      </c>
      <c r="AW641" s="12" t="s">
        <v>503</v>
      </c>
      <c r="AX641" s="12" t="s">
        <v>539</v>
      </c>
      <c r="AY641" s="184" t="s">
        <v>582</v>
      </c>
    </row>
    <row r="642" spans="2:51" s="12" customFormat="1" ht="13.5">
      <c r="B642" s="183"/>
      <c r="D642" s="172" t="s">
        <v>595</v>
      </c>
      <c r="E642" s="184" t="s">
        <v>486</v>
      </c>
      <c r="F642" s="185" t="s">
        <v>104</v>
      </c>
      <c r="H642" s="186">
        <v>11.5</v>
      </c>
      <c r="I642" s="187"/>
      <c r="L642" s="183"/>
      <c r="M642" s="188"/>
      <c r="N642" s="189"/>
      <c r="O642" s="189"/>
      <c r="P642" s="189"/>
      <c r="Q642" s="189"/>
      <c r="R642" s="189"/>
      <c r="S642" s="189"/>
      <c r="T642" s="190"/>
      <c r="AT642" s="184" t="s">
        <v>595</v>
      </c>
      <c r="AU642" s="184" t="s">
        <v>545</v>
      </c>
      <c r="AV642" s="12" t="s">
        <v>545</v>
      </c>
      <c r="AW642" s="12" t="s">
        <v>503</v>
      </c>
      <c r="AX642" s="12" t="s">
        <v>539</v>
      </c>
      <c r="AY642" s="184" t="s">
        <v>582</v>
      </c>
    </row>
    <row r="643" spans="2:51" s="12" customFormat="1" ht="13.5">
      <c r="B643" s="183"/>
      <c r="D643" s="172" t="s">
        <v>595</v>
      </c>
      <c r="E643" s="184" t="s">
        <v>486</v>
      </c>
      <c r="F643" s="185" t="s">
        <v>105</v>
      </c>
      <c r="H643" s="186">
        <v>20</v>
      </c>
      <c r="I643" s="187"/>
      <c r="L643" s="183"/>
      <c r="M643" s="188"/>
      <c r="N643" s="189"/>
      <c r="O643" s="189"/>
      <c r="P643" s="189"/>
      <c r="Q643" s="189"/>
      <c r="R643" s="189"/>
      <c r="S643" s="189"/>
      <c r="T643" s="190"/>
      <c r="AT643" s="184" t="s">
        <v>595</v>
      </c>
      <c r="AU643" s="184" t="s">
        <v>545</v>
      </c>
      <c r="AV643" s="12" t="s">
        <v>545</v>
      </c>
      <c r="AW643" s="12" t="s">
        <v>503</v>
      </c>
      <c r="AX643" s="12" t="s">
        <v>539</v>
      </c>
      <c r="AY643" s="184" t="s">
        <v>582</v>
      </c>
    </row>
    <row r="644" spans="2:51" s="13" customFormat="1" ht="13.5">
      <c r="B644" s="191"/>
      <c r="D644" s="192" t="s">
        <v>595</v>
      </c>
      <c r="E644" s="193" t="s">
        <v>486</v>
      </c>
      <c r="F644" s="194" t="s">
        <v>607</v>
      </c>
      <c r="H644" s="195">
        <v>178.5</v>
      </c>
      <c r="I644" s="196"/>
      <c r="L644" s="191"/>
      <c r="M644" s="197"/>
      <c r="N644" s="198"/>
      <c r="O644" s="198"/>
      <c r="P644" s="198"/>
      <c r="Q644" s="198"/>
      <c r="R644" s="198"/>
      <c r="S644" s="198"/>
      <c r="T644" s="199"/>
      <c r="AT644" s="200" t="s">
        <v>595</v>
      </c>
      <c r="AU644" s="200" t="s">
        <v>545</v>
      </c>
      <c r="AV644" s="13" t="s">
        <v>589</v>
      </c>
      <c r="AW644" s="13" t="s">
        <v>503</v>
      </c>
      <c r="AX644" s="13" t="s">
        <v>487</v>
      </c>
      <c r="AY644" s="200" t="s">
        <v>582</v>
      </c>
    </row>
    <row r="645" spans="2:65" s="1" customFormat="1" ht="22.5" customHeight="1">
      <c r="B645" s="159"/>
      <c r="C645" s="160" t="s">
        <v>106</v>
      </c>
      <c r="D645" s="160" t="s">
        <v>584</v>
      </c>
      <c r="E645" s="161" t="s">
        <v>107</v>
      </c>
      <c r="F645" s="162" t="s">
        <v>108</v>
      </c>
      <c r="G645" s="163" t="s">
        <v>771</v>
      </c>
      <c r="H645" s="164">
        <v>2320.5</v>
      </c>
      <c r="I645" s="165"/>
      <c r="J645" s="166">
        <f>ROUND(I645*H645,2)</f>
        <v>0</v>
      </c>
      <c r="K645" s="162" t="s">
        <v>588</v>
      </c>
      <c r="L645" s="34"/>
      <c r="M645" s="167" t="s">
        <v>486</v>
      </c>
      <c r="N645" s="168" t="s">
        <v>510</v>
      </c>
      <c r="O645" s="35"/>
      <c r="P645" s="169">
        <f>O645*H645</f>
        <v>0</v>
      </c>
      <c r="Q645" s="169">
        <v>0.00028</v>
      </c>
      <c r="R645" s="169">
        <f>Q645*H645</f>
        <v>0.64974</v>
      </c>
      <c r="S645" s="169">
        <v>0</v>
      </c>
      <c r="T645" s="170">
        <f>S645*H645</f>
        <v>0</v>
      </c>
      <c r="AR645" s="17" t="s">
        <v>589</v>
      </c>
      <c r="AT645" s="17" t="s">
        <v>584</v>
      </c>
      <c r="AU645" s="17" t="s">
        <v>545</v>
      </c>
      <c r="AY645" s="17" t="s">
        <v>582</v>
      </c>
      <c r="BE645" s="171">
        <f>IF(N645="základní",J645,0)</f>
        <v>0</v>
      </c>
      <c r="BF645" s="171">
        <f>IF(N645="snížená",J645,0)</f>
        <v>0</v>
      </c>
      <c r="BG645" s="171">
        <f>IF(N645="zákl. přenesená",J645,0)</f>
        <v>0</v>
      </c>
      <c r="BH645" s="171">
        <f>IF(N645="sníž. přenesená",J645,0)</f>
        <v>0</v>
      </c>
      <c r="BI645" s="171">
        <f>IF(N645="nulová",J645,0)</f>
        <v>0</v>
      </c>
      <c r="BJ645" s="17" t="s">
        <v>487</v>
      </c>
      <c r="BK645" s="171">
        <f>ROUND(I645*H645,2)</f>
        <v>0</v>
      </c>
      <c r="BL645" s="17" t="s">
        <v>589</v>
      </c>
      <c r="BM645" s="17" t="s">
        <v>109</v>
      </c>
    </row>
    <row r="646" spans="2:47" s="1" customFormat="1" ht="27">
      <c r="B646" s="34"/>
      <c r="D646" s="172" t="s">
        <v>591</v>
      </c>
      <c r="F646" s="173" t="s">
        <v>110</v>
      </c>
      <c r="I646" s="131"/>
      <c r="L646" s="34"/>
      <c r="M646" s="64"/>
      <c r="N646" s="35"/>
      <c r="O646" s="35"/>
      <c r="P646" s="35"/>
      <c r="Q646" s="35"/>
      <c r="R646" s="35"/>
      <c r="S646" s="35"/>
      <c r="T646" s="65"/>
      <c r="AT646" s="17" t="s">
        <v>591</v>
      </c>
      <c r="AU646" s="17" t="s">
        <v>545</v>
      </c>
    </row>
    <row r="647" spans="2:47" s="1" customFormat="1" ht="40.5">
      <c r="B647" s="34"/>
      <c r="D647" s="172" t="s">
        <v>593</v>
      </c>
      <c r="F647" s="174" t="s">
        <v>111</v>
      </c>
      <c r="I647" s="131"/>
      <c r="L647" s="34"/>
      <c r="M647" s="64"/>
      <c r="N647" s="35"/>
      <c r="O647" s="35"/>
      <c r="P647" s="35"/>
      <c r="Q647" s="35"/>
      <c r="R647" s="35"/>
      <c r="S647" s="35"/>
      <c r="T647" s="65"/>
      <c r="AT647" s="17" t="s">
        <v>593</v>
      </c>
      <c r="AU647" s="17" t="s">
        <v>545</v>
      </c>
    </row>
    <row r="648" spans="2:51" s="11" customFormat="1" ht="13.5">
      <c r="B648" s="175"/>
      <c r="D648" s="172" t="s">
        <v>595</v>
      </c>
      <c r="E648" s="176" t="s">
        <v>486</v>
      </c>
      <c r="F648" s="177" t="s">
        <v>112</v>
      </c>
      <c r="H648" s="178" t="s">
        <v>486</v>
      </c>
      <c r="I648" s="179"/>
      <c r="L648" s="175"/>
      <c r="M648" s="180"/>
      <c r="N648" s="181"/>
      <c r="O648" s="181"/>
      <c r="P648" s="181"/>
      <c r="Q648" s="181"/>
      <c r="R648" s="181"/>
      <c r="S648" s="181"/>
      <c r="T648" s="182"/>
      <c r="AT648" s="178" t="s">
        <v>595</v>
      </c>
      <c r="AU648" s="178" t="s">
        <v>545</v>
      </c>
      <c r="AV648" s="11" t="s">
        <v>487</v>
      </c>
      <c r="AW648" s="11" t="s">
        <v>503</v>
      </c>
      <c r="AX648" s="11" t="s">
        <v>539</v>
      </c>
      <c r="AY648" s="178" t="s">
        <v>582</v>
      </c>
    </row>
    <row r="649" spans="2:51" s="11" customFormat="1" ht="13.5">
      <c r="B649" s="175"/>
      <c r="D649" s="172" t="s">
        <v>595</v>
      </c>
      <c r="E649" s="176" t="s">
        <v>486</v>
      </c>
      <c r="F649" s="177" t="s">
        <v>597</v>
      </c>
      <c r="H649" s="178" t="s">
        <v>486</v>
      </c>
      <c r="I649" s="179"/>
      <c r="L649" s="175"/>
      <c r="M649" s="180"/>
      <c r="N649" s="181"/>
      <c r="O649" s="181"/>
      <c r="P649" s="181"/>
      <c r="Q649" s="181"/>
      <c r="R649" s="181"/>
      <c r="S649" s="181"/>
      <c r="T649" s="182"/>
      <c r="AT649" s="178" t="s">
        <v>595</v>
      </c>
      <c r="AU649" s="178" t="s">
        <v>545</v>
      </c>
      <c r="AV649" s="11" t="s">
        <v>487</v>
      </c>
      <c r="AW649" s="11" t="s">
        <v>503</v>
      </c>
      <c r="AX649" s="11" t="s">
        <v>539</v>
      </c>
      <c r="AY649" s="178" t="s">
        <v>582</v>
      </c>
    </row>
    <row r="650" spans="2:51" s="12" customFormat="1" ht="13.5">
      <c r="B650" s="183"/>
      <c r="D650" s="172" t="s">
        <v>595</v>
      </c>
      <c r="E650" s="184" t="s">
        <v>486</v>
      </c>
      <c r="F650" s="185" t="s">
        <v>113</v>
      </c>
      <c r="H650" s="186">
        <v>2142</v>
      </c>
      <c r="I650" s="187"/>
      <c r="L650" s="183"/>
      <c r="M650" s="188"/>
      <c r="N650" s="189"/>
      <c r="O650" s="189"/>
      <c r="P650" s="189"/>
      <c r="Q650" s="189"/>
      <c r="R650" s="189"/>
      <c r="S650" s="189"/>
      <c r="T650" s="190"/>
      <c r="AT650" s="184" t="s">
        <v>595</v>
      </c>
      <c r="AU650" s="184" t="s">
        <v>545</v>
      </c>
      <c r="AV650" s="12" t="s">
        <v>545</v>
      </c>
      <c r="AW650" s="12" t="s">
        <v>503</v>
      </c>
      <c r="AX650" s="12" t="s">
        <v>539</v>
      </c>
      <c r="AY650" s="184" t="s">
        <v>582</v>
      </c>
    </row>
    <row r="651" spans="2:51" s="12" customFormat="1" ht="13.5">
      <c r="B651" s="183"/>
      <c r="D651" s="172" t="s">
        <v>595</v>
      </c>
      <c r="E651" s="184" t="s">
        <v>486</v>
      </c>
      <c r="F651" s="185" t="s">
        <v>486</v>
      </c>
      <c r="H651" s="186">
        <v>0</v>
      </c>
      <c r="I651" s="187"/>
      <c r="L651" s="183"/>
      <c r="M651" s="188"/>
      <c r="N651" s="189"/>
      <c r="O651" s="189"/>
      <c r="P651" s="189"/>
      <c r="Q651" s="189"/>
      <c r="R651" s="189"/>
      <c r="S651" s="189"/>
      <c r="T651" s="190"/>
      <c r="AT651" s="184" t="s">
        <v>595</v>
      </c>
      <c r="AU651" s="184" t="s">
        <v>545</v>
      </c>
      <c r="AV651" s="12" t="s">
        <v>545</v>
      </c>
      <c r="AW651" s="12" t="s">
        <v>503</v>
      </c>
      <c r="AX651" s="12" t="s">
        <v>539</v>
      </c>
      <c r="AY651" s="184" t="s">
        <v>582</v>
      </c>
    </row>
    <row r="652" spans="2:51" s="11" customFormat="1" ht="13.5">
      <c r="B652" s="175"/>
      <c r="D652" s="172" t="s">
        <v>595</v>
      </c>
      <c r="E652" s="176" t="s">
        <v>486</v>
      </c>
      <c r="F652" s="177" t="s">
        <v>89</v>
      </c>
      <c r="H652" s="178" t="s">
        <v>486</v>
      </c>
      <c r="I652" s="179"/>
      <c r="L652" s="175"/>
      <c r="M652" s="180"/>
      <c r="N652" s="181"/>
      <c r="O652" s="181"/>
      <c r="P652" s="181"/>
      <c r="Q652" s="181"/>
      <c r="R652" s="181"/>
      <c r="S652" s="181"/>
      <c r="T652" s="182"/>
      <c r="AT652" s="178" t="s">
        <v>595</v>
      </c>
      <c r="AU652" s="178" t="s">
        <v>545</v>
      </c>
      <c r="AV652" s="11" t="s">
        <v>487</v>
      </c>
      <c r="AW652" s="11" t="s">
        <v>503</v>
      </c>
      <c r="AX652" s="11" t="s">
        <v>539</v>
      </c>
      <c r="AY652" s="178" t="s">
        <v>582</v>
      </c>
    </row>
    <row r="653" spans="2:51" s="11" customFormat="1" ht="13.5">
      <c r="B653" s="175"/>
      <c r="D653" s="172" t="s">
        <v>595</v>
      </c>
      <c r="E653" s="176" t="s">
        <v>486</v>
      </c>
      <c r="F653" s="177" t="s">
        <v>597</v>
      </c>
      <c r="H653" s="178" t="s">
        <v>486</v>
      </c>
      <c r="I653" s="179"/>
      <c r="L653" s="175"/>
      <c r="M653" s="180"/>
      <c r="N653" s="181"/>
      <c r="O653" s="181"/>
      <c r="P653" s="181"/>
      <c r="Q653" s="181"/>
      <c r="R653" s="181"/>
      <c r="S653" s="181"/>
      <c r="T653" s="182"/>
      <c r="AT653" s="178" t="s">
        <v>595</v>
      </c>
      <c r="AU653" s="178" t="s">
        <v>545</v>
      </c>
      <c r="AV653" s="11" t="s">
        <v>487</v>
      </c>
      <c r="AW653" s="11" t="s">
        <v>503</v>
      </c>
      <c r="AX653" s="11" t="s">
        <v>539</v>
      </c>
      <c r="AY653" s="178" t="s">
        <v>582</v>
      </c>
    </row>
    <row r="654" spans="2:51" s="12" customFormat="1" ht="13.5">
      <c r="B654" s="183"/>
      <c r="D654" s="172" t="s">
        <v>595</v>
      </c>
      <c r="E654" s="184" t="s">
        <v>486</v>
      </c>
      <c r="F654" s="185" t="s">
        <v>90</v>
      </c>
      <c r="H654" s="186">
        <v>6.5</v>
      </c>
      <c r="I654" s="187"/>
      <c r="L654" s="183"/>
      <c r="M654" s="188"/>
      <c r="N654" s="189"/>
      <c r="O654" s="189"/>
      <c r="P654" s="189"/>
      <c r="Q654" s="189"/>
      <c r="R654" s="189"/>
      <c r="S654" s="189"/>
      <c r="T654" s="190"/>
      <c r="AT654" s="184" t="s">
        <v>595</v>
      </c>
      <c r="AU654" s="184" t="s">
        <v>545</v>
      </c>
      <c r="AV654" s="12" t="s">
        <v>545</v>
      </c>
      <c r="AW654" s="12" t="s">
        <v>503</v>
      </c>
      <c r="AX654" s="12" t="s">
        <v>539</v>
      </c>
      <c r="AY654" s="184" t="s">
        <v>582</v>
      </c>
    </row>
    <row r="655" spans="2:51" s="12" customFormat="1" ht="13.5">
      <c r="B655" s="183"/>
      <c r="D655" s="172" t="s">
        <v>595</v>
      </c>
      <c r="E655" s="184" t="s">
        <v>486</v>
      </c>
      <c r="F655" s="185" t="s">
        <v>91</v>
      </c>
      <c r="H655" s="186">
        <v>7</v>
      </c>
      <c r="I655" s="187"/>
      <c r="L655" s="183"/>
      <c r="M655" s="188"/>
      <c r="N655" s="189"/>
      <c r="O655" s="189"/>
      <c r="P655" s="189"/>
      <c r="Q655" s="189"/>
      <c r="R655" s="189"/>
      <c r="S655" s="189"/>
      <c r="T655" s="190"/>
      <c r="AT655" s="184" t="s">
        <v>595</v>
      </c>
      <c r="AU655" s="184" t="s">
        <v>545</v>
      </c>
      <c r="AV655" s="12" t="s">
        <v>545</v>
      </c>
      <c r="AW655" s="12" t="s">
        <v>503</v>
      </c>
      <c r="AX655" s="12" t="s">
        <v>539</v>
      </c>
      <c r="AY655" s="184" t="s">
        <v>582</v>
      </c>
    </row>
    <row r="656" spans="2:51" s="12" customFormat="1" ht="13.5">
      <c r="B656" s="183"/>
      <c r="D656" s="172" t="s">
        <v>595</v>
      </c>
      <c r="E656" s="184" t="s">
        <v>486</v>
      </c>
      <c r="F656" s="185" t="s">
        <v>486</v>
      </c>
      <c r="H656" s="186">
        <v>0</v>
      </c>
      <c r="I656" s="187"/>
      <c r="L656" s="183"/>
      <c r="M656" s="188"/>
      <c r="N656" s="189"/>
      <c r="O656" s="189"/>
      <c r="P656" s="189"/>
      <c r="Q656" s="189"/>
      <c r="R656" s="189"/>
      <c r="S656" s="189"/>
      <c r="T656" s="190"/>
      <c r="AT656" s="184" t="s">
        <v>595</v>
      </c>
      <c r="AU656" s="184" t="s">
        <v>545</v>
      </c>
      <c r="AV656" s="12" t="s">
        <v>545</v>
      </c>
      <c r="AW656" s="12" t="s">
        <v>503</v>
      </c>
      <c r="AX656" s="12" t="s">
        <v>539</v>
      </c>
      <c r="AY656" s="184" t="s">
        <v>582</v>
      </c>
    </row>
    <row r="657" spans="2:51" s="11" customFormat="1" ht="13.5">
      <c r="B657" s="175"/>
      <c r="D657" s="172" t="s">
        <v>595</v>
      </c>
      <c r="E657" s="176" t="s">
        <v>486</v>
      </c>
      <c r="F657" s="177" t="s">
        <v>633</v>
      </c>
      <c r="H657" s="178" t="s">
        <v>486</v>
      </c>
      <c r="I657" s="179"/>
      <c r="L657" s="175"/>
      <c r="M657" s="180"/>
      <c r="N657" s="181"/>
      <c r="O657" s="181"/>
      <c r="P657" s="181"/>
      <c r="Q657" s="181"/>
      <c r="R657" s="181"/>
      <c r="S657" s="181"/>
      <c r="T657" s="182"/>
      <c r="AT657" s="178" t="s">
        <v>595</v>
      </c>
      <c r="AU657" s="178" t="s">
        <v>545</v>
      </c>
      <c r="AV657" s="11" t="s">
        <v>487</v>
      </c>
      <c r="AW657" s="11" t="s">
        <v>503</v>
      </c>
      <c r="AX657" s="11" t="s">
        <v>539</v>
      </c>
      <c r="AY657" s="178" t="s">
        <v>582</v>
      </c>
    </row>
    <row r="658" spans="2:51" s="12" customFormat="1" ht="13.5">
      <c r="B658" s="183"/>
      <c r="D658" s="172" t="s">
        <v>595</v>
      </c>
      <c r="E658" s="184" t="s">
        <v>486</v>
      </c>
      <c r="F658" s="185" t="s">
        <v>92</v>
      </c>
      <c r="H658" s="186">
        <v>18.5</v>
      </c>
      <c r="I658" s="187"/>
      <c r="L658" s="183"/>
      <c r="M658" s="188"/>
      <c r="N658" s="189"/>
      <c r="O658" s="189"/>
      <c r="P658" s="189"/>
      <c r="Q658" s="189"/>
      <c r="R658" s="189"/>
      <c r="S658" s="189"/>
      <c r="T658" s="190"/>
      <c r="AT658" s="184" t="s">
        <v>595</v>
      </c>
      <c r="AU658" s="184" t="s">
        <v>545</v>
      </c>
      <c r="AV658" s="12" t="s">
        <v>545</v>
      </c>
      <c r="AW658" s="12" t="s">
        <v>503</v>
      </c>
      <c r="AX658" s="12" t="s">
        <v>539</v>
      </c>
      <c r="AY658" s="184" t="s">
        <v>582</v>
      </c>
    </row>
    <row r="659" spans="2:51" s="12" customFormat="1" ht="13.5">
      <c r="B659" s="183"/>
      <c r="D659" s="172" t="s">
        <v>595</v>
      </c>
      <c r="E659" s="184" t="s">
        <v>486</v>
      </c>
      <c r="F659" s="185" t="s">
        <v>93</v>
      </c>
      <c r="H659" s="186">
        <v>7.5</v>
      </c>
      <c r="I659" s="187"/>
      <c r="L659" s="183"/>
      <c r="M659" s="188"/>
      <c r="N659" s="189"/>
      <c r="O659" s="189"/>
      <c r="P659" s="189"/>
      <c r="Q659" s="189"/>
      <c r="R659" s="189"/>
      <c r="S659" s="189"/>
      <c r="T659" s="190"/>
      <c r="AT659" s="184" t="s">
        <v>595</v>
      </c>
      <c r="AU659" s="184" t="s">
        <v>545</v>
      </c>
      <c r="AV659" s="12" t="s">
        <v>545</v>
      </c>
      <c r="AW659" s="12" t="s">
        <v>503</v>
      </c>
      <c r="AX659" s="12" t="s">
        <v>539</v>
      </c>
      <c r="AY659" s="184" t="s">
        <v>582</v>
      </c>
    </row>
    <row r="660" spans="2:51" s="12" customFormat="1" ht="13.5">
      <c r="B660" s="183"/>
      <c r="D660" s="172" t="s">
        <v>595</v>
      </c>
      <c r="E660" s="184" t="s">
        <v>486</v>
      </c>
      <c r="F660" s="185" t="s">
        <v>94</v>
      </c>
      <c r="H660" s="186">
        <v>6.5</v>
      </c>
      <c r="I660" s="187"/>
      <c r="L660" s="183"/>
      <c r="M660" s="188"/>
      <c r="N660" s="189"/>
      <c r="O660" s="189"/>
      <c r="P660" s="189"/>
      <c r="Q660" s="189"/>
      <c r="R660" s="189"/>
      <c r="S660" s="189"/>
      <c r="T660" s="190"/>
      <c r="AT660" s="184" t="s">
        <v>595</v>
      </c>
      <c r="AU660" s="184" t="s">
        <v>545</v>
      </c>
      <c r="AV660" s="12" t="s">
        <v>545</v>
      </c>
      <c r="AW660" s="12" t="s">
        <v>503</v>
      </c>
      <c r="AX660" s="12" t="s">
        <v>539</v>
      </c>
      <c r="AY660" s="184" t="s">
        <v>582</v>
      </c>
    </row>
    <row r="661" spans="2:51" s="12" customFormat="1" ht="13.5">
      <c r="B661" s="183"/>
      <c r="D661" s="172" t="s">
        <v>595</v>
      </c>
      <c r="E661" s="184" t="s">
        <v>486</v>
      </c>
      <c r="F661" s="185" t="s">
        <v>95</v>
      </c>
      <c r="H661" s="186">
        <v>8</v>
      </c>
      <c r="I661" s="187"/>
      <c r="L661" s="183"/>
      <c r="M661" s="188"/>
      <c r="N661" s="189"/>
      <c r="O661" s="189"/>
      <c r="P661" s="189"/>
      <c r="Q661" s="189"/>
      <c r="R661" s="189"/>
      <c r="S661" s="189"/>
      <c r="T661" s="190"/>
      <c r="AT661" s="184" t="s">
        <v>595</v>
      </c>
      <c r="AU661" s="184" t="s">
        <v>545</v>
      </c>
      <c r="AV661" s="12" t="s">
        <v>545</v>
      </c>
      <c r="AW661" s="12" t="s">
        <v>503</v>
      </c>
      <c r="AX661" s="12" t="s">
        <v>539</v>
      </c>
      <c r="AY661" s="184" t="s">
        <v>582</v>
      </c>
    </row>
    <row r="662" spans="2:51" s="12" customFormat="1" ht="13.5">
      <c r="B662" s="183"/>
      <c r="D662" s="172" t="s">
        <v>595</v>
      </c>
      <c r="E662" s="184" t="s">
        <v>486</v>
      </c>
      <c r="F662" s="185" t="s">
        <v>96</v>
      </c>
      <c r="H662" s="186">
        <v>9.5</v>
      </c>
      <c r="I662" s="187"/>
      <c r="L662" s="183"/>
      <c r="M662" s="188"/>
      <c r="N662" s="189"/>
      <c r="O662" s="189"/>
      <c r="P662" s="189"/>
      <c r="Q662" s="189"/>
      <c r="R662" s="189"/>
      <c r="S662" s="189"/>
      <c r="T662" s="190"/>
      <c r="AT662" s="184" t="s">
        <v>595</v>
      </c>
      <c r="AU662" s="184" t="s">
        <v>545</v>
      </c>
      <c r="AV662" s="12" t="s">
        <v>545</v>
      </c>
      <c r="AW662" s="12" t="s">
        <v>503</v>
      </c>
      <c r="AX662" s="12" t="s">
        <v>539</v>
      </c>
      <c r="AY662" s="184" t="s">
        <v>582</v>
      </c>
    </row>
    <row r="663" spans="2:51" s="12" customFormat="1" ht="13.5">
      <c r="B663" s="183"/>
      <c r="D663" s="172" t="s">
        <v>595</v>
      </c>
      <c r="E663" s="184" t="s">
        <v>486</v>
      </c>
      <c r="F663" s="185" t="s">
        <v>97</v>
      </c>
      <c r="H663" s="186">
        <v>15</v>
      </c>
      <c r="I663" s="187"/>
      <c r="L663" s="183"/>
      <c r="M663" s="188"/>
      <c r="N663" s="189"/>
      <c r="O663" s="189"/>
      <c r="P663" s="189"/>
      <c r="Q663" s="189"/>
      <c r="R663" s="189"/>
      <c r="S663" s="189"/>
      <c r="T663" s="190"/>
      <c r="AT663" s="184" t="s">
        <v>595</v>
      </c>
      <c r="AU663" s="184" t="s">
        <v>545</v>
      </c>
      <c r="AV663" s="12" t="s">
        <v>545</v>
      </c>
      <c r="AW663" s="12" t="s">
        <v>503</v>
      </c>
      <c r="AX663" s="12" t="s">
        <v>539</v>
      </c>
      <c r="AY663" s="184" t="s">
        <v>582</v>
      </c>
    </row>
    <row r="664" spans="2:51" s="12" customFormat="1" ht="13.5">
      <c r="B664" s="183"/>
      <c r="D664" s="172" t="s">
        <v>595</v>
      </c>
      <c r="E664" s="184" t="s">
        <v>486</v>
      </c>
      <c r="F664" s="185" t="s">
        <v>98</v>
      </c>
      <c r="H664" s="186">
        <v>7</v>
      </c>
      <c r="I664" s="187"/>
      <c r="L664" s="183"/>
      <c r="M664" s="188"/>
      <c r="N664" s="189"/>
      <c r="O664" s="189"/>
      <c r="P664" s="189"/>
      <c r="Q664" s="189"/>
      <c r="R664" s="189"/>
      <c r="S664" s="189"/>
      <c r="T664" s="190"/>
      <c r="AT664" s="184" t="s">
        <v>595</v>
      </c>
      <c r="AU664" s="184" t="s">
        <v>545</v>
      </c>
      <c r="AV664" s="12" t="s">
        <v>545</v>
      </c>
      <c r="AW664" s="12" t="s">
        <v>503</v>
      </c>
      <c r="AX664" s="12" t="s">
        <v>539</v>
      </c>
      <c r="AY664" s="184" t="s">
        <v>582</v>
      </c>
    </row>
    <row r="665" spans="2:51" s="12" customFormat="1" ht="13.5">
      <c r="B665" s="183"/>
      <c r="D665" s="172" t="s">
        <v>595</v>
      </c>
      <c r="E665" s="184" t="s">
        <v>486</v>
      </c>
      <c r="F665" s="185" t="s">
        <v>99</v>
      </c>
      <c r="H665" s="186">
        <v>15.5</v>
      </c>
      <c r="I665" s="187"/>
      <c r="L665" s="183"/>
      <c r="M665" s="188"/>
      <c r="N665" s="189"/>
      <c r="O665" s="189"/>
      <c r="P665" s="189"/>
      <c r="Q665" s="189"/>
      <c r="R665" s="189"/>
      <c r="S665" s="189"/>
      <c r="T665" s="190"/>
      <c r="AT665" s="184" t="s">
        <v>595</v>
      </c>
      <c r="AU665" s="184" t="s">
        <v>545</v>
      </c>
      <c r="AV665" s="12" t="s">
        <v>545</v>
      </c>
      <c r="AW665" s="12" t="s">
        <v>503</v>
      </c>
      <c r="AX665" s="12" t="s">
        <v>539</v>
      </c>
      <c r="AY665" s="184" t="s">
        <v>582</v>
      </c>
    </row>
    <row r="666" spans="2:51" s="12" customFormat="1" ht="13.5">
      <c r="B666" s="183"/>
      <c r="D666" s="172" t="s">
        <v>595</v>
      </c>
      <c r="E666" s="184" t="s">
        <v>486</v>
      </c>
      <c r="F666" s="185" t="s">
        <v>100</v>
      </c>
      <c r="H666" s="186">
        <v>7.5</v>
      </c>
      <c r="I666" s="187"/>
      <c r="L666" s="183"/>
      <c r="M666" s="188"/>
      <c r="N666" s="189"/>
      <c r="O666" s="189"/>
      <c r="P666" s="189"/>
      <c r="Q666" s="189"/>
      <c r="R666" s="189"/>
      <c r="S666" s="189"/>
      <c r="T666" s="190"/>
      <c r="AT666" s="184" t="s">
        <v>595</v>
      </c>
      <c r="AU666" s="184" t="s">
        <v>545</v>
      </c>
      <c r="AV666" s="12" t="s">
        <v>545</v>
      </c>
      <c r="AW666" s="12" t="s">
        <v>503</v>
      </c>
      <c r="AX666" s="12" t="s">
        <v>539</v>
      </c>
      <c r="AY666" s="184" t="s">
        <v>582</v>
      </c>
    </row>
    <row r="667" spans="2:51" s="12" customFormat="1" ht="13.5">
      <c r="B667" s="183"/>
      <c r="D667" s="172" t="s">
        <v>595</v>
      </c>
      <c r="E667" s="184" t="s">
        <v>486</v>
      </c>
      <c r="F667" s="185" t="s">
        <v>101</v>
      </c>
      <c r="H667" s="186">
        <v>10.5</v>
      </c>
      <c r="I667" s="187"/>
      <c r="L667" s="183"/>
      <c r="M667" s="188"/>
      <c r="N667" s="189"/>
      <c r="O667" s="189"/>
      <c r="P667" s="189"/>
      <c r="Q667" s="189"/>
      <c r="R667" s="189"/>
      <c r="S667" s="189"/>
      <c r="T667" s="190"/>
      <c r="AT667" s="184" t="s">
        <v>595</v>
      </c>
      <c r="AU667" s="184" t="s">
        <v>545</v>
      </c>
      <c r="AV667" s="12" t="s">
        <v>545</v>
      </c>
      <c r="AW667" s="12" t="s">
        <v>503</v>
      </c>
      <c r="AX667" s="12" t="s">
        <v>539</v>
      </c>
      <c r="AY667" s="184" t="s">
        <v>582</v>
      </c>
    </row>
    <row r="668" spans="2:51" s="12" customFormat="1" ht="13.5">
      <c r="B668" s="183"/>
      <c r="D668" s="172" t="s">
        <v>595</v>
      </c>
      <c r="E668" s="184" t="s">
        <v>486</v>
      </c>
      <c r="F668" s="185" t="s">
        <v>102</v>
      </c>
      <c r="H668" s="186">
        <v>14.5</v>
      </c>
      <c r="I668" s="187"/>
      <c r="L668" s="183"/>
      <c r="M668" s="188"/>
      <c r="N668" s="189"/>
      <c r="O668" s="189"/>
      <c r="P668" s="189"/>
      <c r="Q668" s="189"/>
      <c r="R668" s="189"/>
      <c r="S668" s="189"/>
      <c r="T668" s="190"/>
      <c r="AT668" s="184" t="s">
        <v>595</v>
      </c>
      <c r="AU668" s="184" t="s">
        <v>545</v>
      </c>
      <c r="AV668" s="12" t="s">
        <v>545</v>
      </c>
      <c r="AW668" s="12" t="s">
        <v>503</v>
      </c>
      <c r="AX668" s="12" t="s">
        <v>539</v>
      </c>
      <c r="AY668" s="184" t="s">
        <v>582</v>
      </c>
    </row>
    <row r="669" spans="2:51" s="12" customFormat="1" ht="13.5">
      <c r="B669" s="183"/>
      <c r="D669" s="172" t="s">
        <v>595</v>
      </c>
      <c r="E669" s="184" t="s">
        <v>486</v>
      </c>
      <c r="F669" s="185" t="s">
        <v>103</v>
      </c>
      <c r="H669" s="186">
        <v>13.5</v>
      </c>
      <c r="I669" s="187"/>
      <c r="L669" s="183"/>
      <c r="M669" s="188"/>
      <c r="N669" s="189"/>
      <c r="O669" s="189"/>
      <c r="P669" s="189"/>
      <c r="Q669" s="189"/>
      <c r="R669" s="189"/>
      <c r="S669" s="189"/>
      <c r="T669" s="190"/>
      <c r="AT669" s="184" t="s">
        <v>595</v>
      </c>
      <c r="AU669" s="184" t="s">
        <v>545</v>
      </c>
      <c r="AV669" s="12" t="s">
        <v>545</v>
      </c>
      <c r="AW669" s="12" t="s">
        <v>503</v>
      </c>
      <c r="AX669" s="12" t="s">
        <v>539</v>
      </c>
      <c r="AY669" s="184" t="s">
        <v>582</v>
      </c>
    </row>
    <row r="670" spans="2:51" s="12" customFormat="1" ht="13.5">
      <c r="B670" s="183"/>
      <c r="D670" s="172" t="s">
        <v>595</v>
      </c>
      <c r="E670" s="184" t="s">
        <v>486</v>
      </c>
      <c r="F670" s="185" t="s">
        <v>104</v>
      </c>
      <c r="H670" s="186">
        <v>11.5</v>
      </c>
      <c r="I670" s="187"/>
      <c r="L670" s="183"/>
      <c r="M670" s="188"/>
      <c r="N670" s="189"/>
      <c r="O670" s="189"/>
      <c r="P670" s="189"/>
      <c r="Q670" s="189"/>
      <c r="R670" s="189"/>
      <c r="S670" s="189"/>
      <c r="T670" s="190"/>
      <c r="AT670" s="184" t="s">
        <v>595</v>
      </c>
      <c r="AU670" s="184" t="s">
        <v>545</v>
      </c>
      <c r="AV670" s="12" t="s">
        <v>545</v>
      </c>
      <c r="AW670" s="12" t="s">
        <v>503</v>
      </c>
      <c r="AX670" s="12" t="s">
        <v>539</v>
      </c>
      <c r="AY670" s="184" t="s">
        <v>582</v>
      </c>
    </row>
    <row r="671" spans="2:51" s="12" customFormat="1" ht="13.5">
      <c r="B671" s="183"/>
      <c r="D671" s="172" t="s">
        <v>595</v>
      </c>
      <c r="E671" s="184" t="s">
        <v>486</v>
      </c>
      <c r="F671" s="185" t="s">
        <v>105</v>
      </c>
      <c r="H671" s="186">
        <v>20</v>
      </c>
      <c r="I671" s="187"/>
      <c r="L671" s="183"/>
      <c r="M671" s="188"/>
      <c r="N671" s="189"/>
      <c r="O671" s="189"/>
      <c r="P671" s="189"/>
      <c r="Q671" s="189"/>
      <c r="R671" s="189"/>
      <c r="S671" s="189"/>
      <c r="T671" s="190"/>
      <c r="AT671" s="184" t="s">
        <v>595</v>
      </c>
      <c r="AU671" s="184" t="s">
        <v>545</v>
      </c>
      <c r="AV671" s="12" t="s">
        <v>545</v>
      </c>
      <c r="AW671" s="12" t="s">
        <v>503</v>
      </c>
      <c r="AX671" s="12" t="s">
        <v>539</v>
      </c>
      <c r="AY671" s="184" t="s">
        <v>582</v>
      </c>
    </row>
    <row r="672" spans="2:51" s="13" customFormat="1" ht="13.5">
      <c r="B672" s="191"/>
      <c r="D672" s="192" t="s">
        <v>595</v>
      </c>
      <c r="E672" s="193" t="s">
        <v>486</v>
      </c>
      <c r="F672" s="194" t="s">
        <v>607</v>
      </c>
      <c r="H672" s="195">
        <v>2320.5</v>
      </c>
      <c r="I672" s="196"/>
      <c r="L672" s="191"/>
      <c r="M672" s="197"/>
      <c r="N672" s="198"/>
      <c r="O672" s="198"/>
      <c r="P672" s="198"/>
      <c r="Q672" s="198"/>
      <c r="R672" s="198"/>
      <c r="S672" s="198"/>
      <c r="T672" s="199"/>
      <c r="AT672" s="200" t="s">
        <v>595</v>
      </c>
      <c r="AU672" s="200" t="s">
        <v>545</v>
      </c>
      <c r="AV672" s="13" t="s">
        <v>589</v>
      </c>
      <c r="AW672" s="13" t="s">
        <v>503</v>
      </c>
      <c r="AX672" s="13" t="s">
        <v>487</v>
      </c>
      <c r="AY672" s="200" t="s">
        <v>582</v>
      </c>
    </row>
    <row r="673" spans="2:65" s="1" customFormat="1" ht="31.5" customHeight="1">
      <c r="B673" s="159"/>
      <c r="C673" s="160" t="s">
        <v>114</v>
      </c>
      <c r="D673" s="160" t="s">
        <v>584</v>
      </c>
      <c r="E673" s="161" t="s">
        <v>115</v>
      </c>
      <c r="F673" s="162" t="s">
        <v>116</v>
      </c>
      <c r="G673" s="163" t="s">
        <v>587</v>
      </c>
      <c r="H673" s="164">
        <v>3615.5</v>
      </c>
      <c r="I673" s="165"/>
      <c r="J673" s="166">
        <f>ROUND(I673*H673,2)</f>
        <v>0</v>
      </c>
      <c r="K673" s="162" t="s">
        <v>588</v>
      </c>
      <c r="L673" s="34"/>
      <c r="M673" s="167" t="s">
        <v>486</v>
      </c>
      <c r="N673" s="168" t="s">
        <v>510</v>
      </c>
      <c r="O673" s="35"/>
      <c r="P673" s="169">
        <f>O673*H673</f>
        <v>0</v>
      </c>
      <c r="Q673" s="169">
        <v>0.00198</v>
      </c>
      <c r="R673" s="169">
        <f>Q673*H673</f>
        <v>7.15869</v>
      </c>
      <c r="S673" s="169">
        <v>0</v>
      </c>
      <c r="T673" s="170">
        <f>S673*H673</f>
        <v>0</v>
      </c>
      <c r="AR673" s="17" t="s">
        <v>589</v>
      </c>
      <c r="AT673" s="17" t="s">
        <v>584</v>
      </c>
      <c r="AU673" s="17" t="s">
        <v>545</v>
      </c>
      <c r="AY673" s="17" t="s">
        <v>582</v>
      </c>
      <c r="BE673" s="171">
        <f>IF(N673="základní",J673,0)</f>
        <v>0</v>
      </c>
      <c r="BF673" s="171">
        <f>IF(N673="snížená",J673,0)</f>
        <v>0</v>
      </c>
      <c r="BG673" s="171">
        <f>IF(N673="zákl. přenesená",J673,0)</f>
        <v>0</v>
      </c>
      <c r="BH673" s="171">
        <f>IF(N673="sníž. přenesená",J673,0)</f>
        <v>0</v>
      </c>
      <c r="BI673" s="171">
        <f>IF(N673="nulová",J673,0)</f>
        <v>0</v>
      </c>
      <c r="BJ673" s="17" t="s">
        <v>487</v>
      </c>
      <c r="BK673" s="171">
        <f>ROUND(I673*H673,2)</f>
        <v>0</v>
      </c>
      <c r="BL673" s="17" t="s">
        <v>589</v>
      </c>
      <c r="BM673" s="17" t="s">
        <v>117</v>
      </c>
    </row>
    <row r="674" spans="2:47" s="1" customFormat="1" ht="27">
      <c r="B674" s="34"/>
      <c r="D674" s="172" t="s">
        <v>591</v>
      </c>
      <c r="F674" s="173" t="s">
        <v>118</v>
      </c>
      <c r="I674" s="131"/>
      <c r="L674" s="34"/>
      <c r="M674" s="64"/>
      <c r="N674" s="35"/>
      <c r="O674" s="35"/>
      <c r="P674" s="35"/>
      <c r="Q674" s="35"/>
      <c r="R674" s="35"/>
      <c r="S674" s="35"/>
      <c r="T674" s="65"/>
      <c r="AT674" s="17" t="s">
        <v>591</v>
      </c>
      <c r="AU674" s="17" t="s">
        <v>545</v>
      </c>
    </row>
    <row r="675" spans="2:47" s="1" customFormat="1" ht="94.5">
      <c r="B675" s="34"/>
      <c r="D675" s="172" t="s">
        <v>593</v>
      </c>
      <c r="F675" s="174" t="s">
        <v>119</v>
      </c>
      <c r="I675" s="131"/>
      <c r="L675" s="34"/>
      <c r="M675" s="64"/>
      <c r="N675" s="35"/>
      <c r="O675" s="35"/>
      <c r="P675" s="35"/>
      <c r="Q675" s="35"/>
      <c r="R675" s="35"/>
      <c r="S675" s="35"/>
      <c r="T675" s="65"/>
      <c r="AT675" s="17" t="s">
        <v>593</v>
      </c>
      <c r="AU675" s="17" t="s">
        <v>545</v>
      </c>
    </row>
    <row r="676" spans="2:51" s="11" customFormat="1" ht="13.5">
      <c r="B676" s="175"/>
      <c r="D676" s="172" t="s">
        <v>595</v>
      </c>
      <c r="E676" s="176" t="s">
        <v>486</v>
      </c>
      <c r="F676" s="177" t="s">
        <v>775</v>
      </c>
      <c r="H676" s="178" t="s">
        <v>486</v>
      </c>
      <c r="I676" s="179"/>
      <c r="L676" s="175"/>
      <c r="M676" s="180"/>
      <c r="N676" s="181"/>
      <c r="O676" s="181"/>
      <c r="P676" s="181"/>
      <c r="Q676" s="181"/>
      <c r="R676" s="181"/>
      <c r="S676" s="181"/>
      <c r="T676" s="182"/>
      <c r="AT676" s="178" t="s">
        <v>595</v>
      </c>
      <c r="AU676" s="178" t="s">
        <v>545</v>
      </c>
      <c r="AV676" s="11" t="s">
        <v>487</v>
      </c>
      <c r="AW676" s="11" t="s">
        <v>503</v>
      </c>
      <c r="AX676" s="11" t="s">
        <v>539</v>
      </c>
      <c r="AY676" s="178" t="s">
        <v>582</v>
      </c>
    </row>
    <row r="677" spans="2:51" s="11" customFormat="1" ht="13.5">
      <c r="B677" s="175"/>
      <c r="D677" s="172" t="s">
        <v>595</v>
      </c>
      <c r="E677" s="176" t="s">
        <v>486</v>
      </c>
      <c r="F677" s="177" t="s">
        <v>597</v>
      </c>
      <c r="H677" s="178" t="s">
        <v>486</v>
      </c>
      <c r="I677" s="179"/>
      <c r="L677" s="175"/>
      <c r="M677" s="180"/>
      <c r="N677" s="181"/>
      <c r="O677" s="181"/>
      <c r="P677" s="181"/>
      <c r="Q677" s="181"/>
      <c r="R677" s="181"/>
      <c r="S677" s="181"/>
      <c r="T677" s="182"/>
      <c r="AT677" s="178" t="s">
        <v>595</v>
      </c>
      <c r="AU677" s="178" t="s">
        <v>545</v>
      </c>
      <c r="AV677" s="11" t="s">
        <v>487</v>
      </c>
      <c r="AW677" s="11" t="s">
        <v>503</v>
      </c>
      <c r="AX677" s="11" t="s">
        <v>539</v>
      </c>
      <c r="AY677" s="178" t="s">
        <v>582</v>
      </c>
    </row>
    <row r="678" spans="2:51" s="12" customFormat="1" ht="13.5">
      <c r="B678" s="183"/>
      <c r="D678" s="172" t="s">
        <v>595</v>
      </c>
      <c r="E678" s="184" t="s">
        <v>486</v>
      </c>
      <c r="F678" s="185" t="s">
        <v>120</v>
      </c>
      <c r="H678" s="186">
        <v>350</v>
      </c>
      <c r="I678" s="187"/>
      <c r="L678" s="183"/>
      <c r="M678" s="188"/>
      <c r="N678" s="189"/>
      <c r="O678" s="189"/>
      <c r="P678" s="189"/>
      <c r="Q678" s="189"/>
      <c r="R678" s="189"/>
      <c r="S678" s="189"/>
      <c r="T678" s="190"/>
      <c r="AT678" s="184" t="s">
        <v>595</v>
      </c>
      <c r="AU678" s="184" t="s">
        <v>545</v>
      </c>
      <c r="AV678" s="12" t="s">
        <v>545</v>
      </c>
      <c r="AW678" s="12" t="s">
        <v>503</v>
      </c>
      <c r="AX678" s="12" t="s">
        <v>539</v>
      </c>
      <c r="AY678" s="184" t="s">
        <v>582</v>
      </c>
    </row>
    <row r="679" spans="2:51" s="11" customFormat="1" ht="13.5">
      <c r="B679" s="175"/>
      <c r="D679" s="172" t="s">
        <v>595</v>
      </c>
      <c r="E679" s="176" t="s">
        <v>486</v>
      </c>
      <c r="F679" s="177" t="s">
        <v>768</v>
      </c>
      <c r="H679" s="178" t="s">
        <v>486</v>
      </c>
      <c r="I679" s="179"/>
      <c r="L679" s="175"/>
      <c r="M679" s="180"/>
      <c r="N679" s="181"/>
      <c r="O679" s="181"/>
      <c r="P679" s="181"/>
      <c r="Q679" s="181"/>
      <c r="R679" s="181"/>
      <c r="S679" s="181"/>
      <c r="T679" s="182"/>
      <c r="AT679" s="178" t="s">
        <v>595</v>
      </c>
      <c r="AU679" s="178" t="s">
        <v>545</v>
      </c>
      <c r="AV679" s="11" t="s">
        <v>487</v>
      </c>
      <c r="AW679" s="11" t="s">
        <v>503</v>
      </c>
      <c r="AX679" s="11" t="s">
        <v>539</v>
      </c>
      <c r="AY679" s="178" t="s">
        <v>582</v>
      </c>
    </row>
    <row r="680" spans="2:51" s="12" customFormat="1" ht="13.5">
      <c r="B680" s="183"/>
      <c r="D680" s="172" t="s">
        <v>595</v>
      </c>
      <c r="E680" s="184" t="s">
        <v>486</v>
      </c>
      <c r="F680" s="185" t="s">
        <v>486</v>
      </c>
      <c r="H680" s="186">
        <v>0</v>
      </c>
      <c r="I680" s="187"/>
      <c r="L680" s="183"/>
      <c r="M680" s="188"/>
      <c r="N680" s="189"/>
      <c r="O680" s="189"/>
      <c r="P680" s="189"/>
      <c r="Q680" s="189"/>
      <c r="R680" s="189"/>
      <c r="S680" s="189"/>
      <c r="T680" s="190"/>
      <c r="AT680" s="184" t="s">
        <v>595</v>
      </c>
      <c r="AU680" s="184" t="s">
        <v>545</v>
      </c>
      <c r="AV680" s="12" t="s">
        <v>545</v>
      </c>
      <c r="AW680" s="12" t="s">
        <v>503</v>
      </c>
      <c r="AX680" s="12" t="s">
        <v>539</v>
      </c>
      <c r="AY680" s="184" t="s">
        <v>582</v>
      </c>
    </row>
    <row r="681" spans="2:51" s="11" customFormat="1" ht="13.5">
      <c r="B681" s="175"/>
      <c r="D681" s="172" t="s">
        <v>595</v>
      </c>
      <c r="E681" s="176" t="s">
        <v>486</v>
      </c>
      <c r="F681" s="177" t="s">
        <v>596</v>
      </c>
      <c r="H681" s="178" t="s">
        <v>486</v>
      </c>
      <c r="I681" s="179"/>
      <c r="L681" s="175"/>
      <c r="M681" s="180"/>
      <c r="N681" s="181"/>
      <c r="O681" s="181"/>
      <c r="P681" s="181"/>
      <c r="Q681" s="181"/>
      <c r="R681" s="181"/>
      <c r="S681" s="181"/>
      <c r="T681" s="182"/>
      <c r="AT681" s="178" t="s">
        <v>595</v>
      </c>
      <c r="AU681" s="178" t="s">
        <v>545</v>
      </c>
      <c r="AV681" s="11" t="s">
        <v>487</v>
      </c>
      <c r="AW681" s="11" t="s">
        <v>503</v>
      </c>
      <c r="AX681" s="11" t="s">
        <v>539</v>
      </c>
      <c r="AY681" s="178" t="s">
        <v>582</v>
      </c>
    </row>
    <row r="682" spans="2:51" s="11" customFormat="1" ht="13.5">
      <c r="B682" s="175"/>
      <c r="D682" s="172" t="s">
        <v>595</v>
      </c>
      <c r="E682" s="176" t="s">
        <v>486</v>
      </c>
      <c r="F682" s="177" t="s">
        <v>597</v>
      </c>
      <c r="H682" s="178" t="s">
        <v>486</v>
      </c>
      <c r="I682" s="179"/>
      <c r="L682" s="175"/>
      <c r="M682" s="180"/>
      <c r="N682" s="181"/>
      <c r="O682" s="181"/>
      <c r="P682" s="181"/>
      <c r="Q682" s="181"/>
      <c r="R682" s="181"/>
      <c r="S682" s="181"/>
      <c r="T682" s="182"/>
      <c r="AT682" s="178" t="s">
        <v>595</v>
      </c>
      <c r="AU682" s="178" t="s">
        <v>545</v>
      </c>
      <c r="AV682" s="11" t="s">
        <v>487</v>
      </c>
      <c r="AW682" s="11" t="s">
        <v>503</v>
      </c>
      <c r="AX682" s="11" t="s">
        <v>539</v>
      </c>
      <c r="AY682" s="178" t="s">
        <v>582</v>
      </c>
    </row>
    <row r="683" spans="2:51" s="12" customFormat="1" ht="13.5">
      <c r="B683" s="183"/>
      <c r="D683" s="172" t="s">
        <v>595</v>
      </c>
      <c r="E683" s="184" t="s">
        <v>486</v>
      </c>
      <c r="F683" s="185" t="s">
        <v>121</v>
      </c>
      <c r="H683" s="186">
        <v>647.5</v>
      </c>
      <c r="I683" s="187"/>
      <c r="L683" s="183"/>
      <c r="M683" s="188"/>
      <c r="N683" s="189"/>
      <c r="O683" s="189"/>
      <c r="P683" s="189"/>
      <c r="Q683" s="189"/>
      <c r="R683" s="189"/>
      <c r="S683" s="189"/>
      <c r="T683" s="190"/>
      <c r="AT683" s="184" t="s">
        <v>595</v>
      </c>
      <c r="AU683" s="184" t="s">
        <v>545</v>
      </c>
      <c r="AV683" s="12" t="s">
        <v>545</v>
      </c>
      <c r="AW683" s="12" t="s">
        <v>503</v>
      </c>
      <c r="AX683" s="12" t="s">
        <v>539</v>
      </c>
      <c r="AY683" s="184" t="s">
        <v>582</v>
      </c>
    </row>
    <row r="684" spans="2:51" s="12" customFormat="1" ht="13.5">
      <c r="B684" s="183"/>
      <c r="D684" s="172" t="s">
        <v>595</v>
      </c>
      <c r="E684" s="184" t="s">
        <v>486</v>
      </c>
      <c r="F684" s="185" t="s">
        <v>122</v>
      </c>
      <c r="H684" s="186">
        <v>107.5</v>
      </c>
      <c r="I684" s="187"/>
      <c r="L684" s="183"/>
      <c r="M684" s="188"/>
      <c r="N684" s="189"/>
      <c r="O684" s="189"/>
      <c r="P684" s="189"/>
      <c r="Q684" s="189"/>
      <c r="R684" s="189"/>
      <c r="S684" s="189"/>
      <c r="T684" s="190"/>
      <c r="AT684" s="184" t="s">
        <v>595</v>
      </c>
      <c r="AU684" s="184" t="s">
        <v>545</v>
      </c>
      <c r="AV684" s="12" t="s">
        <v>545</v>
      </c>
      <c r="AW684" s="12" t="s">
        <v>503</v>
      </c>
      <c r="AX684" s="12" t="s">
        <v>539</v>
      </c>
      <c r="AY684" s="184" t="s">
        <v>582</v>
      </c>
    </row>
    <row r="685" spans="2:51" s="12" customFormat="1" ht="13.5">
      <c r="B685" s="183"/>
      <c r="D685" s="172" t="s">
        <v>595</v>
      </c>
      <c r="E685" s="184" t="s">
        <v>486</v>
      </c>
      <c r="F685" s="185" t="s">
        <v>123</v>
      </c>
      <c r="H685" s="186">
        <v>85</v>
      </c>
      <c r="I685" s="187"/>
      <c r="L685" s="183"/>
      <c r="M685" s="188"/>
      <c r="N685" s="189"/>
      <c r="O685" s="189"/>
      <c r="P685" s="189"/>
      <c r="Q685" s="189"/>
      <c r="R685" s="189"/>
      <c r="S685" s="189"/>
      <c r="T685" s="190"/>
      <c r="AT685" s="184" t="s">
        <v>595</v>
      </c>
      <c r="AU685" s="184" t="s">
        <v>545</v>
      </c>
      <c r="AV685" s="12" t="s">
        <v>545</v>
      </c>
      <c r="AW685" s="12" t="s">
        <v>503</v>
      </c>
      <c r="AX685" s="12" t="s">
        <v>539</v>
      </c>
      <c r="AY685" s="184" t="s">
        <v>582</v>
      </c>
    </row>
    <row r="686" spans="2:51" s="12" customFormat="1" ht="13.5">
      <c r="B686" s="183"/>
      <c r="D686" s="172" t="s">
        <v>595</v>
      </c>
      <c r="E686" s="184" t="s">
        <v>486</v>
      </c>
      <c r="F686" s="185" t="s">
        <v>124</v>
      </c>
      <c r="H686" s="186">
        <v>82.5</v>
      </c>
      <c r="I686" s="187"/>
      <c r="L686" s="183"/>
      <c r="M686" s="188"/>
      <c r="N686" s="189"/>
      <c r="O686" s="189"/>
      <c r="P686" s="189"/>
      <c r="Q686" s="189"/>
      <c r="R686" s="189"/>
      <c r="S686" s="189"/>
      <c r="T686" s="190"/>
      <c r="AT686" s="184" t="s">
        <v>595</v>
      </c>
      <c r="AU686" s="184" t="s">
        <v>545</v>
      </c>
      <c r="AV686" s="12" t="s">
        <v>545</v>
      </c>
      <c r="AW686" s="12" t="s">
        <v>503</v>
      </c>
      <c r="AX686" s="12" t="s">
        <v>539</v>
      </c>
      <c r="AY686" s="184" t="s">
        <v>582</v>
      </c>
    </row>
    <row r="687" spans="2:51" s="12" customFormat="1" ht="13.5">
      <c r="B687" s="183"/>
      <c r="D687" s="172" t="s">
        <v>595</v>
      </c>
      <c r="E687" s="184" t="s">
        <v>486</v>
      </c>
      <c r="F687" s="185" t="s">
        <v>125</v>
      </c>
      <c r="H687" s="186">
        <v>367.5</v>
      </c>
      <c r="I687" s="187"/>
      <c r="L687" s="183"/>
      <c r="M687" s="188"/>
      <c r="N687" s="189"/>
      <c r="O687" s="189"/>
      <c r="P687" s="189"/>
      <c r="Q687" s="189"/>
      <c r="R687" s="189"/>
      <c r="S687" s="189"/>
      <c r="T687" s="190"/>
      <c r="AT687" s="184" t="s">
        <v>595</v>
      </c>
      <c r="AU687" s="184" t="s">
        <v>545</v>
      </c>
      <c r="AV687" s="12" t="s">
        <v>545</v>
      </c>
      <c r="AW687" s="12" t="s">
        <v>503</v>
      </c>
      <c r="AX687" s="12" t="s">
        <v>539</v>
      </c>
      <c r="AY687" s="184" t="s">
        <v>582</v>
      </c>
    </row>
    <row r="688" spans="2:51" s="12" customFormat="1" ht="13.5">
      <c r="B688" s="183"/>
      <c r="D688" s="172" t="s">
        <v>595</v>
      </c>
      <c r="E688" s="184" t="s">
        <v>486</v>
      </c>
      <c r="F688" s="185" t="s">
        <v>126</v>
      </c>
      <c r="H688" s="186">
        <v>745.5</v>
      </c>
      <c r="I688" s="187"/>
      <c r="L688" s="183"/>
      <c r="M688" s="188"/>
      <c r="N688" s="189"/>
      <c r="O688" s="189"/>
      <c r="P688" s="189"/>
      <c r="Q688" s="189"/>
      <c r="R688" s="189"/>
      <c r="S688" s="189"/>
      <c r="T688" s="190"/>
      <c r="AT688" s="184" t="s">
        <v>595</v>
      </c>
      <c r="AU688" s="184" t="s">
        <v>545</v>
      </c>
      <c r="AV688" s="12" t="s">
        <v>545</v>
      </c>
      <c r="AW688" s="12" t="s">
        <v>503</v>
      </c>
      <c r="AX688" s="12" t="s">
        <v>539</v>
      </c>
      <c r="AY688" s="184" t="s">
        <v>582</v>
      </c>
    </row>
    <row r="689" spans="2:51" s="12" customFormat="1" ht="13.5">
      <c r="B689" s="183"/>
      <c r="D689" s="172" t="s">
        <v>595</v>
      </c>
      <c r="E689" s="184" t="s">
        <v>486</v>
      </c>
      <c r="F689" s="185" t="s">
        <v>127</v>
      </c>
      <c r="H689" s="186">
        <v>167.5</v>
      </c>
      <c r="I689" s="187"/>
      <c r="L689" s="183"/>
      <c r="M689" s="188"/>
      <c r="N689" s="189"/>
      <c r="O689" s="189"/>
      <c r="P689" s="189"/>
      <c r="Q689" s="189"/>
      <c r="R689" s="189"/>
      <c r="S689" s="189"/>
      <c r="T689" s="190"/>
      <c r="AT689" s="184" t="s">
        <v>595</v>
      </c>
      <c r="AU689" s="184" t="s">
        <v>545</v>
      </c>
      <c r="AV689" s="12" t="s">
        <v>545</v>
      </c>
      <c r="AW689" s="12" t="s">
        <v>503</v>
      </c>
      <c r="AX689" s="12" t="s">
        <v>539</v>
      </c>
      <c r="AY689" s="184" t="s">
        <v>582</v>
      </c>
    </row>
    <row r="690" spans="2:51" s="12" customFormat="1" ht="13.5">
      <c r="B690" s="183"/>
      <c r="D690" s="172" t="s">
        <v>595</v>
      </c>
      <c r="E690" s="184" t="s">
        <v>486</v>
      </c>
      <c r="F690" s="185" t="s">
        <v>128</v>
      </c>
      <c r="H690" s="186">
        <v>135</v>
      </c>
      <c r="I690" s="187"/>
      <c r="L690" s="183"/>
      <c r="M690" s="188"/>
      <c r="N690" s="189"/>
      <c r="O690" s="189"/>
      <c r="P690" s="189"/>
      <c r="Q690" s="189"/>
      <c r="R690" s="189"/>
      <c r="S690" s="189"/>
      <c r="T690" s="190"/>
      <c r="AT690" s="184" t="s">
        <v>595</v>
      </c>
      <c r="AU690" s="184" t="s">
        <v>545</v>
      </c>
      <c r="AV690" s="12" t="s">
        <v>545</v>
      </c>
      <c r="AW690" s="12" t="s">
        <v>503</v>
      </c>
      <c r="AX690" s="12" t="s">
        <v>539</v>
      </c>
      <c r="AY690" s="184" t="s">
        <v>582</v>
      </c>
    </row>
    <row r="691" spans="2:51" s="12" customFormat="1" ht="13.5">
      <c r="B691" s="183"/>
      <c r="D691" s="172" t="s">
        <v>595</v>
      </c>
      <c r="E691" s="184" t="s">
        <v>486</v>
      </c>
      <c r="F691" s="185" t="s">
        <v>129</v>
      </c>
      <c r="H691" s="186">
        <v>927.5</v>
      </c>
      <c r="I691" s="187"/>
      <c r="L691" s="183"/>
      <c r="M691" s="188"/>
      <c r="N691" s="189"/>
      <c r="O691" s="189"/>
      <c r="P691" s="189"/>
      <c r="Q691" s="189"/>
      <c r="R691" s="189"/>
      <c r="S691" s="189"/>
      <c r="T691" s="190"/>
      <c r="AT691" s="184" t="s">
        <v>595</v>
      </c>
      <c r="AU691" s="184" t="s">
        <v>545</v>
      </c>
      <c r="AV691" s="12" t="s">
        <v>545</v>
      </c>
      <c r="AW691" s="12" t="s">
        <v>503</v>
      </c>
      <c r="AX691" s="12" t="s">
        <v>539</v>
      </c>
      <c r="AY691" s="184" t="s">
        <v>582</v>
      </c>
    </row>
    <row r="692" spans="2:51" s="13" customFormat="1" ht="13.5">
      <c r="B692" s="191"/>
      <c r="D692" s="192" t="s">
        <v>595</v>
      </c>
      <c r="E692" s="193" t="s">
        <v>486</v>
      </c>
      <c r="F692" s="194" t="s">
        <v>607</v>
      </c>
      <c r="H692" s="195">
        <v>3615.5</v>
      </c>
      <c r="I692" s="196"/>
      <c r="L692" s="191"/>
      <c r="M692" s="197"/>
      <c r="N692" s="198"/>
      <c r="O692" s="198"/>
      <c r="P692" s="198"/>
      <c r="Q692" s="198"/>
      <c r="R692" s="198"/>
      <c r="S692" s="198"/>
      <c r="T692" s="199"/>
      <c r="AT692" s="200" t="s">
        <v>595</v>
      </c>
      <c r="AU692" s="200" t="s">
        <v>545</v>
      </c>
      <c r="AV692" s="13" t="s">
        <v>589</v>
      </c>
      <c r="AW692" s="13" t="s">
        <v>503</v>
      </c>
      <c r="AX692" s="13" t="s">
        <v>487</v>
      </c>
      <c r="AY692" s="200" t="s">
        <v>582</v>
      </c>
    </row>
    <row r="693" spans="2:65" s="1" customFormat="1" ht="22.5" customHeight="1">
      <c r="B693" s="159"/>
      <c r="C693" s="160" t="s">
        <v>130</v>
      </c>
      <c r="D693" s="160" t="s">
        <v>584</v>
      </c>
      <c r="E693" s="161" t="s">
        <v>131</v>
      </c>
      <c r="F693" s="162" t="s">
        <v>132</v>
      </c>
      <c r="G693" s="163" t="s">
        <v>771</v>
      </c>
      <c r="H693" s="164">
        <v>178.5</v>
      </c>
      <c r="I693" s="165"/>
      <c r="J693" s="166">
        <f>ROUND(I693*H693,2)</f>
        <v>0</v>
      </c>
      <c r="K693" s="162" t="s">
        <v>588</v>
      </c>
      <c r="L693" s="34"/>
      <c r="M693" s="167" t="s">
        <v>486</v>
      </c>
      <c r="N693" s="168" t="s">
        <v>510</v>
      </c>
      <c r="O693" s="35"/>
      <c r="P693" s="169">
        <f>O693*H693</f>
        <v>0</v>
      </c>
      <c r="Q693" s="169">
        <v>0</v>
      </c>
      <c r="R693" s="169">
        <f>Q693*H693</f>
        <v>0</v>
      </c>
      <c r="S693" s="169">
        <v>0</v>
      </c>
      <c r="T693" s="170">
        <f>S693*H693</f>
        <v>0</v>
      </c>
      <c r="AR693" s="17" t="s">
        <v>589</v>
      </c>
      <c r="AT693" s="17" t="s">
        <v>584</v>
      </c>
      <c r="AU693" s="17" t="s">
        <v>545</v>
      </c>
      <c r="AY693" s="17" t="s">
        <v>582</v>
      </c>
      <c r="BE693" s="171">
        <f>IF(N693="základní",J693,0)</f>
        <v>0</v>
      </c>
      <c r="BF693" s="171">
        <f>IF(N693="snížená",J693,0)</f>
        <v>0</v>
      </c>
      <c r="BG693" s="171">
        <f>IF(N693="zákl. přenesená",J693,0)</f>
        <v>0</v>
      </c>
      <c r="BH693" s="171">
        <f>IF(N693="sníž. přenesená",J693,0)</f>
        <v>0</v>
      </c>
      <c r="BI693" s="171">
        <f>IF(N693="nulová",J693,0)</f>
        <v>0</v>
      </c>
      <c r="BJ693" s="17" t="s">
        <v>487</v>
      </c>
      <c r="BK693" s="171">
        <f>ROUND(I693*H693,2)</f>
        <v>0</v>
      </c>
      <c r="BL693" s="17" t="s">
        <v>589</v>
      </c>
      <c r="BM693" s="17" t="s">
        <v>133</v>
      </c>
    </row>
    <row r="694" spans="2:47" s="1" customFormat="1" ht="27">
      <c r="B694" s="34"/>
      <c r="D694" s="172" t="s">
        <v>591</v>
      </c>
      <c r="F694" s="173" t="s">
        <v>134</v>
      </c>
      <c r="I694" s="131"/>
      <c r="L694" s="34"/>
      <c r="M694" s="64"/>
      <c r="N694" s="35"/>
      <c r="O694" s="35"/>
      <c r="P694" s="35"/>
      <c r="Q694" s="35"/>
      <c r="R694" s="35"/>
      <c r="S694" s="35"/>
      <c r="T694" s="65"/>
      <c r="AT694" s="17" t="s">
        <v>591</v>
      </c>
      <c r="AU694" s="17" t="s">
        <v>545</v>
      </c>
    </row>
    <row r="695" spans="2:47" s="1" customFormat="1" ht="67.5">
      <c r="B695" s="34"/>
      <c r="D695" s="172" t="s">
        <v>593</v>
      </c>
      <c r="F695" s="174" t="s">
        <v>135</v>
      </c>
      <c r="I695" s="131"/>
      <c r="L695" s="34"/>
      <c r="M695" s="64"/>
      <c r="N695" s="35"/>
      <c r="O695" s="35"/>
      <c r="P695" s="35"/>
      <c r="Q695" s="35"/>
      <c r="R695" s="35"/>
      <c r="S695" s="35"/>
      <c r="T695" s="65"/>
      <c r="AT695" s="17" t="s">
        <v>593</v>
      </c>
      <c r="AU695" s="17" t="s">
        <v>545</v>
      </c>
    </row>
    <row r="696" spans="2:51" s="11" customFormat="1" ht="13.5">
      <c r="B696" s="175"/>
      <c r="D696" s="172" t="s">
        <v>595</v>
      </c>
      <c r="E696" s="176" t="s">
        <v>486</v>
      </c>
      <c r="F696" s="177" t="s">
        <v>136</v>
      </c>
      <c r="H696" s="178" t="s">
        <v>486</v>
      </c>
      <c r="I696" s="179"/>
      <c r="L696" s="175"/>
      <c r="M696" s="180"/>
      <c r="N696" s="181"/>
      <c r="O696" s="181"/>
      <c r="P696" s="181"/>
      <c r="Q696" s="181"/>
      <c r="R696" s="181"/>
      <c r="S696" s="181"/>
      <c r="T696" s="182"/>
      <c r="AT696" s="178" t="s">
        <v>595</v>
      </c>
      <c r="AU696" s="178" t="s">
        <v>545</v>
      </c>
      <c r="AV696" s="11" t="s">
        <v>487</v>
      </c>
      <c r="AW696" s="11" t="s">
        <v>503</v>
      </c>
      <c r="AX696" s="11" t="s">
        <v>539</v>
      </c>
      <c r="AY696" s="178" t="s">
        <v>582</v>
      </c>
    </row>
    <row r="697" spans="2:51" s="11" customFormat="1" ht="13.5">
      <c r="B697" s="175"/>
      <c r="D697" s="172" t="s">
        <v>595</v>
      </c>
      <c r="E697" s="176" t="s">
        <v>486</v>
      </c>
      <c r="F697" s="177" t="s">
        <v>597</v>
      </c>
      <c r="H697" s="178" t="s">
        <v>486</v>
      </c>
      <c r="I697" s="179"/>
      <c r="L697" s="175"/>
      <c r="M697" s="180"/>
      <c r="N697" s="181"/>
      <c r="O697" s="181"/>
      <c r="P697" s="181"/>
      <c r="Q697" s="181"/>
      <c r="R697" s="181"/>
      <c r="S697" s="181"/>
      <c r="T697" s="182"/>
      <c r="AT697" s="178" t="s">
        <v>595</v>
      </c>
      <c r="AU697" s="178" t="s">
        <v>545</v>
      </c>
      <c r="AV697" s="11" t="s">
        <v>487</v>
      </c>
      <c r="AW697" s="11" t="s">
        <v>503</v>
      </c>
      <c r="AX697" s="11" t="s">
        <v>539</v>
      </c>
      <c r="AY697" s="178" t="s">
        <v>582</v>
      </c>
    </row>
    <row r="698" spans="2:51" s="12" customFormat="1" ht="13.5">
      <c r="B698" s="183"/>
      <c r="D698" s="172" t="s">
        <v>595</v>
      </c>
      <c r="E698" s="184" t="s">
        <v>486</v>
      </c>
      <c r="F698" s="185" t="s">
        <v>90</v>
      </c>
      <c r="H698" s="186">
        <v>6.5</v>
      </c>
      <c r="I698" s="187"/>
      <c r="L698" s="183"/>
      <c r="M698" s="188"/>
      <c r="N698" s="189"/>
      <c r="O698" s="189"/>
      <c r="P698" s="189"/>
      <c r="Q698" s="189"/>
      <c r="R698" s="189"/>
      <c r="S698" s="189"/>
      <c r="T698" s="190"/>
      <c r="AT698" s="184" t="s">
        <v>595</v>
      </c>
      <c r="AU698" s="184" t="s">
        <v>545</v>
      </c>
      <c r="AV698" s="12" t="s">
        <v>545</v>
      </c>
      <c r="AW698" s="12" t="s">
        <v>503</v>
      </c>
      <c r="AX698" s="12" t="s">
        <v>539</v>
      </c>
      <c r="AY698" s="184" t="s">
        <v>582</v>
      </c>
    </row>
    <row r="699" spans="2:51" s="12" customFormat="1" ht="13.5">
      <c r="B699" s="183"/>
      <c r="D699" s="172" t="s">
        <v>595</v>
      </c>
      <c r="E699" s="184" t="s">
        <v>486</v>
      </c>
      <c r="F699" s="185" t="s">
        <v>91</v>
      </c>
      <c r="H699" s="186">
        <v>7</v>
      </c>
      <c r="I699" s="187"/>
      <c r="L699" s="183"/>
      <c r="M699" s="188"/>
      <c r="N699" s="189"/>
      <c r="O699" s="189"/>
      <c r="P699" s="189"/>
      <c r="Q699" s="189"/>
      <c r="R699" s="189"/>
      <c r="S699" s="189"/>
      <c r="T699" s="190"/>
      <c r="AT699" s="184" t="s">
        <v>595</v>
      </c>
      <c r="AU699" s="184" t="s">
        <v>545</v>
      </c>
      <c r="AV699" s="12" t="s">
        <v>545</v>
      </c>
      <c r="AW699" s="12" t="s">
        <v>503</v>
      </c>
      <c r="AX699" s="12" t="s">
        <v>539</v>
      </c>
      <c r="AY699" s="184" t="s">
        <v>582</v>
      </c>
    </row>
    <row r="700" spans="2:51" s="12" customFormat="1" ht="13.5">
      <c r="B700" s="183"/>
      <c r="D700" s="172" t="s">
        <v>595</v>
      </c>
      <c r="E700" s="184" t="s">
        <v>486</v>
      </c>
      <c r="F700" s="185" t="s">
        <v>486</v>
      </c>
      <c r="H700" s="186">
        <v>0</v>
      </c>
      <c r="I700" s="187"/>
      <c r="L700" s="183"/>
      <c r="M700" s="188"/>
      <c r="N700" s="189"/>
      <c r="O700" s="189"/>
      <c r="P700" s="189"/>
      <c r="Q700" s="189"/>
      <c r="R700" s="189"/>
      <c r="S700" s="189"/>
      <c r="T700" s="190"/>
      <c r="AT700" s="184" t="s">
        <v>595</v>
      </c>
      <c r="AU700" s="184" t="s">
        <v>545</v>
      </c>
      <c r="AV700" s="12" t="s">
        <v>545</v>
      </c>
      <c r="AW700" s="12" t="s">
        <v>503</v>
      </c>
      <c r="AX700" s="12" t="s">
        <v>539</v>
      </c>
      <c r="AY700" s="184" t="s">
        <v>582</v>
      </c>
    </row>
    <row r="701" spans="2:51" s="11" customFormat="1" ht="13.5">
      <c r="B701" s="175"/>
      <c r="D701" s="172" t="s">
        <v>595</v>
      </c>
      <c r="E701" s="176" t="s">
        <v>486</v>
      </c>
      <c r="F701" s="177" t="s">
        <v>633</v>
      </c>
      <c r="H701" s="178" t="s">
        <v>486</v>
      </c>
      <c r="I701" s="179"/>
      <c r="L701" s="175"/>
      <c r="M701" s="180"/>
      <c r="N701" s="181"/>
      <c r="O701" s="181"/>
      <c r="P701" s="181"/>
      <c r="Q701" s="181"/>
      <c r="R701" s="181"/>
      <c r="S701" s="181"/>
      <c r="T701" s="182"/>
      <c r="AT701" s="178" t="s">
        <v>595</v>
      </c>
      <c r="AU701" s="178" t="s">
        <v>545</v>
      </c>
      <c r="AV701" s="11" t="s">
        <v>487</v>
      </c>
      <c r="AW701" s="11" t="s">
        <v>503</v>
      </c>
      <c r="AX701" s="11" t="s">
        <v>539</v>
      </c>
      <c r="AY701" s="178" t="s">
        <v>582</v>
      </c>
    </row>
    <row r="702" spans="2:51" s="12" customFormat="1" ht="13.5">
      <c r="B702" s="183"/>
      <c r="D702" s="172" t="s">
        <v>595</v>
      </c>
      <c r="E702" s="184" t="s">
        <v>486</v>
      </c>
      <c r="F702" s="185" t="s">
        <v>92</v>
      </c>
      <c r="H702" s="186">
        <v>18.5</v>
      </c>
      <c r="I702" s="187"/>
      <c r="L702" s="183"/>
      <c r="M702" s="188"/>
      <c r="N702" s="189"/>
      <c r="O702" s="189"/>
      <c r="P702" s="189"/>
      <c r="Q702" s="189"/>
      <c r="R702" s="189"/>
      <c r="S702" s="189"/>
      <c r="T702" s="190"/>
      <c r="AT702" s="184" t="s">
        <v>595</v>
      </c>
      <c r="AU702" s="184" t="s">
        <v>545</v>
      </c>
      <c r="AV702" s="12" t="s">
        <v>545</v>
      </c>
      <c r="AW702" s="12" t="s">
        <v>503</v>
      </c>
      <c r="AX702" s="12" t="s">
        <v>539</v>
      </c>
      <c r="AY702" s="184" t="s">
        <v>582</v>
      </c>
    </row>
    <row r="703" spans="2:51" s="12" customFormat="1" ht="13.5">
      <c r="B703" s="183"/>
      <c r="D703" s="172" t="s">
        <v>595</v>
      </c>
      <c r="E703" s="184" t="s">
        <v>486</v>
      </c>
      <c r="F703" s="185" t="s">
        <v>93</v>
      </c>
      <c r="H703" s="186">
        <v>7.5</v>
      </c>
      <c r="I703" s="187"/>
      <c r="L703" s="183"/>
      <c r="M703" s="188"/>
      <c r="N703" s="189"/>
      <c r="O703" s="189"/>
      <c r="P703" s="189"/>
      <c r="Q703" s="189"/>
      <c r="R703" s="189"/>
      <c r="S703" s="189"/>
      <c r="T703" s="190"/>
      <c r="AT703" s="184" t="s">
        <v>595</v>
      </c>
      <c r="AU703" s="184" t="s">
        <v>545</v>
      </c>
      <c r="AV703" s="12" t="s">
        <v>545</v>
      </c>
      <c r="AW703" s="12" t="s">
        <v>503</v>
      </c>
      <c r="AX703" s="12" t="s">
        <v>539</v>
      </c>
      <c r="AY703" s="184" t="s">
        <v>582</v>
      </c>
    </row>
    <row r="704" spans="2:51" s="12" customFormat="1" ht="13.5">
      <c r="B704" s="183"/>
      <c r="D704" s="172" t="s">
        <v>595</v>
      </c>
      <c r="E704" s="184" t="s">
        <v>486</v>
      </c>
      <c r="F704" s="185" t="s">
        <v>94</v>
      </c>
      <c r="H704" s="186">
        <v>6.5</v>
      </c>
      <c r="I704" s="187"/>
      <c r="L704" s="183"/>
      <c r="M704" s="188"/>
      <c r="N704" s="189"/>
      <c r="O704" s="189"/>
      <c r="P704" s="189"/>
      <c r="Q704" s="189"/>
      <c r="R704" s="189"/>
      <c r="S704" s="189"/>
      <c r="T704" s="190"/>
      <c r="AT704" s="184" t="s">
        <v>595</v>
      </c>
      <c r="AU704" s="184" t="s">
        <v>545</v>
      </c>
      <c r="AV704" s="12" t="s">
        <v>545</v>
      </c>
      <c r="AW704" s="12" t="s">
        <v>503</v>
      </c>
      <c r="AX704" s="12" t="s">
        <v>539</v>
      </c>
      <c r="AY704" s="184" t="s">
        <v>582</v>
      </c>
    </row>
    <row r="705" spans="2:51" s="12" customFormat="1" ht="13.5">
      <c r="B705" s="183"/>
      <c r="D705" s="172" t="s">
        <v>595</v>
      </c>
      <c r="E705" s="184" t="s">
        <v>486</v>
      </c>
      <c r="F705" s="185" t="s">
        <v>95</v>
      </c>
      <c r="H705" s="186">
        <v>8</v>
      </c>
      <c r="I705" s="187"/>
      <c r="L705" s="183"/>
      <c r="M705" s="188"/>
      <c r="N705" s="189"/>
      <c r="O705" s="189"/>
      <c r="P705" s="189"/>
      <c r="Q705" s="189"/>
      <c r="R705" s="189"/>
      <c r="S705" s="189"/>
      <c r="T705" s="190"/>
      <c r="AT705" s="184" t="s">
        <v>595</v>
      </c>
      <c r="AU705" s="184" t="s">
        <v>545</v>
      </c>
      <c r="AV705" s="12" t="s">
        <v>545</v>
      </c>
      <c r="AW705" s="12" t="s">
        <v>503</v>
      </c>
      <c r="AX705" s="12" t="s">
        <v>539</v>
      </c>
      <c r="AY705" s="184" t="s">
        <v>582</v>
      </c>
    </row>
    <row r="706" spans="2:51" s="12" customFormat="1" ht="13.5">
      <c r="B706" s="183"/>
      <c r="D706" s="172" t="s">
        <v>595</v>
      </c>
      <c r="E706" s="184" t="s">
        <v>486</v>
      </c>
      <c r="F706" s="185" t="s">
        <v>96</v>
      </c>
      <c r="H706" s="186">
        <v>9.5</v>
      </c>
      <c r="I706" s="187"/>
      <c r="L706" s="183"/>
      <c r="M706" s="188"/>
      <c r="N706" s="189"/>
      <c r="O706" s="189"/>
      <c r="P706" s="189"/>
      <c r="Q706" s="189"/>
      <c r="R706" s="189"/>
      <c r="S706" s="189"/>
      <c r="T706" s="190"/>
      <c r="AT706" s="184" t="s">
        <v>595</v>
      </c>
      <c r="AU706" s="184" t="s">
        <v>545</v>
      </c>
      <c r="AV706" s="12" t="s">
        <v>545</v>
      </c>
      <c r="AW706" s="12" t="s">
        <v>503</v>
      </c>
      <c r="AX706" s="12" t="s">
        <v>539</v>
      </c>
      <c r="AY706" s="184" t="s">
        <v>582</v>
      </c>
    </row>
    <row r="707" spans="2:51" s="12" customFormat="1" ht="13.5">
      <c r="B707" s="183"/>
      <c r="D707" s="172" t="s">
        <v>595</v>
      </c>
      <c r="E707" s="184" t="s">
        <v>486</v>
      </c>
      <c r="F707" s="185" t="s">
        <v>97</v>
      </c>
      <c r="H707" s="186">
        <v>15</v>
      </c>
      <c r="I707" s="187"/>
      <c r="L707" s="183"/>
      <c r="M707" s="188"/>
      <c r="N707" s="189"/>
      <c r="O707" s="189"/>
      <c r="P707" s="189"/>
      <c r="Q707" s="189"/>
      <c r="R707" s="189"/>
      <c r="S707" s="189"/>
      <c r="T707" s="190"/>
      <c r="AT707" s="184" t="s">
        <v>595</v>
      </c>
      <c r="AU707" s="184" t="s">
        <v>545</v>
      </c>
      <c r="AV707" s="12" t="s">
        <v>545</v>
      </c>
      <c r="AW707" s="12" t="s">
        <v>503</v>
      </c>
      <c r="AX707" s="12" t="s">
        <v>539</v>
      </c>
      <c r="AY707" s="184" t="s">
        <v>582</v>
      </c>
    </row>
    <row r="708" spans="2:51" s="12" customFormat="1" ht="13.5">
      <c r="B708" s="183"/>
      <c r="D708" s="172" t="s">
        <v>595</v>
      </c>
      <c r="E708" s="184" t="s">
        <v>486</v>
      </c>
      <c r="F708" s="185" t="s">
        <v>98</v>
      </c>
      <c r="H708" s="186">
        <v>7</v>
      </c>
      <c r="I708" s="187"/>
      <c r="L708" s="183"/>
      <c r="M708" s="188"/>
      <c r="N708" s="189"/>
      <c r="O708" s="189"/>
      <c r="P708" s="189"/>
      <c r="Q708" s="189"/>
      <c r="R708" s="189"/>
      <c r="S708" s="189"/>
      <c r="T708" s="190"/>
      <c r="AT708" s="184" t="s">
        <v>595</v>
      </c>
      <c r="AU708" s="184" t="s">
        <v>545</v>
      </c>
      <c r="AV708" s="12" t="s">
        <v>545</v>
      </c>
      <c r="AW708" s="12" t="s">
        <v>503</v>
      </c>
      <c r="AX708" s="12" t="s">
        <v>539</v>
      </c>
      <c r="AY708" s="184" t="s">
        <v>582</v>
      </c>
    </row>
    <row r="709" spans="2:51" s="12" customFormat="1" ht="13.5">
      <c r="B709" s="183"/>
      <c r="D709" s="172" t="s">
        <v>595</v>
      </c>
      <c r="E709" s="184" t="s">
        <v>486</v>
      </c>
      <c r="F709" s="185" t="s">
        <v>99</v>
      </c>
      <c r="H709" s="186">
        <v>15.5</v>
      </c>
      <c r="I709" s="187"/>
      <c r="L709" s="183"/>
      <c r="M709" s="188"/>
      <c r="N709" s="189"/>
      <c r="O709" s="189"/>
      <c r="P709" s="189"/>
      <c r="Q709" s="189"/>
      <c r="R709" s="189"/>
      <c r="S709" s="189"/>
      <c r="T709" s="190"/>
      <c r="AT709" s="184" t="s">
        <v>595</v>
      </c>
      <c r="AU709" s="184" t="s">
        <v>545</v>
      </c>
      <c r="AV709" s="12" t="s">
        <v>545</v>
      </c>
      <c r="AW709" s="12" t="s">
        <v>503</v>
      </c>
      <c r="AX709" s="12" t="s">
        <v>539</v>
      </c>
      <c r="AY709" s="184" t="s">
        <v>582</v>
      </c>
    </row>
    <row r="710" spans="2:51" s="12" customFormat="1" ht="13.5">
      <c r="B710" s="183"/>
      <c r="D710" s="172" t="s">
        <v>595</v>
      </c>
      <c r="E710" s="184" t="s">
        <v>486</v>
      </c>
      <c r="F710" s="185" t="s">
        <v>100</v>
      </c>
      <c r="H710" s="186">
        <v>7.5</v>
      </c>
      <c r="I710" s="187"/>
      <c r="L710" s="183"/>
      <c r="M710" s="188"/>
      <c r="N710" s="189"/>
      <c r="O710" s="189"/>
      <c r="P710" s="189"/>
      <c r="Q710" s="189"/>
      <c r="R710" s="189"/>
      <c r="S710" s="189"/>
      <c r="T710" s="190"/>
      <c r="AT710" s="184" t="s">
        <v>595</v>
      </c>
      <c r="AU710" s="184" t="s">
        <v>545</v>
      </c>
      <c r="AV710" s="12" t="s">
        <v>545</v>
      </c>
      <c r="AW710" s="12" t="s">
        <v>503</v>
      </c>
      <c r="AX710" s="12" t="s">
        <v>539</v>
      </c>
      <c r="AY710" s="184" t="s">
        <v>582</v>
      </c>
    </row>
    <row r="711" spans="2:51" s="12" customFormat="1" ht="13.5">
      <c r="B711" s="183"/>
      <c r="D711" s="172" t="s">
        <v>595</v>
      </c>
      <c r="E711" s="184" t="s">
        <v>486</v>
      </c>
      <c r="F711" s="185" t="s">
        <v>101</v>
      </c>
      <c r="H711" s="186">
        <v>10.5</v>
      </c>
      <c r="I711" s="187"/>
      <c r="L711" s="183"/>
      <c r="M711" s="188"/>
      <c r="N711" s="189"/>
      <c r="O711" s="189"/>
      <c r="P711" s="189"/>
      <c r="Q711" s="189"/>
      <c r="R711" s="189"/>
      <c r="S711" s="189"/>
      <c r="T711" s="190"/>
      <c r="AT711" s="184" t="s">
        <v>595</v>
      </c>
      <c r="AU711" s="184" t="s">
        <v>545</v>
      </c>
      <c r="AV711" s="12" t="s">
        <v>545</v>
      </c>
      <c r="AW711" s="12" t="s">
        <v>503</v>
      </c>
      <c r="AX711" s="12" t="s">
        <v>539</v>
      </c>
      <c r="AY711" s="184" t="s">
        <v>582</v>
      </c>
    </row>
    <row r="712" spans="2:51" s="12" customFormat="1" ht="13.5">
      <c r="B712" s="183"/>
      <c r="D712" s="172" t="s">
        <v>595</v>
      </c>
      <c r="E712" s="184" t="s">
        <v>486</v>
      </c>
      <c r="F712" s="185" t="s">
        <v>102</v>
      </c>
      <c r="H712" s="186">
        <v>14.5</v>
      </c>
      <c r="I712" s="187"/>
      <c r="L712" s="183"/>
      <c r="M712" s="188"/>
      <c r="N712" s="189"/>
      <c r="O712" s="189"/>
      <c r="P712" s="189"/>
      <c r="Q712" s="189"/>
      <c r="R712" s="189"/>
      <c r="S712" s="189"/>
      <c r="T712" s="190"/>
      <c r="AT712" s="184" t="s">
        <v>595</v>
      </c>
      <c r="AU712" s="184" t="s">
        <v>545</v>
      </c>
      <c r="AV712" s="12" t="s">
        <v>545</v>
      </c>
      <c r="AW712" s="12" t="s">
        <v>503</v>
      </c>
      <c r="AX712" s="12" t="s">
        <v>539</v>
      </c>
      <c r="AY712" s="184" t="s">
        <v>582</v>
      </c>
    </row>
    <row r="713" spans="2:51" s="12" customFormat="1" ht="13.5">
      <c r="B713" s="183"/>
      <c r="D713" s="172" t="s">
        <v>595</v>
      </c>
      <c r="E713" s="184" t="s">
        <v>486</v>
      </c>
      <c r="F713" s="185" t="s">
        <v>103</v>
      </c>
      <c r="H713" s="186">
        <v>13.5</v>
      </c>
      <c r="I713" s="187"/>
      <c r="L713" s="183"/>
      <c r="M713" s="188"/>
      <c r="N713" s="189"/>
      <c r="O713" s="189"/>
      <c r="P713" s="189"/>
      <c r="Q713" s="189"/>
      <c r="R713" s="189"/>
      <c r="S713" s="189"/>
      <c r="T713" s="190"/>
      <c r="AT713" s="184" t="s">
        <v>595</v>
      </c>
      <c r="AU713" s="184" t="s">
        <v>545</v>
      </c>
      <c r="AV713" s="12" t="s">
        <v>545</v>
      </c>
      <c r="AW713" s="12" t="s">
        <v>503</v>
      </c>
      <c r="AX713" s="12" t="s">
        <v>539</v>
      </c>
      <c r="AY713" s="184" t="s">
        <v>582</v>
      </c>
    </row>
    <row r="714" spans="2:51" s="12" customFormat="1" ht="13.5">
      <c r="B714" s="183"/>
      <c r="D714" s="172" t="s">
        <v>595</v>
      </c>
      <c r="E714" s="184" t="s">
        <v>486</v>
      </c>
      <c r="F714" s="185" t="s">
        <v>104</v>
      </c>
      <c r="H714" s="186">
        <v>11.5</v>
      </c>
      <c r="I714" s="187"/>
      <c r="L714" s="183"/>
      <c r="M714" s="188"/>
      <c r="N714" s="189"/>
      <c r="O714" s="189"/>
      <c r="P714" s="189"/>
      <c r="Q714" s="189"/>
      <c r="R714" s="189"/>
      <c r="S714" s="189"/>
      <c r="T714" s="190"/>
      <c r="AT714" s="184" t="s">
        <v>595</v>
      </c>
      <c r="AU714" s="184" t="s">
        <v>545</v>
      </c>
      <c r="AV714" s="12" t="s">
        <v>545</v>
      </c>
      <c r="AW714" s="12" t="s">
        <v>503</v>
      </c>
      <c r="AX714" s="12" t="s">
        <v>539</v>
      </c>
      <c r="AY714" s="184" t="s">
        <v>582</v>
      </c>
    </row>
    <row r="715" spans="2:51" s="12" customFormat="1" ht="13.5">
      <c r="B715" s="183"/>
      <c r="D715" s="172" t="s">
        <v>595</v>
      </c>
      <c r="E715" s="184" t="s">
        <v>486</v>
      </c>
      <c r="F715" s="185" t="s">
        <v>105</v>
      </c>
      <c r="H715" s="186">
        <v>20</v>
      </c>
      <c r="I715" s="187"/>
      <c r="L715" s="183"/>
      <c r="M715" s="188"/>
      <c r="N715" s="189"/>
      <c r="O715" s="189"/>
      <c r="P715" s="189"/>
      <c r="Q715" s="189"/>
      <c r="R715" s="189"/>
      <c r="S715" s="189"/>
      <c r="T715" s="190"/>
      <c r="AT715" s="184" t="s">
        <v>595</v>
      </c>
      <c r="AU715" s="184" t="s">
        <v>545</v>
      </c>
      <c r="AV715" s="12" t="s">
        <v>545</v>
      </c>
      <c r="AW715" s="12" t="s">
        <v>503</v>
      </c>
      <c r="AX715" s="12" t="s">
        <v>539</v>
      </c>
      <c r="AY715" s="184" t="s">
        <v>582</v>
      </c>
    </row>
    <row r="716" spans="2:51" s="13" customFormat="1" ht="13.5">
      <c r="B716" s="191"/>
      <c r="D716" s="192" t="s">
        <v>595</v>
      </c>
      <c r="E716" s="193" t="s">
        <v>486</v>
      </c>
      <c r="F716" s="194" t="s">
        <v>607</v>
      </c>
      <c r="H716" s="195">
        <v>178.5</v>
      </c>
      <c r="I716" s="196"/>
      <c r="L716" s="191"/>
      <c r="M716" s="197"/>
      <c r="N716" s="198"/>
      <c r="O716" s="198"/>
      <c r="P716" s="198"/>
      <c r="Q716" s="198"/>
      <c r="R716" s="198"/>
      <c r="S716" s="198"/>
      <c r="T716" s="199"/>
      <c r="AT716" s="200" t="s">
        <v>595</v>
      </c>
      <c r="AU716" s="200" t="s">
        <v>545</v>
      </c>
      <c r="AV716" s="13" t="s">
        <v>589</v>
      </c>
      <c r="AW716" s="13" t="s">
        <v>503</v>
      </c>
      <c r="AX716" s="13" t="s">
        <v>487</v>
      </c>
      <c r="AY716" s="200" t="s">
        <v>582</v>
      </c>
    </row>
    <row r="717" spans="2:65" s="1" customFormat="1" ht="22.5" customHeight="1">
      <c r="B717" s="159"/>
      <c r="C717" s="160" t="s">
        <v>137</v>
      </c>
      <c r="D717" s="160" t="s">
        <v>584</v>
      </c>
      <c r="E717" s="161" t="s">
        <v>138</v>
      </c>
      <c r="F717" s="162" t="s">
        <v>139</v>
      </c>
      <c r="G717" s="163" t="s">
        <v>771</v>
      </c>
      <c r="H717" s="164">
        <v>528.5</v>
      </c>
      <c r="I717" s="165"/>
      <c r="J717" s="166">
        <f>ROUND(I717*H717,2)</f>
        <v>0</v>
      </c>
      <c r="K717" s="162" t="s">
        <v>588</v>
      </c>
      <c r="L717" s="34"/>
      <c r="M717" s="167" t="s">
        <v>486</v>
      </c>
      <c r="N717" s="168" t="s">
        <v>510</v>
      </c>
      <c r="O717" s="35"/>
      <c r="P717" s="169">
        <f>O717*H717</f>
        <v>0</v>
      </c>
      <c r="Q717" s="169">
        <v>0</v>
      </c>
      <c r="R717" s="169">
        <f>Q717*H717</f>
        <v>0</v>
      </c>
      <c r="S717" s="169">
        <v>0</v>
      </c>
      <c r="T717" s="170">
        <f>S717*H717</f>
        <v>0</v>
      </c>
      <c r="AR717" s="17" t="s">
        <v>589</v>
      </c>
      <c r="AT717" s="17" t="s">
        <v>584</v>
      </c>
      <c r="AU717" s="17" t="s">
        <v>545</v>
      </c>
      <c r="AY717" s="17" t="s">
        <v>582</v>
      </c>
      <c r="BE717" s="171">
        <f>IF(N717="základní",J717,0)</f>
        <v>0</v>
      </c>
      <c r="BF717" s="171">
        <f>IF(N717="snížená",J717,0)</f>
        <v>0</v>
      </c>
      <c r="BG717" s="171">
        <f>IF(N717="zákl. přenesená",J717,0)</f>
        <v>0</v>
      </c>
      <c r="BH717" s="171">
        <f>IF(N717="sníž. přenesená",J717,0)</f>
        <v>0</v>
      </c>
      <c r="BI717" s="171">
        <f>IF(N717="nulová",J717,0)</f>
        <v>0</v>
      </c>
      <c r="BJ717" s="17" t="s">
        <v>487</v>
      </c>
      <c r="BK717" s="171">
        <f>ROUND(I717*H717,2)</f>
        <v>0</v>
      </c>
      <c r="BL717" s="17" t="s">
        <v>589</v>
      </c>
      <c r="BM717" s="17" t="s">
        <v>140</v>
      </c>
    </row>
    <row r="718" spans="2:47" s="1" customFormat="1" ht="13.5">
      <c r="B718" s="34"/>
      <c r="D718" s="172" t="s">
        <v>591</v>
      </c>
      <c r="F718" s="173" t="s">
        <v>141</v>
      </c>
      <c r="I718" s="131"/>
      <c r="L718" s="34"/>
      <c r="M718" s="64"/>
      <c r="N718" s="35"/>
      <c r="O718" s="35"/>
      <c r="P718" s="35"/>
      <c r="Q718" s="35"/>
      <c r="R718" s="35"/>
      <c r="S718" s="35"/>
      <c r="T718" s="65"/>
      <c r="AT718" s="17" t="s">
        <v>591</v>
      </c>
      <c r="AU718" s="17" t="s">
        <v>545</v>
      </c>
    </row>
    <row r="719" spans="2:47" s="1" customFormat="1" ht="27">
      <c r="B719" s="34"/>
      <c r="D719" s="172" t="s">
        <v>593</v>
      </c>
      <c r="F719" s="174" t="s">
        <v>142</v>
      </c>
      <c r="I719" s="131"/>
      <c r="L719" s="34"/>
      <c r="M719" s="64"/>
      <c r="N719" s="35"/>
      <c r="O719" s="35"/>
      <c r="P719" s="35"/>
      <c r="Q719" s="35"/>
      <c r="R719" s="35"/>
      <c r="S719" s="35"/>
      <c r="T719" s="65"/>
      <c r="AT719" s="17" t="s">
        <v>593</v>
      </c>
      <c r="AU719" s="17" t="s">
        <v>545</v>
      </c>
    </row>
    <row r="720" spans="2:51" s="11" customFormat="1" ht="13.5">
      <c r="B720" s="175"/>
      <c r="D720" s="172" t="s">
        <v>595</v>
      </c>
      <c r="E720" s="176" t="s">
        <v>486</v>
      </c>
      <c r="F720" s="177" t="s">
        <v>775</v>
      </c>
      <c r="H720" s="178" t="s">
        <v>486</v>
      </c>
      <c r="I720" s="179"/>
      <c r="L720" s="175"/>
      <c r="M720" s="180"/>
      <c r="N720" s="181"/>
      <c r="O720" s="181"/>
      <c r="P720" s="181"/>
      <c r="Q720" s="181"/>
      <c r="R720" s="181"/>
      <c r="S720" s="181"/>
      <c r="T720" s="182"/>
      <c r="AT720" s="178" t="s">
        <v>595</v>
      </c>
      <c r="AU720" s="178" t="s">
        <v>545</v>
      </c>
      <c r="AV720" s="11" t="s">
        <v>487</v>
      </c>
      <c r="AW720" s="11" t="s">
        <v>503</v>
      </c>
      <c r="AX720" s="11" t="s">
        <v>539</v>
      </c>
      <c r="AY720" s="178" t="s">
        <v>582</v>
      </c>
    </row>
    <row r="721" spans="2:51" s="11" customFormat="1" ht="13.5">
      <c r="B721" s="175"/>
      <c r="D721" s="172" t="s">
        <v>595</v>
      </c>
      <c r="E721" s="176" t="s">
        <v>486</v>
      </c>
      <c r="F721" s="177" t="s">
        <v>597</v>
      </c>
      <c r="H721" s="178" t="s">
        <v>486</v>
      </c>
      <c r="I721" s="179"/>
      <c r="L721" s="175"/>
      <c r="M721" s="180"/>
      <c r="N721" s="181"/>
      <c r="O721" s="181"/>
      <c r="P721" s="181"/>
      <c r="Q721" s="181"/>
      <c r="R721" s="181"/>
      <c r="S721" s="181"/>
      <c r="T721" s="182"/>
      <c r="AT721" s="178" t="s">
        <v>595</v>
      </c>
      <c r="AU721" s="178" t="s">
        <v>545</v>
      </c>
      <c r="AV721" s="11" t="s">
        <v>487</v>
      </c>
      <c r="AW721" s="11" t="s">
        <v>503</v>
      </c>
      <c r="AX721" s="11" t="s">
        <v>539</v>
      </c>
      <c r="AY721" s="178" t="s">
        <v>582</v>
      </c>
    </row>
    <row r="722" spans="2:51" s="12" customFormat="1" ht="13.5">
      <c r="B722" s="183"/>
      <c r="D722" s="172" t="s">
        <v>595</v>
      </c>
      <c r="E722" s="184" t="s">
        <v>486</v>
      </c>
      <c r="F722" s="185" t="s">
        <v>776</v>
      </c>
      <c r="H722" s="186">
        <v>350</v>
      </c>
      <c r="I722" s="187"/>
      <c r="L722" s="183"/>
      <c r="M722" s="188"/>
      <c r="N722" s="189"/>
      <c r="O722" s="189"/>
      <c r="P722" s="189"/>
      <c r="Q722" s="189"/>
      <c r="R722" s="189"/>
      <c r="S722" s="189"/>
      <c r="T722" s="190"/>
      <c r="AT722" s="184" t="s">
        <v>595</v>
      </c>
      <c r="AU722" s="184" t="s">
        <v>545</v>
      </c>
      <c r="AV722" s="12" t="s">
        <v>545</v>
      </c>
      <c r="AW722" s="12" t="s">
        <v>503</v>
      </c>
      <c r="AX722" s="12" t="s">
        <v>539</v>
      </c>
      <c r="AY722" s="184" t="s">
        <v>582</v>
      </c>
    </row>
    <row r="723" spans="2:51" s="11" customFormat="1" ht="13.5">
      <c r="B723" s="175"/>
      <c r="D723" s="172" t="s">
        <v>595</v>
      </c>
      <c r="E723" s="176" t="s">
        <v>486</v>
      </c>
      <c r="F723" s="177" t="s">
        <v>768</v>
      </c>
      <c r="H723" s="178" t="s">
        <v>486</v>
      </c>
      <c r="I723" s="179"/>
      <c r="L723" s="175"/>
      <c r="M723" s="180"/>
      <c r="N723" s="181"/>
      <c r="O723" s="181"/>
      <c r="P723" s="181"/>
      <c r="Q723" s="181"/>
      <c r="R723" s="181"/>
      <c r="S723" s="181"/>
      <c r="T723" s="182"/>
      <c r="AT723" s="178" t="s">
        <v>595</v>
      </c>
      <c r="AU723" s="178" t="s">
        <v>545</v>
      </c>
      <c r="AV723" s="11" t="s">
        <v>487</v>
      </c>
      <c r="AW723" s="11" t="s">
        <v>503</v>
      </c>
      <c r="AX723" s="11" t="s">
        <v>539</v>
      </c>
      <c r="AY723" s="178" t="s">
        <v>582</v>
      </c>
    </row>
    <row r="724" spans="2:51" s="12" customFormat="1" ht="13.5">
      <c r="B724" s="183"/>
      <c r="D724" s="172" t="s">
        <v>595</v>
      </c>
      <c r="E724" s="184" t="s">
        <v>486</v>
      </c>
      <c r="F724" s="185" t="s">
        <v>486</v>
      </c>
      <c r="H724" s="186">
        <v>0</v>
      </c>
      <c r="I724" s="187"/>
      <c r="L724" s="183"/>
      <c r="M724" s="188"/>
      <c r="N724" s="189"/>
      <c r="O724" s="189"/>
      <c r="P724" s="189"/>
      <c r="Q724" s="189"/>
      <c r="R724" s="189"/>
      <c r="S724" s="189"/>
      <c r="T724" s="190"/>
      <c r="AT724" s="184" t="s">
        <v>595</v>
      </c>
      <c r="AU724" s="184" t="s">
        <v>545</v>
      </c>
      <c r="AV724" s="12" t="s">
        <v>545</v>
      </c>
      <c r="AW724" s="12" t="s">
        <v>503</v>
      </c>
      <c r="AX724" s="12" t="s">
        <v>539</v>
      </c>
      <c r="AY724" s="184" t="s">
        <v>582</v>
      </c>
    </row>
    <row r="725" spans="2:51" s="11" customFormat="1" ht="13.5">
      <c r="B725" s="175"/>
      <c r="D725" s="172" t="s">
        <v>595</v>
      </c>
      <c r="E725" s="176" t="s">
        <v>486</v>
      </c>
      <c r="F725" s="177" t="s">
        <v>136</v>
      </c>
      <c r="H725" s="178" t="s">
        <v>486</v>
      </c>
      <c r="I725" s="179"/>
      <c r="L725" s="175"/>
      <c r="M725" s="180"/>
      <c r="N725" s="181"/>
      <c r="O725" s="181"/>
      <c r="P725" s="181"/>
      <c r="Q725" s="181"/>
      <c r="R725" s="181"/>
      <c r="S725" s="181"/>
      <c r="T725" s="182"/>
      <c r="AT725" s="178" t="s">
        <v>595</v>
      </c>
      <c r="AU725" s="178" t="s">
        <v>545</v>
      </c>
      <c r="AV725" s="11" t="s">
        <v>487</v>
      </c>
      <c r="AW725" s="11" t="s">
        <v>503</v>
      </c>
      <c r="AX725" s="11" t="s">
        <v>539</v>
      </c>
      <c r="AY725" s="178" t="s">
        <v>582</v>
      </c>
    </row>
    <row r="726" spans="2:51" s="11" customFormat="1" ht="13.5">
      <c r="B726" s="175"/>
      <c r="D726" s="172" t="s">
        <v>595</v>
      </c>
      <c r="E726" s="176" t="s">
        <v>486</v>
      </c>
      <c r="F726" s="177" t="s">
        <v>597</v>
      </c>
      <c r="H726" s="178" t="s">
        <v>486</v>
      </c>
      <c r="I726" s="179"/>
      <c r="L726" s="175"/>
      <c r="M726" s="180"/>
      <c r="N726" s="181"/>
      <c r="O726" s="181"/>
      <c r="P726" s="181"/>
      <c r="Q726" s="181"/>
      <c r="R726" s="181"/>
      <c r="S726" s="181"/>
      <c r="T726" s="182"/>
      <c r="AT726" s="178" t="s">
        <v>595</v>
      </c>
      <c r="AU726" s="178" t="s">
        <v>545</v>
      </c>
      <c r="AV726" s="11" t="s">
        <v>487</v>
      </c>
      <c r="AW726" s="11" t="s">
        <v>503</v>
      </c>
      <c r="AX726" s="11" t="s">
        <v>539</v>
      </c>
      <c r="AY726" s="178" t="s">
        <v>582</v>
      </c>
    </row>
    <row r="727" spans="2:51" s="12" customFormat="1" ht="13.5">
      <c r="B727" s="183"/>
      <c r="D727" s="172" t="s">
        <v>595</v>
      </c>
      <c r="E727" s="184" t="s">
        <v>486</v>
      </c>
      <c r="F727" s="185" t="s">
        <v>90</v>
      </c>
      <c r="H727" s="186">
        <v>6.5</v>
      </c>
      <c r="I727" s="187"/>
      <c r="L727" s="183"/>
      <c r="M727" s="188"/>
      <c r="N727" s="189"/>
      <c r="O727" s="189"/>
      <c r="P727" s="189"/>
      <c r="Q727" s="189"/>
      <c r="R727" s="189"/>
      <c r="S727" s="189"/>
      <c r="T727" s="190"/>
      <c r="AT727" s="184" t="s">
        <v>595</v>
      </c>
      <c r="AU727" s="184" t="s">
        <v>545</v>
      </c>
      <c r="AV727" s="12" t="s">
        <v>545</v>
      </c>
      <c r="AW727" s="12" t="s">
        <v>503</v>
      </c>
      <c r="AX727" s="12" t="s">
        <v>539</v>
      </c>
      <c r="AY727" s="184" t="s">
        <v>582</v>
      </c>
    </row>
    <row r="728" spans="2:51" s="12" customFormat="1" ht="13.5">
      <c r="B728" s="183"/>
      <c r="D728" s="172" t="s">
        <v>595</v>
      </c>
      <c r="E728" s="184" t="s">
        <v>486</v>
      </c>
      <c r="F728" s="185" t="s">
        <v>91</v>
      </c>
      <c r="H728" s="186">
        <v>7</v>
      </c>
      <c r="I728" s="187"/>
      <c r="L728" s="183"/>
      <c r="M728" s="188"/>
      <c r="N728" s="189"/>
      <c r="O728" s="189"/>
      <c r="P728" s="189"/>
      <c r="Q728" s="189"/>
      <c r="R728" s="189"/>
      <c r="S728" s="189"/>
      <c r="T728" s="190"/>
      <c r="AT728" s="184" t="s">
        <v>595</v>
      </c>
      <c r="AU728" s="184" t="s">
        <v>545</v>
      </c>
      <c r="AV728" s="12" t="s">
        <v>545</v>
      </c>
      <c r="AW728" s="12" t="s">
        <v>503</v>
      </c>
      <c r="AX728" s="12" t="s">
        <v>539</v>
      </c>
      <c r="AY728" s="184" t="s">
        <v>582</v>
      </c>
    </row>
    <row r="729" spans="2:51" s="12" customFormat="1" ht="13.5">
      <c r="B729" s="183"/>
      <c r="D729" s="172" t="s">
        <v>595</v>
      </c>
      <c r="E729" s="184" t="s">
        <v>486</v>
      </c>
      <c r="F729" s="185" t="s">
        <v>486</v>
      </c>
      <c r="H729" s="186">
        <v>0</v>
      </c>
      <c r="I729" s="187"/>
      <c r="L729" s="183"/>
      <c r="M729" s="188"/>
      <c r="N729" s="189"/>
      <c r="O729" s="189"/>
      <c r="P729" s="189"/>
      <c r="Q729" s="189"/>
      <c r="R729" s="189"/>
      <c r="S729" s="189"/>
      <c r="T729" s="190"/>
      <c r="AT729" s="184" t="s">
        <v>595</v>
      </c>
      <c r="AU729" s="184" t="s">
        <v>545</v>
      </c>
      <c r="AV729" s="12" t="s">
        <v>545</v>
      </c>
      <c r="AW729" s="12" t="s">
        <v>503</v>
      </c>
      <c r="AX729" s="12" t="s">
        <v>539</v>
      </c>
      <c r="AY729" s="184" t="s">
        <v>582</v>
      </c>
    </row>
    <row r="730" spans="2:51" s="11" customFormat="1" ht="13.5">
      <c r="B730" s="175"/>
      <c r="D730" s="172" t="s">
        <v>595</v>
      </c>
      <c r="E730" s="176" t="s">
        <v>486</v>
      </c>
      <c r="F730" s="177" t="s">
        <v>633</v>
      </c>
      <c r="H730" s="178" t="s">
        <v>486</v>
      </c>
      <c r="I730" s="179"/>
      <c r="L730" s="175"/>
      <c r="M730" s="180"/>
      <c r="N730" s="181"/>
      <c r="O730" s="181"/>
      <c r="P730" s="181"/>
      <c r="Q730" s="181"/>
      <c r="R730" s="181"/>
      <c r="S730" s="181"/>
      <c r="T730" s="182"/>
      <c r="AT730" s="178" t="s">
        <v>595</v>
      </c>
      <c r="AU730" s="178" t="s">
        <v>545</v>
      </c>
      <c r="AV730" s="11" t="s">
        <v>487</v>
      </c>
      <c r="AW730" s="11" t="s">
        <v>503</v>
      </c>
      <c r="AX730" s="11" t="s">
        <v>539</v>
      </c>
      <c r="AY730" s="178" t="s">
        <v>582</v>
      </c>
    </row>
    <row r="731" spans="2:51" s="12" customFormat="1" ht="13.5">
      <c r="B731" s="183"/>
      <c r="D731" s="172" t="s">
        <v>595</v>
      </c>
      <c r="E731" s="184" t="s">
        <v>486</v>
      </c>
      <c r="F731" s="185" t="s">
        <v>92</v>
      </c>
      <c r="H731" s="186">
        <v>18.5</v>
      </c>
      <c r="I731" s="187"/>
      <c r="L731" s="183"/>
      <c r="M731" s="188"/>
      <c r="N731" s="189"/>
      <c r="O731" s="189"/>
      <c r="P731" s="189"/>
      <c r="Q731" s="189"/>
      <c r="R731" s="189"/>
      <c r="S731" s="189"/>
      <c r="T731" s="190"/>
      <c r="AT731" s="184" t="s">
        <v>595</v>
      </c>
      <c r="AU731" s="184" t="s">
        <v>545</v>
      </c>
      <c r="AV731" s="12" t="s">
        <v>545</v>
      </c>
      <c r="AW731" s="12" t="s">
        <v>503</v>
      </c>
      <c r="AX731" s="12" t="s">
        <v>539</v>
      </c>
      <c r="AY731" s="184" t="s">
        <v>582</v>
      </c>
    </row>
    <row r="732" spans="2:51" s="12" customFormat="1" ht="13.5">
      <c r="B732" s="183"/>
      <c r="D732" s="172" t="s">
        <v>595</v>
      </c>
      <c r="E732" s="184" t="s">
        <v>486</v>
      </c>
      <c r="F732" s="185" t="s">
        <v>93</v>
      </c>
      <c r="H732" s="186">
        <v>7.5</v>
      </c>
      <c r="I732" s="187"/>
      <c r="L732" s="183"/>
      <c r="M732" s="188"/>
      <c r="N732" s="189"/>
      <c r="O732" s="189"/>
      <c r="P732" s="189"/>
      <c r="Q732" s="189"/>
      <c r="R732" s="189"/>
      <c r="S732" s="189"/>
      <c r="T732" s="190"/>
      <c r="AT732" s="184" t="s">
        <v>595</v>
      </c>
      <c r="AU732" s="184" t="s">
        <v>545</v>
      </c>
      <c r="AV732" s="12" t="s">
        <v>545</v>
      </c>
      <c r="AW732" s="12" t="s">
        <v>503</v>
      </c>
      <c r="AX732" s="12" t="s">
        <v>539</v>
      </c>
      <c r="AY732" s="184" t="s">
        <v>582</v>
      </c>
    </row>
    <row r="733" spans="2:51" s="12" customFormat="1" ht="13.5">
      <c r="B733" s="183"/>
      <c r="D733" s="172" t="s">
        <v>595</v>
      </c>
      <c r="E733" s="184" t="s">
        <v>486</v>
      </c>
      <c r="F733" s="185" t="s">
        <v>94</v>
      </c>
      <c r="H733" s="186">
        <v>6.5</v>
      </c>
      <c r="I733" s="187"/>
      <c r="L733" s="183"/>
      <c r="M733" s="188"/>
      <c r="N733" s="189"/>
      <c r="O733" s="189"/>
      <c r="P733" s="189"/>
      <c r="Q733" s="189"/>
      <c r="R733" s="189"/>
      <c r="S733" s="189"/>
      <c r="T733" s="190"/>
      <c r="AT733" s="184" t="s">
        <v>595</v>
      </c>
      <c r="AU733" s="184" t="s">
        <v>545</v>
      </c>
      <c r="AV733" s="12" t="s">
        <v>545</v>
      </c>
      <c r="AW733" s="12" t="s">
        <v>503</v>
      </c>
      <c r="AX733" s="12" t="s">
        <v>539</v>
      </c>
      <c r="AY733" s="184" t="s">
        <v>582</v>
      </c>
    </row>
    <row r="734" spans="2:51" s="12" customFormat="1" ht="13.5">
      <c r="B734" s="183"/>
      <c r="D734" s="172" t="s">
        <v>595</v>
      </c>
      <c r="E734" s="184" t="s">
        <v>486</v>
      </c>
      <c r="F734" s="185" t="s">
        <v>95</v>
      </c>
      <c r="H734" s="186">
        <v>8</v>
      </c>
      <c r="I734" s="187"/>
      <c r="L734" s="183"/>
      <c r="M734" s="188"/>
      <c r="N734" s="189"/>
      <c r="O734" s="189"/>
      <c r="P734" s="189"/>
      <c r="Q734" s="189"/>
      <c r="R734" s="189"/>
      <c r="S734" s="189"/>
      <c r="T734" s="190"/>
      <c r="AT734" s="184" t="s">
        <v>595</v>
      </c>
      <c r="AU734" s="184" t="s">
        <v>545</v>
      </c>
      <c r="AV734" s="12" t="s">
        <v>545</v>
      </c>
      <c r="AW734" s="12" t="s">
        <v>503</v>
      </c>
      <c r="AX734" s="12" t="s">
        <v>539</v>
      </c>
      <c r="AY734" s="184" t="s">
        <v>582</v>
      </c>
    </row>
    <row r="735" spans="2:51" s="12" customFormat="1" ht="13.5">
      <c r="B735" s="183"/>
      <c r="D735" s="172" t="s">
        <v>595</v>
      </c>
      <c r="E735" s="184" t="s">
        <v>486</v>
      </c>
      <c r="F735" s="185" t="s">
        <v>96</v>
      </c>
      <c r="H735" s="186">
        <v>9.5</v>
      </c>
      <c r="I735" s="187"/>
      <c r="L735" s="183"/>
      <c r="M735" s="188"/>
      <c r="N735" s="189"/>
      <c r="O735" s="189"/>
      <c r="P735" s="189"/>
      <c r="Q735" s="189"/>
      <c r="R735" s="189"/>
      <c r="S735" s="189"/>
      <c r="T735" s="190"/>
      <c r="AT735" s="184" t="s">
        <v>595</v>
      </c>
      <c r="AU735" s="184" t="s">
        <v>545</v>
      </c>
      <c r="AV735" s="12" t="s">
        <v>545</v>
      </c>
      <c r="AW735" s="12" t="s">
        <v>503</v>
      </c>
      <c r="AX735" s="12" t="s">
        <v>539</v>
      </c>
      <c r="AY735" s="184" t="s">
        <v>582</v>
      </c>
    </row>
    <row r="736" spans="2:51" s="12" customFormat="1" ht="13.5">
      <c r="B736" s="183"/>
      <c r="D736" s="172" t="s">
        <v>595</v>
      </c>
      <c r="E736" s="184" t="s">
        <v>486</v>
      </c>
      <c r="F736" s="185" t="s">
        <v>97</v>
      </c>
      <c r="H736" s="186">
        <v>15</v>
      </c>
      <c r="I736" s="187"/>
      <c r="L736" s="183"/>
      <c r="M736" s="188"/>
      <c r="N736" s="189"/>
      <c r="O736" s="189"/>
      <c r="P736" s="189"/>
      <c r="Q736" s="189"/>
      <c r="R736" s="189"/>
      <c r="S736" s="189"/>
      <c r="T736" s="190"/>
      <c r="AT736" s="184" t="s">
        <v>595</v>
      </c>
      <c r="AU736" s="184" t="s">
        <v>545</v>
      </c>
      <c r="AV736" s="12" t="s">
        <v>545</v>
      </c>
      <c r="AW736" s="12" t="s">
        <v>503</v>
      </c>
      <c r="AX736" s="12" t="s">
        <v>539</v>
      </c>
      <c r="AY736" s="184" t="s">
        <v>582</v>
      </c>
    </row>
    <row r="737" spans="2:51" s="12" customFormat="1" ht="13.5">
      <c r="B737" s="183"/>
      <c r="D737" s="172" t="s">
        <v>595</v>
      </c>
      <c r="E737" s="184" t="s">
        <v>486</v>
      </c>
      <c r="F737" s="185" t="s">
        <v>98</v>
      </c>
      <c r="H737" s="186">
        <v>7</v>
      </c>
      <c r="I737" s="187"/>
      <c r="L737" s="183"/>
      <c r="M737" s="188"/>
      <c r="N737" s="189"/>
      <c r="O737" s="189"/>
      <c r="P737" s="189"/>
      <c r="Q737" s="189"/>
      <c r="R737" s="189"/>
      <c r="S737" s="189"/>
      <c r="T737" s="190"/>
      <c r="AT737" s="184" t="s">
        <v>595</v>
      </c>
      <c r="AU737" s="184" t="s">
        <v>545</v>
      </c>
      <c r="AV737" s="12" t="s">
        <v>545</v>
      </c>
      <c r="AW737" s="12" t="s">
        <v>503</v>
      </c>
      <c r="AX737" s="12" t="s">
        <v>539</v>
      </c>
      <c r="AY737" s="184" t="s">
        <v>582</v>
      </c>
    </row>
    <row r="738" spans="2:51" s="12" customFormat="1" ht="13.5">
      <c r="B738" s="183"/>
      <c r="D738" s="172" t="s">
        <v>595</v>
      </c>
      <c r="E738" s="184" t="s">
        <v>486</v>
      </c>
      <c r="F738" s="185" t="s">
        <v>99</v>
      </c>
      <c r="H738" s="186">
        <v>15.5</v>
      </c>
      <c r="I738" s="187"/>
      <c r="L738" s="183"/>
      <c r="M738" s="188"/>
      <c r="N738" s="189"/>
      <c r="O738" s="189"/>
      <c r="P738" s="189"/>
      <c r="Q738" s="189"/>
      <c r="R738" s="189"/>
      <c r="S738" s="189"/>
      <c r="T738" s="190"/>
      <c r="AT738" s="184" t="s">
        <v>595</v>
      </c>
      <c r="AU738" s="184" t="s">
        <v>545</v>
      </c>
      <c r="AV738" s="12" t="s">
        <v>545</v>
      </c>
      <c r="AW738" s="12" t="s">
        <v>503</v>
      </c>
      <c r="AX738" s="12" t="s">
        <v>539</v>
      </c>
      <c r="AY738" s="184" t="s">
        <v>582</v>
      </c>
    </row>
    <row r="739" spans="2:51" s="12" customFormat="1" ht="13.5">
      <c r="B739" s="183"/>
      <c r="D739" s="172" t="s">
        <v>595</v>
      </c>
      <c r="E739" s="184" t="s">
        <v>486</v>
      </c>
      <c r="F739" s="185" t="s">
        <v>100</v>
      </c>
      <c r="H739" s="186">
        <v>7.5</v>
      </c>
      <c r="I739" s="187"/>
      <c r="L739" s="183"/>
      <c r="M739" s="188"/>
      <c r="N739" s="189"/>
      <c r="O739" s="189"/>
      <c r="P739" s="189"/>
      <c r="Q739" s="189"/>
      <c r="R739" s="189"/>
      <c r="S739" s="189"/>
      <c r="T739" s="190"/>
      <c r="AT739" s="184" t="s">
        <v>595</v>
      </c>
      <c r="AU739" s="184" t="s">
        <v>545</v>
      </c>
      <c r="AV739" s="12" t="s">
        <v>545</v>
      </c>
      <c r="AW739" s="12" t="s">
        <v>503</v>
      </c>
      <c r="AX739" s="12" t="s">
        <v>539</v>
      </c>
      <c r="AY739" s="184" t="s">
        <v>582</v>
      </c>
    </row>
    <row r="740" spans="2:51" s="12" customFormat="1" ht="13.5">
      <c r="B740" s="183"/>
      <c r="D740" s="172" t="s">
        <v>595</v>
      </c>
      <c r="E740" s="184" t="s">
        <v>486</v>
      </c>
      <c r="F740" s="185" t="s">
        <v>101</v>
      </c>
      <c r="H740" s="186">
        <v>10.5</v>
      </c>
      <c r="I740" s="187"/>
      <c r="L740" s="183"/>
      <c r="M740" s="188"/>
      <c r="N740" s="189"/>
      <c r="O740" s="189"/>
      <c r="P740" s="189"/>
      <c r="Q740" s="189"/>
      <c r="R740" s="189"/>
      <c r="S740" s="189"/>
      <c r="T740" s="190"/>
      <c r="AT740" s="184" t="s">
        <v>595</v>
      </c>
      <c r="AU740" s="184" t="s">
        <v>545</v>
      </c>
      <c r="AV740" s="12" t="s">
        <v>545</v>
      </c>
      <c r="AW740" s="12" t="s">
        <v>503</v>
      </c>
      <c r="AX740" s="12" t="s">
        <v>539</v>
      </c>
      <c r="AY740" s="184" t="s">
        <v>582</v>
      </c>
    </row>
    <row r="741" spans="2:51" s="12" customFormat="1" ht="13.5">
      <c r="B741" s="183"/>
      <c r="D741" s="172" t="s">
        <v>595</v>
      </c>
      <c r="E741" s="184" t="s">
        <v>486</v>
      </c>
      <c r="F741" s="185" t="s">
        <v>102</v>
      </c>
      <c r="H741" s="186">
        <v>14.5</v>
      </c>
      <c r="I741" s="187"/>
      <c r="L741" s="183"/>
      <c r="M741" s="188"/>
      <c r="N741" s="189"/>
      <c r="O741" s="189"/>
      <c r="P741" s="189"/>
      <c r="Q741" s="189"/>
      <c r="R741" s="189"/>
      <c r="S741" s="189"/>
      <c r="T741" s="190"/>
      <c r="AT741" s="184" t="s">
        <v>595</v>
      </c>
      <c r="AU741" s="184" t="s">
        <v>545</v>
      </c>
      <c r="AV741" s="12" t="s">
        <v>545</v>
      </c>
      <c r="AW741" s="12" t="s">
        <v>503</v>
      </c>
      <c r="AX741" s="12" t="s">
        <v>539</v>
      </c>
      <c r="AY741" s="184" t="s">
        <v>582</v>
      </c>
    </row>
    <row r="742" spans="2:51" s="12" customFormat="1" ht="13.5">
      <c r="B742" s="183"/>
      <c r="D742" s="172" t="s">
        <v>595</v>
      </c>
      <c r="E742" s="184" t="s">
        <v>486</v>
      </c>
      <c r="F742" s="185" t="s">
        <v>103</v>
      </c>
      <c r="H742" s="186">
        <v>13.5</v>
      </c>
      <c r="I742" s="187"/>
      <c r="L742" s="183"/>
      <c r="M742" s="188"/>
      <c r="N742" s="189"/>
      <c r="O742" s="189"/>
      <c r="P742" s="189"/>
      <c r="Q742" s="189"/>
      <c r="R742" s="189"/>
      <c r="S742" s="189"/>
      <c r="T742" s="190"/>
      <c r="AT742" s="184" t="s">
        <v>595</v>
      </c>
      <c r="AU742" s="184" t="s">
        <v>545</v>
      </c>
      <c r="AV742" s="12" t="s">
        <v>545</v>
      </c>
      <c r="AW742" s="12" t="s">
        <v>503</v>
      </c>
      <c r="AX742" s="12" t="s">
        <v>539</v>
      </c>
      <c r="AY742" s="184" t="s">
        <v>582</v>
      </c>
    </row>
    <row r="743" spans="2:51" s="12" customFormat="1" ht="13.5">
      <c r="B743" s="183"/>
      <c r="D743" s="172" t="s">
        <v>595</v>
      </c>
      <c r="E743" s="184" t="s">
        <v>486</v>
      </c>
      <c r="F743" s="185" t="s">
        <v>104</v>
      </c>
      <c r="H743" s="186">
        <v>11.5</v>
      </c>
      <c r="I743" s="187"/>
      <c r="L743" s="183"/>
      <c r="M743" s="188"/>
      <c r="N743" s="189"/>
      <c r="O743" s="189"/>
      <c r="P743" s="189"/>
      <c r="Q743" s="189"/>
      <c r="R743" s="189"/>
      <c r="S743" s="189"/>
      <c r="T743" s="190"/>
      <c r="AT743" s="184" t="s">
        <v>595</v>
      </c>
      <c r="AU743" s="184" t="s">
        <v>545</v>
      </c>
      <c r="AV743" s="12" t="s">
        <v>545</v>
      </c>
      <c r="AW743" s="12" t="s">
        <v>503</v>
      </c>
      <c r="AX743" s="12" t="s">
        <v>539</v>
      </c>
      <c r="AY743" s="184" t="s">
        <v>582</v>
      </c>
    </row>
    <row r="744" spans="2:51" s="12" customFormat="1" ht="13.5">
      <c r="B744" s="183"/>
      <c r="D744" s="172" t="s">
        <v>595</v>
      </c>
      <c r="E744" s="184" t="s">
        <v>486</v>
      </c>
      <c r="F744" s="185" t="s">
        <v>105</v>
      </c>
      <c r="H744" s="186">
        <v>20</v>
      </c>
      <c r="I744" s="187"/>
      <c r="L744" s="183"/>
      <c r="M744" s="188"/>
      <c r="N744" s="189"/>
      <c r="O744" s="189"/>
      <c r="P744" s="189"/>
      <c r="Q744" s="189"/>
      <c r="R744" s="189"/>
      <c r="S744" s="189"/>
      <c r="T744" s="190"/>
      <c r="AT744" s="184" t="s">
        <v>595</v>
      </c>
      <c r="AU744" s="184" t="s">
        <v>545</v>
      </c>
      <c r="AV744" s="12" t="s">
        <v>545</v>
      </c>
      <c r="AW744" s="12" t="s">
        <v>503</v>
      </c>
      <c r="AX744" s="12" t="s">
        <v>539</v>
      </c>
      <c r="AY744" s="184" t="s">
        <v>582</v>
      </c>
    </row>
    <row r="745" spans="2:51" s="13" customFormat="1" ht="13.5">
      <c r="B745" s="191"/>
      <c r="D745" s="192" t="s">
        <v>595</v>
      </c>
      <c r="E745" s="193" t="s">
        <v>486</v>
      </c>
      <c r="F745" s="194" t="s">
        <v>607</v>
      </c>
      <c r="H745" s="195">
        <v>528.5</v>
      </c>
      <c r="I745" s="196"/>
      <c r="L745" s="191"/>
      <c r="M745" s="197"/>
      <c r="N745" s="198"/>
      <c r="O745" s="198"/>
      <c r="P745" s="198"/>
      <c r="Q745" s="198"/>
      <c r="R745" s="198"/>
      <c r="S745" s="198"/>
      <c r="T745" s="199"/>
      <c r="AT745" s="200" t="s">
        <v>595</v>
      </c>
      <c r="AU745" s="200" t="s">
        <v>545</v>
      </c>
      <c r="AV745" s="13" t="s">
        <v>589</v>
      </c>
      <c r="AW745" s="13" t="s">
        <v>503</v>
      </c>
      <c r="AX745" s="13" t="s">
        <v>487</v>
      </c>
      <c r="AY745" s="200" t="s">
        <v>582</v>
      </c>
    </row>
    <row r="746" spans="2:65" s="1" customFormat="1" ht="22.5" customHeight="1">
      <c r="B746" s="159"/>
      <c r="C746" s="160" t="s">
        <v>143</v>
      </c>
      <c r="D746" s="160" t="s">
        <v>584</v>
      </c>
      <c r="E746" s="161" t="s">
        <v>144</v>
      </c>
      <c r="F746" s="162" t="s">
        <v>145</v>
      </c>
      <c r="G746" s="163" t="s">
        <v>771</v>
      </c>
      <c r="H746" s="164">
        <v>1500</v>
      </c>
      <c r="I746" s="165"/>
      <c r="J746" s="166">
        <f>ROUND(I746*H746,2)</f>
        <v>0</v>
      </c>
      <c r="K746" s="162" t="s">
        <v>588</v>
      </c>
      <c r="L746" s="34"/>
      <c r="M746" s="167" t="s">
        <v>486</v>
      </c>
      <c r="N746" s="168" t="s">
        <v>510</v>
      </c>
      <c r="O746" s="35"/>
      <c r="P746" s="169">
        <f>O746*H746</f>
        <v>0</v>
      </c>
      <c r="Q746" s="169">
        <v>0</v>
      </c>
      <c r="R746" s="169">
        <f>Q746*H746</f>
        <v>0</v>
      </c>
      <c r="S746" s="169">
        <v>0.097</v>
      </c>
      <c r="T746" s="170">
        <f>S746*H746</f>
        <v>145.5</v>
      </c>
      <c r="AR746" s="17" t="s">
        <v>589</v>
      </c>
      <c r="AT746" s="17" t="s">
        <v>584</v>
      </c>
      <c r="AU746" s="17" t="s">
        <v>545</v>
      </c>
      <c r="AY746" s="17" t="s">
        <v>582</v>
      </c>
      <c r="BE746" s="171">
        <f>IF(N746="základní",J746,0)</f>
        <v>0</v>
      </c>
      <c r="BF746" s="171">
        <f>IF(N746="snížená",J746,0)</f>
        <v>0</v>
      </c>
      <c r="BG746" s="171">
        <f>IF(N746="zákl. přenesená",J746,0)</f>
        <v>0</v>
      </c>
      <c r="BH746" s="171">
        <f>IF(N746="sníž. přenesená",J746,0)</f>
        <v>0</v>
      </c>
      <c r="BI746" s="171">
        <f>IF(N746="nulová",J746,0)</f>
        <v>0</v>
      </c>
      <c r="BJ746" s="17" t="s">
        <v>487</v>
      </c>
      <c r="BK746" s="171">
        <f>ROUND(I746*H746,2)</f>
        <v>0</v>
      </c>
      <c r="BL746" s="17" t="s">
        <v>589</v>
      </c>
      <c r="BM746" s="17" t="s">
        <v>146</v>
      </c>
    </row>
    <row r="747" spans="2:47" s="1" customFormat="1" ht="54">
      <c r="B747" s="34"/>
      <c r="D747" s="172" t="s">
        <v>591</v>
      </c>
      <c r="F747" s="173" t="s">
        <v>147</v>
      </c>
      <c r="I747" s="131"/>
      <c r="L747" s="34"/>
      <c r="M747" s="64"/>
      <c r="N747" s="35"/>
      <c r="O747" s="35"/>
      <c r="P747" s="35"/>
      <c r="Q747" s="35"/>
      <c r="R747" s="35"/>
      <c r="S747" s="35"/>
      <c r="T747" s="65"/>
      <c r="AT747" s="17" t="s">
        <v>591</v>
      </c>
      <c r="AU747" s="17" t="s">
        <v>545</v>
      </c>
    </row>
    <row r="748" spans="2:47" s="1" customFormat="1" ht="81">
      <c r="B748" s="34"/>
      <c r="D748" s="172" t="s">
        <v>593</v>
      </c>
      <c r="F748" s="174" t="s">
        <v>148</v>
      </c>
      <c r="I748" s="131"/>
      <c r="L748" s="34"/>
      <c r="M748" s="64"/>
      <c r="N748" s="35"/>
      <c r="O748" s="35"/>
      <c r="P748" s="35"/>
      <c r="Q748" s="35"/>
      <c r="R748" s="35"/>
      <c r="S748" s="35"/>
      <c r="T748" s="65"/>
      <c r="AT748" s="17" t="s">
        <v>593</v>
      </c>
      <c r="AU748" s="17" t="s">
        <v>545</v>
      </c>
    </row>
    <row r="749" spans="2:51" s="11" customFormat="1" ht="13.5">
      <c r="B749" s="175"/>
      <c r="D749" s="172" t="s">
        <v>595</v>
      </c>
      <c r="E749" s="176" t="s">
        <v>486</v>
      </c>
      <c r="F749" s="177" t="s">
        <v>149</v>
      </c>
      <c r="H749" s="178" t="s">
        <v>486</v>
      </c>
      <c r="I749" s="179"/>
      <c r="L749" s="175"/>
      <c r="M749" s="180"/>
      <c r="N749" s="181"/>
      <c r="O749" s="181"/>
      <c r="P749" s="181"/>
      <c r="Q749" s="181"/>
      <c r="R749" s="181"/>
      <c r="S749" s="181"/>
      <c r="T749" s="182"/>
      <c r="AT749" s="178" t="s">
        <v>595</v>
      </c>
      <c r="AU749" s="178" t="s">
        <v>545</v>
      </c>
      <c r="AV749" s="11" t="s">
        <v>487</v>
      </c>
      <c r="AW749" s="11" t="s">
        <v>503</v>
      </c>
      <c r="AX749" s="11" t="s">
        <v>539</v>
      </c>
      <c r="AY749" s="178" t="s">
        <v>582</v>
      </c>
    </row>
    <row r="750" spans="2:51" s="11" customFormat="1" ht="13.5">
      <c r="B750" s="175"/>
      <c r="D750" s="172" t="s">
        <v>595</v>
      </c>
      <c r="E750" s="176" t="s">
        <v>486</v>
      </c>
      <c r="F750" s="177" t="s">
        <v>597</v>
      </c>
      <c r="H750" s="178" t="s">
        <v>486</v>
      </c>
      <c r="I750" s="179"/>
      <c r="L750" s="175"/>
      <c r="M750" s="180"/>
      <c r="N750" s="181"/>
      <c r="O750" s="181"/>
      <c r="P750" s="181"/>
      <c r="Q750" s="181"/>
      <c r="R750" s="181"/>
      <c r="S750" s="181"/>
      <c r="T750" s="182"/>
      <c r="AT750" s="178" t="s">
        <v>595</v>
      </c>
      <c r="AU750" s="178" t="s">
        <v>545</v>
      </c>
      <c r="AV750" s="11" t="s">
        <v>487</v>
      </c>
      <c r="AW750" s="11" t="s">
        <v>503</v>
      </c>
      <c r="AX750" s="11" t="s">
        <v>539</v>
      </c>
      <c r="AY750" s="178" t="s">
        <v>582</v>
      </c>
    </row>
    <row r="751" spans="2:51" s="12" customFormat="1" ht="13.5">
      <c r="B751" s="183"/>
      <c r="D751" s="172" t="s">
        <v>595</v>
      </c>
      <c r="E751" s="184" t="s">
        <v>486</v>
      </c>
      <c r="F751" s="185" t="s">
        <v>150</v>
      </c>
      <c r="H751" s="186">
        <v>60</v>
      </c>
      <c r="I751" s="187"/>
      <c r="L751" s="183"/>
      <c r="M751" s="188"/>
      <c r="N751" s="189"/>
      <c r="O751" s="189"/>
      <c r="P751" s="189"/>
      <c r="Q751" s="189"/>
      <c r="R751" s="189"/>
      <c r="S751" s="189"/>
      <c r="T751" s="190"/>
      <c r="AT751" s="184" t="s">
        <v>595</v>
      </c>
      <c r="AU751" s="184" t="s">
        <v>545</v>
      </c>
      <c r="AV751" s="12" t="s">
        <v>545</v>
      </c>
      <c r="AW751" s="12" t="s">
        <v>503</v>
      </c>
      <c r="AX751" s="12" t="s">
        <v>539</v>
      </c>
      <c r="AY751" s="184" t="s">
        <v>582</v>
      </c>
    </row>
    <row r="752" spans="2:51" s="12" customFormat="1" ht="13.5">
      <c r="B752" s="183"/>
      <c r="D752" s="172" t="s">
        <v>595</v>
      </c>
      <c r="E752" s="184" t="s">
        <v>486</v>
      </c>
      <c r="F752" s="185" t="s">
        <v>151</v>
      </c>
      <c r="H752" s="186">
        <v>850</v>
      </c>
      <c r="I752" s="187"/>
      <c r="L752" s="183"/>
      <c r="M752" s="188"/>
      <c r="N752" s="189"/>
      <c r="O752" s="189"/>
      <c r="P752" s="189"/>
      <c r="Q752" s="189"/>
      <c r="R752" s="189"/>
      <c r="S752" s="189"/>
      <c r="T752" s="190"/>
      <c r="AT752" s="184" t="s">
        <v>595</v>
      </c>
      <c r="AU752" s="184" t="s">
        <v>545</v>
      </c>
      <c r="AV752" s="12" t="s">
        <v>545</v>
      </c>
      <c r="AW752" s="12" t="s">
        <v>503</v>
      </c>
      <c r="AX752" s="12" t="s">
        <v>539</v>
      </c>
      <c r="AY752" s="184" t="s">
        <v>582</v>
      </c>
    </row>
    <row r="753" spans="2:51" s="12" customFormat="1" ht="13.5">
      <c r="B753" s="183"/>
      <c r="D753" s="172" t="s">
        <v>595</v>
      </c>
      <c r="E753" s="184" t="s">
        <v>486</v>
      </c>
      <c r="F753" s="185" t="s">
        <v>152</v>
      </c>
      <c r="H753" s="186">
        <v>62</v>
      </c>
      <c r="I753" s="187"/>
      <c r="L753" s="183"/>
      <c r="M753" s="188"/>
      <c r="N753" s="189"/>
      <c r="O753" s="189"/>
      <c r="P753" s="189"/>
      <c r="Q753" s="189"/>
      <c r="R753" s="189"/>
      <c r="S753" s="189"/>
      <c r="T753" s="190"/>
      <c r="AT753" s="184" t="s">
        <v>595</v>
      </c>
      <c r="AU753" s="184" t="s">
        <v>545</v>
      </c>
      <c r="AV753" s="12" t="s">
        <v>545</v>
      </c>
      <c r="AW753" s="12" t="s">
        <v>503</v>
      </c>
      <c r="AX753" s="12" t="s">
        <v>539</v>
      </c>
      <c r="AY753" s="184" t="s">
        <v>582</v>
      </c>
    </row>
    <row r="754" spans="2:51" s="12" customFormat="1" ht="13.5">
      <c r="B754" s="183"/>
      <c r="D754" s="172" t="s">
        <v>595</v>
      </c>
      <c r="E754" s="184" t="s">
        <v>486</v>
      </c>
      <c r="F754" s="185" t="s">
        <v>153</v>
      </c>
      <c r="H754" s="186">
        <v>106</v>
      </c>
      <c r="I754" s="187"/>
      <c r="L754" s="183"/>
      <c r="M754" s="188"/>
      <c r="N754" s="189"/>
      <c r="O754" s="189"/>
      <c r="P754" s="189"/>
      <c r="Q754" s="189"/>
      <c r="R754" s="189"/>
      <c r="S754" s="189"/>
      <c r="T754" s="190"/>
      <c r="AT754" s="184" t="s">
        <v>595</v>
      </c>
      <c r="AU754" s="184" t="s">
        <v>545</v>
      </c>
      <c r="AV754" s="12" t="s">
        <v>545</v>
      </c>
      <c r="AW754" s="12" t="s">
        <v>503</v>
      </c>
      <c r="AX754" s="12" t="s">
        <v>539</v>
      </c>
      <c r="AY754" s="184" t="s">
        <v>582</v>
      </c>
    </row>
    <row r="755" spans="2:51" s="12" customFormat="1" ht="13.5">
      <c r="B755" s="183"/>
      <c r="D755" s="172" t="s">
        <v>595</v>
      </c>
      <c r="E755" s="184" t="s">
        <v>486</v>
      </c>
      <c r="F755" s="185" t="s">
        <v>154</v>
      </c>
      <c r="H755" s="186">
        <v>303</v>
      </c>
      <c r="I755" s="187"/>
      <c r="L755" s="183"/>
      <c r="M755" s="188"/>
      <c r="N755" s="189"/>
      <c r="O755" s="189"/>
      <c r="P755" s="189"/>
      <c r="Q755" s="189"/>
      <c r="R755" s="189"/>
      <c r="S755" s="189"/>
      <c r="T755" s="190"/>
      <c r="AT755" s="184" t="s">
        <v>595</v>
      </c>
      <c r="AU755" s="184" t="s">
        <v>545</v>
      </c>
      <c r="AV755" s="12" t="s">
        <v>545</v>
      </c>
      <c r="AW755" s="12" t="s">
        <v>503</v>
      </c>
      <c r="AX755" s="12" t="s">
        <v>539</v>
      </c>
      <c r="AY755" s="184" t="s">
        <v>582</v>
      </c>
    </row>
    <row r="756" spans="2:51" s="12" customFormat="1" ht="13.5">
      <c r="B756" s="183"/>
      <c r="D756" s="172" t="s">
        <v>595</v>
      </c>
      <c r="E756" s="184" t="s">
        <v>486</v>
      </c>
      <c r="F756" s="185" t="s">
        <v>155</v>
      </c>
      <c r="H756" s="186">
        <v>119</v>
      </c>
      <c r="I756" s="187"/>
      <c r="L756" s="183"/>
      <c r="M756" s="188"/>
      <c r="N756" s="189"/>
      <c r="O756" s="189"/>
      <c r="P756" s="189"/>
      <c r="Q756" s="189"/>
      <c r="R756" s="189"/>
      <c r="S756" s="189"/>
      <c r="T756" s="190"/>
      <c r="AT756" s="184" t="s">
        <v>595</v>
      </c>
      <c r="AU756" s="184" t="s">
        <v>545</v>
      </c>
      <c r="AV756" s="12" t="s">
        <v>545</v>
      </c>
      <c r="AW756" s="12" t="s">
        <v>503</v>
      </c>
      <c r="AX756" s="12" t="s">
        <v>539</v>
      </c>
      <c r="AY756" s="184" t="s">
        <v>582</v>
      </c>
    </row>
    <row r="757" spans="2:51" s="13" customFormat="1" ht="13.5">
      <c r="B757" s="191"/>
      <c r="D757" s="192" t="s">
        <v>595</v>
      </c>
      <c r="E757" s="193" t="s">
        <v>486</v>
      </c>
      <c r="F757" s="194" t="s">
        <v>607</v>
      </c>
      <c r="H757" s="195">
        <v>1500</v>
      </c>
      <c r="I757" s="196"/>
      <c r="L757" s="191"/>
      <c r="M757" s="197"/>
      <c r="N757" s="198"/>
      <c r="O757" s="198"/>
      <c r="P757" s="198"/>
      <c r="Q757" s="198"/>
      <c r="R757" s="198"/>
      <c r="S757" s="198"/>
      <c r="T757" s="199"/>
      <c r="AT757" s="200" t="s">
        <v>595</v>
      </c>
      <c r="AU757" s="200" t="s">
        <v>545</v>
      </c>
      <c r="AV757" s="13" t="s">
        <v>589</v>
      </c>
      <c r="AW757" s="13" t="s">
        <v>503</v>
      </c>
      <c r="AX757" s="13" t="s">
        <v>487</v>
      </c>
      <c r="AY757" s="200" t="s">
        <v>582</v>
      </c>
    </row>
    <row r="758" spans="2:65" s="1" customFormat="1" ht="22.5" customHeight="1">
      <c r="B758" s="159"/>
      <c r="C758" s="160" t="s">
        <v>156</v>
      </c>
      <c r="D758" s="160" t="s">
        <v>584</v>
      </c>
      <c r="E758" s="161" t="s">
        <v>157</v>
      </c>
      <c r="F758" s="162" t="s">
        <v>158</v>
      </c>
      <c r="G758" s="163" t="s">
        <v>771</v>
      </c>
      <c r="H758" s="164">
        <v>22</v>
      </c>
      <c r="I758" s="165"/>
      <c r="J758" s="166">
        <f>ROUND(I758*H758,2)</f>
        <v>0</v>
      </c>
      <c r="K758" s="162" t="s">
        <v>588</v>
      </c>
      <c r="L758" s="34"/>
      <c r="M758" s="167" t="s">
        <v>486</v>
      </c>
      <c r="N758" s="168" t="s">
        <v>510</v>
      </c>
      <c r="O758" s="35"/>
      <c r="P758" s="169">
        <f>O758*H758</f>
        <v>0</v>
      </c>
      <c r="Q758" s="169">
        <v>0</v>
      </c>
      <c r="R758" s="169">
        <f>Q758*H758</f>
        <v>0</v>
      </c>
      <c r="S758" s="169">
        <v>0.065</v>
      </c>
      <c r="T758" s="170">
        <f>S758*H758</f>
        <v>1.4300000000000002</v>
      </c>
      <c r="AR758" s="17" t="s">
        <v>589</v>
      </c>
      <c r="AT758" s="17" t="s">
        <v>584</v>
      </c>
      <c r="AU758" s="17" t="s">
        <v>545</v>
      </c>
      <c r="AY758" s="17" t="s">
        <v>582</v>
      </c>
      <c r="BE758" s="171">
        <f>IF(N758="základní",J758,0)</f>
        <v>0</v>
      </c>
      <c r="BF758" s="171">
        <f>IF(N758="snížená",J758,0)</f>
        <v>0</v>
      </c>
      <c r="BG758" s="171">
        <f>IF(N758="zákl. přenesená",J758,0)</f>
        <v>0</v>
      </c>
      <c r="BH758" s="171">
        <f>IF(N758="sníž. přenesená",J758,0)</f>
        <v>0</v>
      </c>
      <c r="BI758" s="171">
        <f>IF(N758="nulová",J758,0)</f>
        <v>0</v>
      </c>
      <c r="BJ758" s="17" t="s">
        <v>487</v>
      </c>
      <c r="BK758" s="171">
        <f>ROUND(I758*H758,2)</f>
        <v>0</v>
      </c>
      <c r="BL758" s="17" t="s">
        <v>589</v>
      </c>
      <c r="BM758" s="17" t="s">
        <v>159</v>
      </c>
    </row>
    <row r="759" spans="2:47" s="1" customFormat="1" ht="40.5">
      <c r="B759" s="34"/>
      <c r="D759" s="172" t="s">
        <v>591</v>
      </c>
      <c r="F759" s="173" t="s">
        <v>160</v>
      </c>
      <c r="I759" s="131"/>
      <c r="L759" s="34"/>
      <c r="M759" s="64"/>
      <c r="N759" s="35"/>
      <c r="O759" s="35"/>
      <c r="P759" s="35"/>
      <c r="Q759" s="35"/>
      <c r="R759" s="35"/>
      <c r="S759" s="35"/>
      <c r="T759" s="65"/>
      <c r="AT759" s="17" t="s">
        <v>591</v>
      </c>
      <c r="AU759" s="17" t="s">
        <v>545</v>
      </c>
    </row>
    <row r="760" spans="2:47" s="1" customFormat="1" ht="81">
      <c r="B760" s="34"/>
      <c r="D760" s="172" t="s">
        <v>593</v>
      </c>
      <c r="F760" s="174" t="s">
        <v>161</v>
      </c>
      <c r="I760" s="131"/>
      <c r="L760" s="34"/>
      <c r="M760" s="64"/>
      <c r="N760" s="35"/>
      <c r="O760" s="35"/>
      <c r="P760" s="35"/>
      <c r="Q760" s="35"/>
      <c r="R760" s="35"/>
      <c r="S760" s="35"/>
      <c r="T760" s="65"/>
      <c r="AT760" s="17" t="s">
        <v>593</v>
      </c>
      <c r="AU760" s="17" t="s">
        <v>545</v>
      </c>
    </row>
    <row r="761" spans="2:51" s="11" customFormat="1" ht="13.5">
      <c r="B761" s="175"/>
      <c r="D761" s="172" t="s">
        <v>595</v>
      </c>
      <c r="E761" s="176" t="s">
        <v>486</v>
      </c>
      <c r="F761" s="177" t="s">
        <v>162</v>
      </c>
      <c r="H761" s="178" t="s">
        <v>486</v>
      </c>
      <c r="I761" s="179"/>
      <c r="L761" s="175"/>
      <c r="M761" s="180"/>
      <c r="N761" s="181"/>
      <c r="O761" s="181"/>
      <c r="P761" s="181"/>
      <c r="Q761" s="181"/>
      <c r="R761" s="181"/>
      <c r="S761" s="181"/>
      <c r="T761" s="182"/>
      <c r="AT761" s="178" t="s">
        <v>595</v>
      </c>
      <c r="AU761" s="178" t="s">
        <v>545</v>
      </c>
      <c r="AV761" s="11" t="s">
        <v>487</v>
      </c>
      <c r="AW761" s="11" t="s">
        <v>503</v>
      </c>
      <c r="AX761" s="11" t="s">
        <v>539</v>
      </c>
      <c r="AY761" s="178" t="s">
        <v>582</v>
      </c>
    </row>
    <row r="762" spans="2:51" s="11" customFormat="1" ht="13.5">
      <c r="B762" s="175"/>
      <c r="D762" s="172" t="s">
        <v>595</v>
      </c>
      <c r="E762" s="176" t="s">
        <v>486</v>
      </c>
      <c r="F762" s="177" t="s">
        <v>691</v>
      </c>
      <c r="H762" s="178" t="s">
        <v>486</v>
      </c>
      <c r="I762" s="179"/>
      <c r="L762" s="175"/>
      <c r="M762" s="180"/>
      <c r="N762" s="181"/>
      <c r="O762" s="181"/>
      <c r="P762" s="181"/>
      <c r="Q762" s="181"/>
      <c r="R762" s="181"/>
      <c r="S762" s="181"/>
      <c r="T762" s="182"/>
      <c r="AT762" s="178" t="s">
        <v>595</v>
      </c>
      <c r="AU762" s="178" t="s">
        <v>545</v>
      </c>
      <c r="AV762" s="11" t="s">
        <v>487</v>
      </c>
      <c r="AW762" s="11" t="s">
        <v>503</v>
      </c>
      <c r="AX762" s="11" t="s">
        <v>539</v>
      </c>
      <c r="AY762" s="178" t="s">
        <v>582</v>
      </c>
    </row>
    <row r="763" spans="2:51" s="12" customFormat="1" ht="13.5">
      <c r="B763" s="183"/>
      <c r="D763" s="172" t="s">
        <v>595</v>
      </c>
      <c r="E763" s="184" t="s">
        <v>486</v>
      </c>
      <c r="F763" s="185" t="s">
        <v>163</v>
      </c>
      <c r="H763" s="186">
        <v>11.5</v>
      </c>
      <c r="I763" s="187"/>
      <c r="L763" s="183"/>
      <c r="M763" s="188"/>
      <c r="N763" s="189"/>
      <c r="O763" s="189"/>
      <c r="P763" s="189"/>
      <c r="Q763" s="189"/>
      <c r="R763" s="189"/>
      <c r="S763" s="189"/>
      <c r="T763" s="190"/>
      <c r="AT763" s="184" t="s">
        <v>595</v>
      </c>
      <c r="AU763" s="184" t="s">
        <v>545</v>
      </c>
      <c r="AV763" s="12" t="s">
        <v>545</v>
      </c>
      <c r="AW763" s="12" t="s">
        <v>503</v>
      </c>
      <c r="AX763" s="12" t="s">
        <v>539</v>
      </c>
      <c r="AY763" s="184" t="s">
        <v>582</v>
      </c>
    </row>
    <row r="764" spans="2:51" s="12" customFormat="1" ht="13.5">
      <c r="B764" s="183"/>
      <c r="D764" s="172" t="s">
        <v>595</v>
      </c>
      <c r="E764" s="184" t="s">
        <v>486</v>
      </c>
      <c r="F764" s="185" t="s">
        <v>164</v>
      </c>
      <c r="H764" s="186">
        <v>10.5</v>
      </c>
      <c r="I764" s="187"/>
      <c r="L764" s="183"/>
      <c r="M764" s="188"/>
      <c r="N764" s="189"/>
      <c r="O764" s="189"/>
      <c r="P764" s="189"/>
      <c r="Q764" s="189"/>
      <c r="R764" s="189"/>
      <c r="S764" s="189"/>
      <c r="T764" s="190"/>
      <c r="AT764" s="184" t="s">
        <v>595</v>
      </c>
      <c r="AU764" s="184" t="s">
        <v>545</v>
      </c>
      <c r="AV764" s="12" t="s">
        <v>545</v>
      </c>
      <c r="AW764" s="12" t="s">
        <v>503</v>
      </c>
      <c r="AX764" s="12" t="s">
        <v>539</v>
      </c>
      <c r="AY764" s="184" t="s">
        <v>582</v>
      </c>
    </row>
    <row r="765" spans="2:51" s="13" customFormat="1" ht="13.5">
      <c r="B765" s="191"/>
      <c r="D765" s="192" t="s">
        <v>595</v>
      </c>
      <c r="E765" s="193" t="s">
        <v>486</v>
      </c>
      <c r="F765" s="194" t="s">
        <v>607</v>
      </c>
      <c r="H765" s="195">
        <v>22</v>
      </c>
      <c r="I765" s="196"/>
      <c r="L765" s="191"/>
      <c r="M765" s="197"/>
      <c r="N765" s="198"/>
      <c r="O765" s="198"/>
      <c r="P765" s="198"/>
      <c r="Q765" s="198"/>
      <c r="R765" s="198"/>
      <c r="S765" s="198"/>
      <c r="T765" s="199"/>
      <c r="AT765" s="200" t="s">
        <v>595</v>
      </c>
      <c r="AU765" s="200" t="s">
        <v>545</v>
      </c>
      <c r="AV765" s="13" t="s">
        <v>589</v>
      </c>
      <c r="AW765" s="13" t="s">
        <v>503</v>
      </c>
      <c r="AX765" s="13" t="s">
        <v>487</v>
      </c>
      <c r="AY765" s="200" t="s">
        <v>582</v>
      </c>
    </row>
    <row r="766" spans="2:65" s="1" customFormat="1" ht="22.5" customHeight="1">
      <c r="B766" s="159"/>
      <c r="C766" s="160" t="s">
        <v>165</v>
      </c>
      <c r="D766" s="160" t="s">
        <v>584</v>
      </c>
      <c r="E766" s="161" t="s">
        <v>166</v>
      </c>
      <c r="F766" s="162" t="s">
        <v>167</v>
      </c>
      <c r="G766" s="163" t="s">
        <v>587</v>
      </c>
      <c r="H766" s="164">
        <v>15890</v>
      </c>
      <c r="I766" s="165"/>
      <c r="J766" s="166">
        <f>ROUND(I766*H766,2)</f>
        <v>0</v>
      </c>
      <c r="K766" s="162" t="s">
        <v>588</v>
      </c>
      <c r="L766" s="34"/>
      <c r="M766" s="167" t="s">
        <v>486</v>
      </c>
      <c r="N766" s="168" t="s">
        <v>510</v>
      </c>
      <c r="O766" s="35"/>
      <c r="P766" s="169">
        <f>O766*H766</f>
        <v>0</v>
      </c>
      <c r="Q766" s="169">
        <v>0</v>
      </c>
      <c r="R766" s="169">
        <f>Q766*H766</f>
        <v>0</v>
      </c>
      <c r="S766" s="169">
        <v>0.02</v>
      </c>
      <c r="T766" s="170">
        <f>S766*H766</f>
        <v>317.8</v>
      </c>
      <c r="AR766" s="17" t="s">
        <v>589</v>
      </c>
      <c r="AT766" s="17" t="s">
        <v>584</v>
      </c>
      <c r="AU766" s="17" t="s">
        <v>545</v>
      </c>
      <c r="AY766" s="17" t="s">
        <v>582</v>
      </c>
      <c r="BE766" s="171">
        <f>IF(N766="základní",J766,0)</f>
        <v>0</v>
      </c>
      <c r="BF766" s="171">
        <f>IF(N766="snížená",J766,0)</f>
        <v>0</v>
      </c>
      <c r="BG766" s="171">
        <f>IF(N766="zákl. přenesená",J766,0)</f>
        <v>0</v>
      </c>
      <c r="BH766" s="171">
        <f>IF(N766="sníž. přenesená",J766,0)</f>
        <v>0</v>
      </c>
      <c r="BI766" s="171">
        <f>IF(N766="nulová",J766,0)</f>
        <v>0</v>
      </c>
      <c r="BJ766" s="17" t="s">
        <v>487</v>
      </c>
      <c r="BK766" s="171">
        <f>ROUND(I766*H766,2)</f>
        <v>0</v>
      </c>
      <c r="BL766" s="17" t="s">
        <v>589</v>
      </c>
      <c r="BM766" s="17" t="s">
        <v>168</v>
      </c>
    </row>
    <row r="767" spans="2:47" s="1" customFormat="1" ht="27">
      <c r="B767" s="34"/>
      <c r="D767" s="172" t="s">
        <v>591</v>
      </c>
      <c r="F767" s="173" t="s">
        <v>169</v>
      </c>
      <c r="I767" s="131"/>
      <c r="L767" s="34"/>
      <c r="M767" s="64"/>
      <c r="N767" s="35"/>
      <c r="O767" s="35"/>
      <c r="P767" s="35"/>
      <c r="Q767" s="35"/>
      <c r="R767" s="35"/>
      <c r="S767" s="35"/>
      <c r="T767" s="65"/>
      <c r="AT767" s="17" t="s">
        <v>591</v>
      </c>
      <c r="AU767" s="17" t="s">
        <v>545</v>
      </c>
    </row>
    <row r="768" spans="2:47" s="1" customFormat="1" ht="81">
      <c r="B768" s="34"/>
      <c r="D768" s="172" t="s">
        <v>593</v>
      </c>
      <c r="F768" s="174" t="s">
        <v>170</v>
      </c>
      <c r="I768" s="131"/>
      <c r="L768" s="34"/>
      <c r="M768" s="64"/>
      <c r="N768" s="35"/>
      <c r="O768" s="35"/>
      <c r="P768" s="35"/>
      <c r="Q768" s="35"/>
      <c r="R768" s="35"/>
      <c r="S768" s="35"/>
      <c r="T768" s="65"/>
      <c r="AT768" s="17" t="s">
        <v>593</v>
      </c>
      <c r="AU768" s="17" t="s">
        <v>545</v>
      </c>
    </row>
    <row r="769" spans="2:51" s="11" customFormat="1" ht="13.5">
      <c r="B769" s="175"/>
      <c r="D769" s="172" t="s">
        <v>595</v>
      </c>
      <c r="E769" s="176" t="s">
        <v>486</v>
      </c>
      <c r="F769" s="177" t="s">
        <v>597</v>
      </c>
      <c r="H769" s="178" t="s">
        <v>486</v>
      </c>
      <c r="I769" s="179"/>
      <c r="L769" s="175"/>
      <c r="M769" s="180"/>
      <c r="N769" s="181"/>
      <c r="O769" s="181"/>
      <c r="P769" s="181"/>
      <c r="Q769" s="181"/>
      <c r="R769" s="181"/>
      <c r="S769" s="181"/>
      <c r="T769" s="182"/>
      <c r="AT769" s="178" t="s">
        <v>595</v>
      </c>
      <c r="AU769" s="178" t="s">
        <v>545</v>
      </c>
      <c r="AV769" s="11" t="s">
        <v>487</v>
      </c>
      <c r="AW769" s="11" t="s">
        <v>503</v>
      </c>
      <c r="AX769" s="11" t="s">
        <v>539</v>
      </c>
      <c r="AY769" s="178" t="s">
        <v>582</v>
      </c>
    </row>
    <row r="770" spans="2:51" s="12" customFormat="1" ht="13.5">
      <c r="B770" s="183"/>
      <c r="D770" s="172" t="s">
        <v>595</v>
      </c>
      <c r="E770" s="184" t="s">
        <v>486</v>
      </c>
      <c r="F770" s="185" t="s">
        <v>625</v>
      </c>
      <c r="H770" s="186">
        <v>390</v>
      </c>
      <c r="I770" s="187"/>
      <c r="L770" s="183"/>
      <c r="M770" s="188"/>
      <c r="N770" s="189"/>
      <c r="O770" s="189"/>
      <c r="P770" s="189"/>
      <c r="Q770" s="189"/>
      <c r="R770" s="189"/>
      <c r="S770" s="189"/>
      <c r="T770" s="190"/>
      <c r="AT770" s="184" t="s">
        <v>595</v>
      </c>
      <c r="AU770" s="184" t="s">
        <v>545</v>
      </c>
      <c r="AV770" s="12" t="s">
        <v>545</v>
      </c>
      <c r="AW770" s="12" t="s">
        <v>503</v>
      </c>
      <c r="AX770" s="12" t="s">
        <v>539</v>
      </c>
      <c r="AY770" s="184" t="s">
        <v>582</v>
      </c>
    </row>
    <row r="771" spans="2:51" s="12" customFormat="1" ht="13.5">
      <c r="B771" s="183"/>
      <c r="D771" s="172" t="s">
        <v>595</v>
      </c>
      <c r="E771" s="184" t="s">
        <v>486</v>
      </c>
      <c r="F771" s="185" t="s">
        <v>626</v>
      </c>
      <c r="H771" s="186">
        <v>12955</v>
      </c>
      <c r="I771" s="187"/>
      <c r="L771" s="183"/>
      <c r="M771" s="188"/>
      <c r="N771" s="189"/>
      <c r="O771" s="189"/>
      <c r="P771" s="189"/>
      <c r="Q771" s="189"/>
      <c r="R771" s="189"/>
      <c r="S771" s="189"/>
      <c r="T771" s="190"/>
      <c r="AT771" s="184" t="s">
        <v>595</v>
      </c>
      <c r="AU771" s="184" t="s">
        <v>545</v>
      </c>
      <c r="AV771" s="12" t="s">
        <v>545</v>
      </c>
      <c r="AW771" s="12" t="s">
        <v>503</v>
      </c>
      <c r="AX771" s="12" t="s">
        <v>539</v>
      </c>
      <c r="AY771" s="184" t="s">
        <v>582</v>
      </c>
    </row>
    <row r="772" spans="2:51" s="12" customFormat="1" ht="13.5">
      <c r="B772" s="183"/>
      <c r="D772" s="172" t="s">
        <v>595</v>
      </c>
      <c r="E772" s="184" t="s">
        <v>486</v>
      </c>
      <c r="F772" s="185" t="s">
        <v>627</v>
      </c>
      <c r="H772" s="186">
        <v>1305</v>
      </c>
      <c r="I772" s="187"/>
      <c r="L772" s="183"/>
      <c r="M772" s="188"/>
      <c r="N772" s="189"/>
      <c r="O772" s="189"/>
      <c r="P772" s="189"/>
      <c r="Q772" s="189"/>
      <c r="R772" s="189"/>
      <c r="S772" s="189"/>
      <c r="T772" s="190"/>
      <c r="AT772" s="184" t="s">
        <v>595</v>
      </c>
      <c r="AU772" s="184" t="s">
        <v>545</v>
      </c>
      <c r="AV772" s="12" t="s">
        <v>545</v>
      </c>
      <c r="AW772" s="12" t="s">
        <v>503</v>
      </c>
      <c r="AX772" s="12" t="s">
        <v>539</v>
      </c>
      <c r="AY772" s="184" t="s">
        <v>582</v>
      </c>
    </row>
    <row r="773" spans="2:51" s="12" customFormat="1" ht="13.5">
      <c r="B773" s="183"/>
      <c r="D773" s="172" t="s">
        <v>595</v>
      </c>
      <c r="E773" s="184" t="s">
        <v>486</v>
      </c>
      <c r="F773" s="185" t="s">
        <v>486</v>
      </c>
      <c r="H773" s="186">
        <v>0</v>
      </c>
      <c r="I773" s="187"/>
      <c r="L773" s="183"/>
      <c r="M773" s="188"/>
      <c r="N773" s="189"/>
      <c r="O773" s="189"/>
      <c r="P773" s="189"/>
      <c r="Q773" s="189"/>
      <c r="R773" s="189"/>
      <c r="S773" s="189"/>
      <c r="T773" s="190"/>
      <c r="AT773" s="184" t="s">
        <v>595</v>
      </c>
      <c r="AU773" s="184" t="s">
        <v>545</v>
      </c>
      <c r="AV773" s="12" t="s">
        <v>545</v>
      </c>
      <c r="AW773" s="12" t="s">
        <v>503</v>
      </c>
      <c r="AX773" s="12" t="s">
        <v>539</v>
      </c>
      <c r="AY773" s="184" t="s">
        <v>582</v>
      </c>
    </row>
    <row r="774" spans="2:51" s="11" customFormat="1" ht="13.5">
      <c r="B774" s="175"/>
      <c r="D774" s="172" t="s">
        <v>595</v>
      </c>
      <c r="E774" s="176" t="s">
        <v>486</v>
      </c>
      <c r="F774" s="177" t="s">
        <v>628</v>
      </c>
      <c r="H774" s="178" t="s">
        <v>486</v>
      </c>
      <c r="I774" s="179"/>
      <c r="L774" s="175"/>
      <c r="M774" s="180"/>
      <c r="N774" s="181"/>
      <c r="O774" s="181"/>
      <c r="P774" s="181"/>
      <c r="Q774" s="181"/>
      <c r="R774" s="181"/>
      <c r="S774" s="181"/>
      <c r="T774" s="182"/>
      <c r="AT774" s="178" t="s">
        <v>595</v>
      </c>
      <c r="AU774" s="178" t="s">
        <v>545</v>
      </c>
      <c r="AV774" s="11" t="s">
        <v>487</v>
      </c>
      <c r="AW774" s="11" t="s">
        <v>503</v>
      </c>
      <c r="AX774" s="11" t="s">
        <v>539</v>
      </c>
      <c r="AY774" s="178" t="s">
        <v>582</v>
      </c>
    </row>
    <row r="775" spans="2:51" s="12" customFormat="1" ht="13.5">
      <c r="B775" s="183"/>
      <c r="D775" s="172" t="s">
        <v>595</v>
      </c>
      <c r="E775" s="184" t="s">
        <v>486</v>
      </c>
      <c r="F775" s="185" t="s">
        <v>629</v>
      </c>
      <c r="H775" s="186">
        <v>280</v>
      </c>
      <c r="I775" s="187"/>
      <c r="L775" s="183"/>
      <c r="M775" s="188"/>
      <c r="N775" s="189"/>
      <c r="O775" s="189"/>
      <c r="P775" s="189"/>
      <c r="Q775" s="189"/>
      <c r="R775" s="189"/>
      <c r="S775" s="189"/>
      <c r="T775" s="190"/>
      <c r="AT775" s="184" t="s">
        <v>595</v>
      </c>
      <c r="AU775" s="184" t="s">
        <v>545</v>
      </c>
      <c r="AV775" s="12" t="s">
        <v>545</v>
      </c>
      <c r="AW775" s="12" t="s">
        <v>503</v>
      </c>
      <c r="AX775" s="12" t="s">
        <v>539</v>
      </c>
      <c r="AY775" s="184" t="s">
        <v>582</v>
      </c>
    </row>
    <row r="776" spans="2:51" s="12" customFormat="1" ht="13.5">
      <c r="B776" s="183"/>
      <c r="D776" s="172" t="s">
        <v>595</v>
      </c>
      <c r="E776" s="184" t="s">
        <v>486</v>
      </c>
      <c r="F776" s="185" t="s">
        <v>486</v>
      </c>
      <c r="H776" s="186">
        <v>0</v>
      </c>
      <c r="I776" s="187"/>
      <c r="L776" s="183"/>
      <c r="M776" s="188"/>
      <c r="N776" s="189"/>
      <c r="O776" s="189"/>
      <c r="P776" s="189"/>
      <c r="Q776" s="189"/>
      <c r="R776" s="189"/>
      <c r="S776" s="189"/>
      <c r="T776" s="190"/>
      <c r="AT776" s="184" t="s">
        <v>595</v>
      </c>
      <c r="AU776" s="184" t="s">
        <v>545</v>
      </c>
      <c r="AV776" s="12" t="s">
        <v>545</v>
      </c>
      <c r="AW776" s="12" t="s">
        <v>503</v>
      </c>
      <c r="AX776" s="12" t="s">
        <v>539</v>
      </c>
      <c r="AY776" s="184" t="s">
        <v>582</v>
      </c>
    </row>
    <row r="777" spans="2:51" s="11" customFormat="1" ht="13.5">
      <c r="B777" s="175"/>
      <c r="D777" s="172" t="s">
        <v>595</v>
      </c>
      <c r="E777" s="176" t="s">
        <v>486</v>
      </c>
      <c r="F777" s="177" t="s">
        <v>630</v>
      </c>
      <c r="H777" s="178" t="s">
        <v>486</v>
      </c>
      <c r="I777" s="179"/>
      <c r="L777" s="175"/>
      <c r="M777" s="180"/>
      <c r="N777" s="181"/>
      <c r="O777" s="181"/>
      <c r="P777" s="181"/>
      <c r="Q777" s="181"/>
      <c r="R777" s="181"/>
      <c r="S777" s="181"/>
      <c r="T777" s="182"/>
      <c r="AT777" s="178" t="s">
        <v>595</v>
      </c>
      <c r="AU777" s="178" t="s">
        <v>545</v>
      </c>
      <c r="AV777" s="11" t="s">
        <v>487</v>
      </c>
      <c r="AW777" s="11" t="s">
        <v>503</v>
      </c>
      <c r="AX777" s="11" t="s">
        <v>539</v>
      </c>
      <c r="AY777" s="178" t="s">
        <v>582</v>
      </c>
    </row>
    <row r="778" spans="2:51" s="12" customFormat="1" ht="13.5">
      <c r="B778" s="183"/>
      <c r="D778" s="172" t="s">
        <v>595</v>
      </c>
      <c r="E778" s="184" t="s">
        <v>486</v>
      </c>
      <c r="F778" s="185" t="s">
        <v>631</v>
      </c>
      <c r="H778" s="186">
        <v>95</v>
      </c>
      <c r="I778" s="187"/>
      <c r="L778" s="183"/>
      <c r="M778" s="188"/>
      <c r="N778" s="189"/>
      <c r="O778" s="189"/>
      <c r="P778" s="189"/>
      <c r="Q778" s="189"/>
      <c r="R778" s="189"/>
      <c r="S778" s="189"/>
      <c r="T778" s="190"/>
      <c r="AT778" s="184" t="s">
        <v>595</v>
      </c>
      <c r="AU778" s="184" t="s">
        <v>545</v>
      </c>
      <c r="AV778" s="12" t="s">
        <v>545</v>
      </c>
      <c r="AW778" s="12" t="s">
        <v>503</v>
      </c>
      <c r="AX778" s="12" t="s">
        <v>539</v>
      </c>
      <c r="AY778" s="184" t="s">
        <v>582</v>
      </c>
    </row>
    <row r="779" spans="2:51" s="12" customFormat="1" ht="13.5">
      <c r="B779" s="183"/>
      <c r="D779" s="172" t="s">
        <v>595</v>
      </c>
      <c r="E779" s="184" t="s">
        <v>486</v>
      </c>
      <c r="F779" s="185" t="s">
        <v>632</v>
      </c>
      <c r="H779" s="186">
        <v>95</v>
      </c>
      <c r="I779" s="187"/>
      <c r="L779" s="183"/>
      <c r="M779" s="188"/>
      <c r="N779" s="189"/>
      <c r="O779" s="189"/>
      <c r="P779" s="189"/>
      <c r="Q779" s="189"/>
      <c r="R779" s="189"/>
      <c r="S779" s="189"/>
      <c r="T779" s="190"/>
      <c r="AT779" s="184" t="s">
        <v>595</v>
      </c>
      <c r="AU779" s="184" t="s">
        <v>545</v>
      </c>
      <c r="AV779" s="12" t="s">
        <v>545</v>
      </c>
      <c r="AW779" s="12" t="s">
        <v>503</v>
      </c>
      <c r="AX779" s="12" t="s">
        <v>539</v>
      </c>
      <c r="AY779" s="184" t="s">
        <v>582</v>
      </c>
    </row>
    <row r="780" spans="2:51" s="12" customFormat="1" ht="13.5">
      <c r="B780" s="183"/>
      <c r="D780" s="172" t="s">
        <v>595</v>
      </c>
      <c r="E780" s="184" t="s">
        <v>486</v>
      </c>
      <c r="F780" s="185" t="s">
        <v>486</v>
      </c>
      <c r="H780" s="186">
        <v>0</v>
      </c>
      <c r="I780" s="187"/>
      <c r="L780" s="183"/>
      <c r="M780" s="188"/>
      <c r="N780" s="189"/>
      <c r="O780" s="189"/>
      <c r="P780" s="189"/>
      <c r="Q780" s="189"/>
      <c r="R780" s="189"/>
      <c r="S780" s="189"/>
      <c r="T780" s="190"/>
      <c r="AT780" s="184" t="s">
        <v>595</v>
      </c>
      <c r="AU780" s="184" t="s">
        <v>545</v>
      </c>
      <c r="AV780" s="12" t="s">
        <v>545</v>
      </c>
      <c r="AW780" s="12" t="s">
        <v>503</v>
      </c>
      <c r="AX780" s="12" t="s">
        <v>539</v>
      </c>
      <c r="AY780" s="184" t="s">
        <v>582</v>
      </c>
    </row>
    <row r="781" spans="2:51" s="11" customFormat="1" ht="13.5">
      <c r="B781" s="175"/>
      <c r="D781" s="172" t="s">
        <v>595</v>
      </c>
      <c r="E781" s="176" t="s">
        <v>486</v>
      </c>
      <c r="F781" s="177" t="s">
        <v>633</v>
      </c>
      <c r="H781" s="178" t="s">
        <v>486</v>
      </c>
      <c r="I781" s="179"/>
      <c r="L781" s="175"/>
      <c r="M781" s="180"/>
      <c r="N781" s="181"/>
      <c r="O781" s="181"/>
      <c r="P781" s="181"/>
      <c r="Q781" s="181"/>
      <c r="R781" s="181"/>
      <c r="S781" s="181"/>
      <c r="T781" s="182"/>
      <c r="AT781" s="178" t="s">
        <v>595</v>
      </c>
      <c r="AU781" s="178" t="s">
        <v>545</v>
      </c>
      <c r="AV781" s="11" t="s">
        <v>487</v>
      </c>
      <c r="AW781" s="11" t="s">
        <v>503</v>
      </c>
      <c r="AX781" s="11" t="s">
        <v>539</v>
      </c>
      <c r="AY781" s="178" t="s">
        <v>582</v>
      </c>
    </row>
    <row r="782" spans="2:51" s="12" customFormat="1" ht="13.5">
      <c r="B782" s="183"/>
      <c r="D782" s="172" t="s">
        <v>595</v>
      </c>
      <c r="E782" s="184" t="s">
        <v>486</v>
      </c>
      <c r="F782" s="185" t="s">
        <v>634</v>
      </c>
      <c r="H782" s="186">
        <v>25</v>
      </c>
      <c r="I782" s="187"/>
      <c r="L782" s="183"/>
      <c r="M782" s="188"/>
      <c r="N782" s="189"/>
      <c r="O782" s="189"/>
      <c r="P782" s="189"/>
      <c r="Q782" s="189"/>
      <c r="R782" s="189"/>
      <c r="S782" s="189"/>
      <c r="T782" s="190"/>
      <c r="AT782" s="184" t="s">
        <v>595</v>
      </c>
      <c r="AU782" s="184" t="s">
        <v>545</v>
      </c>
      <c r="AV782" s="12" t="s">
        <v>545</v>
      </c>
      <c r="AW782" s="12" t="s">
        <v>503</v>
      </c>
      <c r="AX782" s="12" t="s">
        <v>539</v>
      </c>
      <c r="AY782" s="184" t="s">
        <v>582</v>
      </c>
    </row>
    <row r="783" spans="2:51" s="12" customFormat="1" ht="13.5">
      <c r="B783" s="183"/>
      <c r="D783" s="172" t="s">
        <v>595</v>
      </c>
      <c r="E783" s="184" t="s">
        <v>486</v>
      </c>
      <c r="F783" s="185" t="s">
        <v>635</v>
      </c>
      <c r="H783" s="186">
        <v>20</v>
      </c>
      <c r="I783" s="187"/>
      <c r="L783" s="183"/>
      <c r="M783" s="188"/>
      <c r="N783" s="189"/>
      <c r="O783" s="189"/>
      <c r="P783" s="189"/>
      <c r="Q783" s="189"/>
      <c r="R783" s="189"/>
      <c r="S783" s="189"/>
      <c r="T783" s="190"/>
      <c r="AT783" s="184" t="s">
        <v>595</v>
      </c>
      <c r="AU783" s="184" t="s">
        <v>545</v>
      </c>
      <c r="AV783" s="12" t="s">
        <v>545</v>
      </c>
      <c r="AW783" s="12" t="s">
        <v>503</v>
      </c>
      <c r="AX783" s="12" t="s">
        <v>539</v>
      </c>
      <c r="AY783" s="184" t="s">
        <v>582</v>
      </c>
    </row>
    <row r="784" spans="2:51" s="12" customFormat="1" ht="13.5">
      <c r="B784" s="183"/>
      <c r="D784" s="172" t="s">
        <v>595</v>
      </c>
      <c r="E784" s="184" t="s">
        <v>486</v>
      </c>
      <c r="F784" s="185" t="s">
        <v>636</v>
      </c>
      <c r="H784" s="186">
        <v>15</v>
      </c>
      <c r="I784" s="187"/>
      <c r="L784" s="183"/>
      <c r="M784" s="188"/>
      <c r="N784" s="189"/>
      <c r="O784" s="189"/>
      <c r="P784" s="189"/>
      <c r="Q784" s="189"/>
      <c r="R784" s="189"/>
      <c r="S784" s="189"/>
      <c r="T784" s="190"/>
      <c r="AT784" s="184" t="s">
        <v>595</v>
      </c>
      <c r="AU784" s="184" t="s">
        <v>545</v>
      </c>
      <c r="AV784" s="12" t="s">
        <v>545</v>
      </c>
      <c r="AW784" s="12" t="s">
        <v>503</v>
      </c>
      <c r="AX784" s="12" t="s">
        <v>539</v>
      </c>
      <c r="AY784" s="184" t="s">
        <v>582</v>
      </c>
    </row>
    <row r="785" spans="2:51" s="12" customFormat="1" ht="13.5">
      <c r="B785" s="183"/>
      <c r="D785" s="172" t="s">
        <v>595</v>
      </c>
      <c r="E785" s="184" t="s">
        <v>486</v>
      </c>
      <c r="F785" s="185" t="s">
        <v>637</v>
      </c>
      <c r="H785" s="186">
        <v>55</v>
      </c>
      <c r="I785" s="187"/>
      <c r="L785" s="183"/>
      <c r="M785" s="188"/>
      <c r="N785" s="189"/>
      <c r="O785" s="189"/>
      <c r="P785" s="189"/>
      <c r="Q785" s="189"/>
      <c r="R785" s="189"/>
      <c r="S785" s="189"/>
      <c r="T785" s="190"/>
      <c r="AT785" s="184" t="s">
        <v>595</v>
      </c>
      <c r="AU785" s="184" t="s">
        <v>545</v>
      </c>
      <c r="AV785" s="12" t="s">
        <v>545</v>
      </c>
      <c r="AW785" s="12" t="s">
        <v>503</v>
      </c>
      <c r="AX785" s="12" t="s">
        <v>539</v>
      </c>
      <c r="AY785" s="184" t="s">
        <v>582</v>
      </c>
    </row>
    <row r="786" spans="2:51" s="12" customFormat="1" ht="13.5">
      <c r="B786" s="183"/>
      <c r="D786" s="172" t="s">
        <v>595</v>
      </c>
      <c r="E786" s="184" t="s">
        <v>486</v>
      </c>
      <c r="F786" s="185" t="s">
        <v>638</v>
      </c>
      <c r="H786" s="186">
        <v>25</v>
      </c>
      <c r="I786" s="187"/>
      <c r="L786" s="183"/>
      <c r="M786" s="188"/>
      <c r="N786" s="189"/>
      <c r="O786" s="189"/>
      <c r="P786" s="189"/>
      <c r="Q786" s="189"/>
      <c r="R786" s="189"/>
      <c r="S786" s="189"/>
      <c r="T786" s="190"/>
      <c r="AT786" s="184" t="s">
        <v>595</v>
      </c>
      <c r="AU786" s="184" t="s">
        <v>545</v>
      </c>
      <c r="AV786" s="12" t="s">
        <v>545</v>
      </c>
      <c r="AW786" s="12" t="s">
        <v>503</v>
      </c>
      <c r="AX786" s="12" t="s">
        <v>539</v>
      </c>
      <c r="AY786" s="184" t="s">
        <v>582</v>
      </c>
    </row>
    <row r="787" spans="2:51" s="12" customFormat="1" ht="13.5">
      <c r="B787" s="183"/>
      <c r="D787" s="172" t="s">
        <v>595</v>
      </c>
      <c r="E787" s="184" t="s">
        <v>486</v>
      </c>
      <c r="F787" s="185" t="s">
        <v>639</v>
      </c>
      <c r="H787" s="186">
        <v>40</v>
      </c>
      <c r="I787" s="187"/>
      <c r="L787" s="183"/>
      <c r="M787" s="188"/>
      <c r="N787" s="189"/>
      <c r="O787" s="189"/>
      <c r="P787" s="189"/>
      <c r="Q787" s="189"/>
      <c r="R787" s="189"/>
      <c r="S787" s="189"/>
      <c r="T787" s="190"/>
      <c r="AT787" s="184" t="s">
        <v>595</v>
      </c>
      <c r="AU787" s="184" t="s">
        <v>545</v>
      </c>
      <c r="AV787" s="12" t="s">
        <v>545</v>
      </c>
      <c r="AW787" s="12" t="s">
        <v>503</v>
      </c>
      <c r="AX787" s="12" t="s">
        <v>539</v>
      </c>
      <c r="AY787" s="184" t="s">
        <v>582</v>
      </c>
    </row>
    <row r="788" spans="2:51" s="12" customFormat="1" ht="13.5">
      <c r="B788" s="183"/>
      <c r="D788" s="172" t="s">
        <v>595</v>
      </c>
      <c r="E788" s="184" t="s">
        <v>486</v>
      </c>
      <c r="F788" s="185" t="s">
        <v>640</v>
      </c>
      <c r="H788" s="186">
        <v>20</v>
      </c>
      <c r="I788" s="187"/>
      <c r="L788" s="183"/>
      <c r="M788" s="188"/>
      <c r="N788" s="189"/>
      <c r="O788" s="189"/>
      <c r="P788" s="189"/>
      <c r="Q788" s="189"/>
      <c r="R788" s="189"/>
      <c r="S788" s="189"/>
      <c r="T788" s="190"/>
      <c r="AT788" s="184" t="s">
        <v>595</v>
      </c>
      <c r="AU788" s="184" t="s">
        <v>545</v>
      </c>
      <c r="AV788" s="12" t="s">
        <v>545</v>
      </c>
      <c r="AW788" s="12" t="s">
        <v>503</v>
      </c>
      <c r="AX788" s="12" t="s">
        <v>539</v>
      </c>
      <c r="AY788" s="184" t="s">
        <v>582</v>
      </c>
    </row>
    <row r="789" spans="2:51" s="12" customFormat="1" ht="13.5">
      <c r="B789" s="183"/>
      <c r="D789" s="172" t="s">
        <v>595</v>
      </c>
      <c r="E789" s="184" t="s">
        <v>486</v>
      </c>
      <c r="F789" s="185" t="s">
        <v>641</v>
      </c>
      <c r="H789" s="186">
        <v>40</v>
      </c>
      <c r="I789" s="187"/>
      <c r="L789" s="183"/>
      <c r="M789" s="188"/>
      <c r="N789" s="189"/>
      <c r="O789" s="189"/>
      <c r="P789" s="189"/>
      <c r="Q789" s="189"/>
      <c r="R789" s="189"/>
      <c r="S789" s="189"/>
      <c r="T789" s="190"/>
      <c r="AT789" s="184" t="s">
        <v>595</v>
      </c>
      <c r="AU789" s="184" t="s">
        <v>545</v>
      </c>
      <c r="AV789" s="12" t="s">
        <v>545</v>
      </c>
      <c r="AW789" s="12" t="s">
        <v>503</v>
      </c>
      <c r="AX789" s="12" t="s">
        <v>539</v>
      </c>
      <c r="AY789" s="184" t="s">
        <v>582</v>
      </c>
    </row>
    <row r="790" spans="2:51" s="12" customFormat="1" ht="13.5">
      <c r="B790" s="183"/>
      <c r="D790" s="172" t="s">
        <v>595</v>
      </c>
      <c r="E790" s="184" t="s">
        <v>486</v>
      </c>
      <c r="F790" s="185" t="s">
        <v>642</v>
      </c>
      <c r="H790" s="186">
        <v>20</v>
      </c>
      <c r="I790" s="187"/>
      <c r="L790" s="183"/>
      <c r="M790" s="188"/>
      <c r="N790" s="189"/>
      <c r="O790" s="189"/>
      <c r="P790" s="189"/>
      <c r="Q790" s="189"/>
      <c r="R790" s="189"/>
      <c r="S790" s="189"/>
      <c r="T790" s="190"/>
      <c r="AT790" s="184" t="s">
        <v>595</v>
      </c>
      <c r="AU790" s="184" t="s">
        <v>545</v>
      </c>
      <c r="AV790" s="12" t="s">
        <v>545</v>
      </c>
      <c r="AW790" s="12" t="s">
        <v>503</v>
      </c>
      <c r="AX790" s="12" t="s">
        <v>539</v>
      </c>
      <c r="AY790" s="184" t="s">
        <v>582</v>
      </c>
    </row>
    <row r="791" spans="2:51" s="12" customFormat="1" ht="13.5">
      <c r="B791" s="183"/>
      <c r="D791" s="172" t="s">
        <v>595</v>
      </c>
      <c r="E791" s="184" t="s">
        <v>486</v>
      </c>
      <c r="F791" s="185" t="s">
        <v>643</v>
      </c>
      <c r="H791" s="186">
        <v>80</v>
      </c>
      <c r="I791" s="187"/>
      <c r="L791" s="183"/>
      <c r="M791" s="188"/>
      <c r="N791" s="189"/>
      <c r="O791" s="189"/>
      <c r="P791" s="189"/>
      <c r="Q791" s="189"/>
      <c r="R791" s="189"/>
      <c r="S791" s="189"/>
      <c r="T791" s="190"/>
      <c r="AT791" s="184" t="s">
        <v>595</v>
      </c>
      <c r="AU791" s="184" t="s">
        <v>545</v>
      </c>
      <c r="AV791" s="12" t="s">
        <v>545</v>
      </c>
      <c r="AW791" s="12" t="s">
        <v>503</v>
      </c>
      <c r="AX791" s="12" t="s">
        <v>539</v>
      </c>
      <c r="AY791" s="184" t="s">
        <v>582</v>
      </c>
    </row>
    <row r="792" spans="2:51" s="12" customFormat="1" ht="13.5">
      <c r="B792" s="183"/>
      <c r="D792" s="172" t="s">
        <v>595</v>
      </c>
      <c r="E792" s="184" t="s">
        <v>486</v>
      </c>
      <c r="F792" s="185" t="s">
        <v>644</v>
      </c>
      <c r="H792" s="186">
        <v>45</v>
      </c>
      <c r="I792" s="187"/>
      <c r="L792" s="183"/>
      <c r="M792" s="188"/>
      <c r="N792" s="189"/>
      <c r="O792" s="189"/>
      <c r="P792" s="189"/>
      <c r="Q792" s="189"/>
      <c r="R792" s="189"/>
      <c r="S792" s="189"/>
      <c r="T792" s="190"/>
      <c r="AT792" s="184" t="s">
        <v>595</v>
      </c>
      <c r="AU792" s="184" t="s">
        <v>545</v>
      </c>
      <c r="AV792" s="12" t="s">
        <v>545</v>
      </c>
      <c r="AW792" s="12" t="s">
        <v>503</v>
      </c>
      <c r="AX792" s="12" t="s">
        <v>539</v>
      </c>
      <c r="AY792" s="184" t="s">
        <v>582</v>
      </c>
    </row>
    <row r="793" spans="2:51" s="12" customFormat="1" ht="13.5">
      <c r="B793" s="183"/>
      <c r="D793" s="172" t="s">
        <v>595</v>
      </c>
      <c r="E793" s="184" t="s">
        <v>486</v>
      </c>
      <c r="F793" s="185" t="s">
        <v>645</v>
      </c>
      <c r="H793" s="186">
        <v>30</v>
      </c>
      <c r="I793" s="187"/>
      <c r="L793" s="183"/>
      <c r="M793" s="188"/>
      <c r="N793" s="189"/>
      <c r="O793" s="189"/>
      <c r="P793" s="189"/>
      <c r="Q793" s="189"/>
      <c r="R793" s="189"/>
      <c r="S793" s="189"/>
      <c r="T793" s="190"/>
      <c r="AT793" s="184" t="s">
        <v>595</v>
      </c>
      <c r="AU793" s="184" t="s">
        <v>545</v>
      </c>
      <c r="AV793" s="12" t="s">
        <v>545</v>
      </c>
      <c r="AW793" s="12" t="s">
        <v>503</v>
      </c>
      <c r="AX793" s="12" t="s">
        <v>539</v>
      </c>
      <c r="AY793" s="184" t="s">
        <v>582</v>
      </c>
    </row>
    <row r="794" spans="2:51" s="12" customFormat="1" ht="13.5">
      <c r="B794" s="183"/>
      <c r="D794" s="172" t="s">
        <v>595</v>
      </c>
      <c r="E794" s="184" t="s">
        <v>486</v>
      </c>
      <c r="F794" s="185" t="s">
        <v>646</v>
      </c>
      <c r="H794" s="186">
        <v>30</v>
      </c>
      <c r="I794" s="187"/>
      <c r="L794" s="183"/>
      <c r="M794" s="188"/>
      <c r="N794" s="189"/>
      <c r="O794" s="189"/>
      <c r="P794" s="189"/>
      <c r="Q794" s="189"/>
      <c r="R794" s="189"/>
      <c r="S794" s="189"/>
      <c r="T794" s="190"/>
      <c r="AT794" s="184" t="s">
        <v>595</v>
      </c>
      <c r="AU794" s="184" t="s">
        <v>545</v>
      </c>
      <c r="AV794" s="12" t="s">
        <v>545</v>
      </c>
      <c r="AW794" s="12" t="s">
        <v>503</v>
      </c>
      <c r="AX794" s="12" t="s">
        <v>539</v>
      </c>
      <c r="AY794" s="184" t="s">
        <v>582</v>
      </c>
    </row>
    <row r="795" spans="2:51" s="12" customFormat="1" ht="13.5">
      <c r="B795" s="183"/>
      <c r="D795" s="172" t="s">
        <v>595</v>
      </c>
      <c r="E795" s="184" t="s">
        <v>486</v>
      </c>
      <c r="F795" s="185" t="s">
        <v>647</v>
      </c>
      <c r="H795" s="186">
        <v>50</v>
      </c>
      <c r="I795" s="187"/>
      <c r="L795" s="183"/>
      <c r="M795" s="188"/>
      <c r="N795" s="189"/>
      <c r="O795" s="189"/>
      <c r="P795" s="189"/>
      <c r="Q795" s="189"/>
      <c r="R795" s="189"/>
      <c r="S795" s="189"/>
      <c r="T795" s="190"/>
      <c r="AT795" s="184" t="s">
        <v>595</v>
      </c>
      <c r="AU795" s="184" t="s">
        <v>545</v>
      </c>
      <c r="AV795" s="12" t="s">
        <v>545</v>
      </c>
      <c r="AW795" s="12" t="s">
        <v>503</v>
      </c>
      <c r="AX795" s="12" t="s">
        <v>539</v>
      </c>
      <c r="AY795" s="184" t="s">
        <v>582</v>
      </c>
    </row>
    <row r="796" spans="2:51" s="12" customFormat="1" ht="13.5">
      <c r="B796" s="183"/>
      <c r="D796" s="172" t="s">
        <v>595</v>
      </c>
      <c r="E796" s="184" t="s">
        <v>486</v>
      </c>
      <c r="F796" s="185" t="s">
        <v>486</v>
      </c>
      <c r="H796" s="186">
        <v>0</v>
      </c>
      <c r="I796" s="187"/>
      <c r="L796" s="183"/>
      <c r="M796" s="188"/>
      <c r="N796" s="189"/>
      <c r="O796" s="189"/>
      <c r="P796" s="189"/>
      <c r="Q796" s="189"/>
      <c r="R796" s="189"/>
      <c r="S796" s="189"/>
      <c r="T796" s="190"/>
      <c r="AT796" s="184" t="s">
        <v>595</v>
      </c>
      <c r="AU796" s="184" t="s">
        <v>545</v>
      </c>
      <c r="AV796" s="12" t="s">
        <v>545</v>
      </c>
      <c r="AW796" s="12" t="s">
        <v>503</v>
      </c>
      <c r="AX796" s="12" t="s">
        <v>539</v>
      </c>
      <c r="AY796" s="184" t="s">
        <v>582</v>
      </c>
    </row>
    <row r="797" spans="2:51" s="11" customFormat="1" ht="13.5">
      <c r="B797" s="175"/>
      <c r="D797" s="172" t="s">
        <v>595</v>
      </c>
      <c r="E797" s="176" t="s">
        <v>486</v>
      </c>
      <c r="F797" s="177" t="s">
        <v>648</v>
      </c>
      <c r="H797" s="178" t="s">
        <v>486</v>
      </c>
      <c r="I797" s="179"/>
      <c r="L797" s="175"/>
      <c r="M797" s="180"/>
      <c r="N797" s="181"/>
      <c r="O797" s="181"/>
      <c r="P797" s="181"/>
      <c r="Q797" s="181"/>
      <c r="R797" s="181"/>
      <c r="S797" s="181"/>
      <c r="T797" s="182"/>
      <c r="AT797" s="178" t="s">
        <v>595</v>
      </c>
      <c r="AU797" s="178" t="s">
        <v>545</v>
      </c>
      <c r="AV797" s="11" t="s">
        <v>487</v>
      </c>
      <c r="AW797" s="11" t="s">
        <v>503</v>
      </c>
      <c r="AX797" s="11" t="s">
        <v>539</v>
      </c>
      <c r="AY797" s="178" t="s">
        <v>582</v>
      </c>
    </row>
    <row r="798" spans="2:51" s="12" customFormat="1" ht="13.5">
      <c r="B798" s="183"/>
      <c r="D798" s="172" t="s">
        <v>595</v>
      </c>
      <c r="E798" s="184" t="s">
        <v>486</v>
      </c>
      <c r="F798" s="185" t="s">
        <v>649</v>
      </c>
      <c r="H798" s="186">
        <v>5</v>
      </c>
      <c r="I798" s="187"/>
      <c r="L798" s="183"/>
      <c r="M798" s="188"/>
      <c r="N798" s="189"/>
      <c r="O798" s="189"/>
      <c r="P798" s="189"/>
      <c r="Q798" s="189"/>
      <c r="R798" s="189"/>
      <c r="S798" s="189"/>
      <c r="T798" s="190"/>
      <c r="AT798" s="184" t="s">
        <v>595</v>
      </c>
      <c r="AU798" s="184" t="s">
        <v>545</v>
      </c>
      <c r="AV798" s="12" t="s">
        <v>545</v>
      </c>
      <c r="AW798" s="12" t="s">
        <v>503</v>
      </c>
      <c r="AX798" s="12" t="s">
        <v>539</v>
      </c>
      <c r="AY798" s="184" t="s">
        <v>582</v>
      </c>
    </row>
    <row r="799" spans="2:51" s="12" customFormat="1" ht="13.5">
      <c r="B799" s="183"/>
      <c r="D799" s="172" t="s">
        <v>595</v>
      </c>
      <c r="E799" s="184" t="s">
        <v>486</v>
      </c>
      <c r="F799" s="185" t="s">
        <v>650</v>
      </c>
      <c r="H799" s="186">
        <v>4</v>
      </c>
      <c r="I799" s="187"/>
      <c r="L799" s="183"/>
      <c r="M799" s="188"/>
      <c r="N799" s="189"/>
      <c r="O799" s="189"/>
      <c r="P799" s="189"/>
      <c r="Q799" s="189"/>
      <c r="R799" s="189"/>
      <c r="S799" s="189"/>
      <c r="T799" s="190"/>
      <c r="AT799" s="184" t="s">
        <v>595</v>
      </c>
      <c r="AU799" s="184" t="s">
        <v>545</v>
      </c>
      <c r="AV799" s="12" t="s">
        <v>545</v>
      </c>
      <c r="AW799" s="12" t="s">
        <v>503</v>
      </c>
      <c r="AX799" s="12" t="s">
        <v>539</v>
      </c>
      <c r="AY799" s="184" t="s">
        <v>582</v>
      </c>
    </row>
    <row r="800" spans="2:51" s="12" customFormat="1" ht="13.5">
      <c r="B800" s="183"/>
      <c r="D800" s="172" t="s">
        <v>595</v>
      </c>
      <c r="E800" s="184" t="s">
        <v>486</v>
      </c>
      <c r="F800" s="185" t="s">
        <v>651</v>
      </c>
      <c r="H800" s="186">
        <v>20</v>
      </c>
      <c r="I800" s="187"/>
      <c r="L800" s="183"/>
      <c r="M800" s="188"/>
      <c r="N800" s="189"/>
      <c r="O800" s="189"/>
      <c r="P800" s="189"/>
      <c r="Q800" s="189"/>
      <c r="R800" s="189"/>
      <c r="S800" s="189"/>
      <c r="T800" s="190"/>
      <c r="AT800" s="184" t="s">
        <v>595</v>
      </c>
      <c r="AU800" s="184" t="s">
        <v>545</v>
      </c>
      <c r="AV800" s="12" t="s">
        <v>545</v>
      </c>
      <c r="AW800" s="12" t="s">
        <v>503</v>
      </c>
      <c r="AX800" s="12" t="s">
        <v>539</v>
      </c>
      <c r="AY800" s="184" t="s">
        <v>582</v>
      </c>
    </row>
    <row r="801" spans="2:51" s="12" customFormat="1" ht="13.5">
      <c r="B801" s="183"/>
      <c r="D801" s="172" t="s">
        <v>595</v>
      </c>
      <c r="E801" s="184" t="s">
        <v>486</v>
      </c>
      <c r="F801" s="185" t="s">
        <v>652</v>
      </c>
      <c r="H801" s="186">
        <v>15</v>
      </c>
      <c r="I801" s="187"/>
      <c r="L801" s="183"/>
      <c r="M801" s="188"/>
      <c r="N801" s="189"/>
      <c r="O801" s="189"/>
      <c r="P801" s="189"/>
      <c r="Q801" s="189"/>
      <c r="R801" s="189"/>
      <c r="S801" s="189"/>
      <c r="T801" s="190"/>
      <c r="AT801" s="184" t="s">
        <v>595</v>
      </c>
      <c r="AU801" s="184" t="s">
        <v>545</v>
      </c>
      <c r="AV801" s="12" t="s">
        <v>545</v>
      </c>
      <c r="AW801" s="12" t="s">
        <v>503</v>
      </c>
      <c r="AX801" s="12" t="s">
        <v>539</v>
      </c>
      <c r="AY801" s="184" t="s">
        <v>582</v>
      </c>
    </row>
    <row r="802" spans="2:51" s="12" customFormat="1" ht="13.5">
      <c r="B802" s="183"/>
      <c r="D802" s="172" t="s">
        <v>595</v>
      </c>
      <c r="E802" s="184" t="s">
        <v>486</v>
      </c>
      <c r="F802" s="185" t="s">
        <v>653</v>
      </c>
      <c r="H802" s="186">
        <v>20</v>
      </c>
      <c r="I802" s="187"/>
      <c r="L802" s="183"/>
      <c r="M802" s="188"/>
      <c r="N802" s="189"/>
      <c r="O802" s="189"/>
      <c r="P802" s="189"/>
      <c r="Q802" s="189"/>
      <c r="R802" s="189"/>
      <c r="S802" s="189"/>
      <c r="T802" s="190"/>
      <c r="AT802" s="184" t="s">
        <v>595</v>
      </c>
      <c r="AU802" s="184" t="s">
        <v>545</v>
      </c>
      <c r="AV802" s="12" t="s">
        <v>545</v>
      </c>
      <c r="AW802" s="12" t="s">
        <v>503</v>
      </c>
      <c r="AX802" s="12" t="s">
        <v>539</v>
      </c>
      <c r="AY802" s="184" t="s">
        <v>582</v>
      </c>
    </row>
    <row r="803" spans="2:51" s="12" customFormat="1" ht="13.5">
      <c r="B803" s="183"/>
      <c r="D803" s="172" t="s">
        <v>595</v>
      </c>
      <c r="E803" s="184" t="s">
        <v>486</v>
      </c>
      <c r="F803" s="185" t="s">
        <v>654</v>
      </c>
      <c r="H803" s="186">
        <v>5</v>
      </c>
      <c r="I803" s="187"/>
      <c r="L803" s="183"/>
      <c r="M803" s="188"/>
      <c r="N803" s="189"/>
      <c r="O803" s="189"/>
      <c r="P803" s="189"/>
      <c r="Q803" s="189"/>
      <c r="R803" s="189"/>
      <c r="S803" s="189"/>
      <c r="T803" s="190"/>
      <c r="AT803" s="184" t="s">
        <v>595</v>
      </c>
      <c r="AU803" s="184" t="s">
        <v>545</v>
      </c>
      <c r="AV803" s="12" t="s">
        <v>545</v>
      </c>
      <c r="AW803" s="12" t="s">
        <v>503</v>
      </c>
      <c r="AX803" s="12" t="s">
        <v>539</v>
      </c>
      <c r="AY803" s="184" t="s">
        <v>582</v>
      </c>
    </row>
    <row r="804" spans="2:51" s="12" customFormat="1" ht="13.5">
      <c r="B804" s="183"/>
      <c r="D804" s="172" t="s">
        <v>595</v>
      </c>
      <c r="E804" s="184" t="s">
        <v>486</v>
      </c>
      <c r="F804" s="185" t="s">
        <v>655</v>
      </c>
      <c r="H804" s="186">
        <v>5</v>
      </c>
      <c r="I804" s="187"/>
      <c r="L804" s="183"/>
      <c r="M804" s="188"/>
      <c r="N804" s="189"/>
      <c r="O804" s="189"/>
      <c r="P804" s="189"/>
      <c r="Q804" s="189"/>
      <c r="R804" s="189"/>
      <c r="S804" s="189"/>
      <c r="T804" s="190"/>
      <c r="AT804" s="184" t="s">
        <v>595</v>
      </c>
      <c r="AU804" s="184" t="s">
        <v>545</v>
      </c>
      <c r="AV804" s="12" t="s">
        <v>545</v>
      </c>
      <c r="AW804" s="12" t="s">
        <v>503</v>
      </c>
      <c r="AX804" s="12" t="s">
        <v>539</v>
      </c>
      <c r="AY804" s="184" t="s">
        <v>582</v>
      </c>
    </row>
    <row r="805" spans="2:51" s="12" customFormat="1" ht="13.5">
      <c r="B805" s="183"/>
      <c r="D805" s="172" t="s">
        <v>595</v>
      </c>
      <c r="E805" s="184" t="s">
        <v>486</v>
      </c>
      <c r="F805" s="185" t="s">
        <v>656</v>
      </c>
      <c r="H805" s="186">
        <v>5</v>
      </c>
      <c r="I805" s="187"/>
      <c r="L805" s="183"/>
      <c r="M805" s="188"/>
      <c r="N805" s="189"/>
      <c r="O805" s="189"/>
      <c r="P805" s="189"/>
      <c r="Q805" s="189"/>
      <c r="R805" s="189"/>
      <c r="S805" s="189"/>
      <c r="T805" s="190"/>
      <c r="AT805" s="184" t="s">
        <v>595</v>
      </c>
      <c r="AU805" s="184" t="s">
        <v>545</v>
      </c>
      <c r="AV805" s="12" t="s">
        <v>545</v>
      </c>
      <c r="AW805" s="12" t="s">
        <v>503</v>
      </c>
      <c r="AX805" s="12" t="s">
        <v>539</v>
      </c>
      <c r="AY805" s="184" t="s">
        <v>582</v>
      </c>
    </row>
    <row r="806" spans="2:51" s="12" customFormat="1" ht="13.5">
      <c r="B806" s="183"/>
      <c r="D806" s="172" t="s">
        <v>595</v>
      </c>
      <c r="E806" s="184" t="s">
        <v>486</v>
      </c>
      <c r="F806" s="185" t="s">
        <v>657</v>
      </c>
      <c r="H806" s="186">
        <v>7</v>
      </c>
      <c r="I806" s="187"/>
      <c r="L806" s="183"/>
      <c r="M806" s="188"/>
      <c r="N806" s="189"/>
      <c r="O806" s="189"/>
      <c r="P806" s="189"/>
      <c r="Q806" s="189"/>
      <c r="R806" s="189"/>
      <c r="S806" s="189"/>
      <c r="T806" s="190"/>
      <c r="AT806" s="184" t="s">
        <v>595</v>
      </c>
      <c r="AU806" s="184" t="s">
        <v>545</v>
      </c>
      <c r="AV806" s="12" t="s">
        <v>545</v>
      </c>
      <c r="AW806" s="12" t="s">
        <v>503</v>
      </c>
      <c r="AX806" s="12" t="s">
        <v>539</v>
      </c>
      <c r="AY806" s="184" t="s">
        <v>582</v>
      </c>
    </row>
    <row r="807" spans="2:51" s="12" customFormat="1" ht="13.5">
      <c r="B807" s="183"/>
      <c r="D807" s="172" t="s">
        <v>595</v>
      </c>
      <c r="E807" s="184" t="s">
        <v>486</v>
      </c>
      <c r="F807" s="185" t="s">
        <v>658</v>
      </c>
      <c r="H807" s="186">
        <v>5</v>
      </c>
      <c r="I807" s="187"/>
      <c r="L807" s="183"/>
      <c r="M807" s="188"/>
      <c r="N807" s="189"/>
      <c r="O807" s="189"/>
      <c r="P807" s="189"/>
      <c r="Q807" s="189"/>
      <c r="R807" s="189"/>
      <c r="S807" s="189"/>
      <c r="T807" s="190"/>
      <c r="AT807" s="184" t="s">
        <v>595</v>
      </c>
      <c r="AU807" s="184" t="s">
        <v>545</v>
      </c>
      <c r="AV807" s="12" t="s">
        <v>545</v>
      </c>
      <c r="AW807" s="12" t="s">
        <v>503</v>
      </c>
      <c r="AX807" s="12" t="s">
        <v>539</v>
      </c>
      <c r="AY807" s="184" t="s">
        <v>582</v>
      </c>
    </row>
    <row r="808" spans="2:51" s="12" customFormat="1" ht="13.5">
      <c r="B808" s="183"/>
      <c r="D808" s="172" t="s">
        <v>595</v>
      </c>
      <c r="E808" s="184" t="s">
        <v>486</v>
      </c>
      <c r="F808" s="185" t="s">
        <v>659</v>
      </c>
      <c r="H808" s="186">
        <v>6</v>
      </c>
      <c r="I808" s="187"/>
      <c r="L808" s="183"/>
      <c r="M808" s="188"/>
      <c r="N808" s="189"/>
      <c r="O808" s="189"/>
      <c r="P808" s="189"/>
      <c r="Q808" s="189"/>
      <c r="R808" s="189"/>
      <c r="S808" s="189"/>
      <c r="T808" s="190"/>
      <c r="AT808" s="184" t="s">
        <v>595</v>
      </c>
      <c r="AU808" s="184" t="s">
        <v>545</v>
      </c>
      <c r="AV808" s="12" t="s">
        <v>545</v>
      </c>
      <c r="AW808" s="12" t="s">
        <v>503</v>
      </c>
      <c r="AX808" s="12" t="s">
        <v>539</v>
      </c>
      <c r="AY808" s="184" t="s">
        <v>582</v>
      </c>
    </row>
    <row r="809" spans="2:51" s="12" customFormat="1" ht="13.5">
      <c r="B809" s="183"/>
      <c r="D809" s="172" t="s">
        <v>595</v>
      </c>
      <c r="E809" s="184" t="s">
        <v>486</v>
      </c>
      <c r="F809" s="185" t="s">
        <v>660</v>
      </c>
      <c r="H809" s="186">
        <v>5</v>
      </c>
      <c r="I809" s="187"/>
      <c r="L809" s="183"/>
      <c r="M809" s="188"/>
      <c r="N809" s="189"/>
      <c r="O809" s="189"/>
      <c r="P809" s="189"/>
      <c r="Q809" s="189"/>
      <c r="R809" s="189"/>
      <c r="S809" s="189"/>
      <c r="T809" s="190"/>
      <c r="AT809" s="184" t="s">
        <v>595</v>
      </c>
      <c r="AU809" s="184" t="s">
        <v>545</v>
      </c>
      <c r="AV809" s="12" t="s">
        <v>545</v>
      </c>
      <c r="AW809" s="12" t="s">
        <v>503</v>
      </c>
      <c r="AX809" s="12" t="s">
        <v>539</v>
      </c>
      <c r="AY809" s="184" t="s">
        <v>582</v>
      </c>
    </row>
    <row r="810" spans="2:51" s="12" customFormat="1" ht="13.5">
      <c r="B810" s="183"/>
      <c r="D810" s="172" t="s">
        <v>595</v>
      </c>
      <c r="E810" s="184" t="s">
        <v>486</v>
      </c>
      <c r="F810" s="185" t="s">
        <v>661</v>
      </c>
      <c r="H810" s="186">
        <v>7</v>
      </c>
      <c r="I810" s="187"/>
      <c r="L810" s="183"/>
      <c r="M810" s="188"/>
      <c r="N810" s="189"/>
      <c r="O810" s="189"/>
      <c r="P810" s="189"/>
      <c r="Q810" s="189"/>
      <c r="R810" s="189"/>
      <c r="S810" s="189"/>
      <c r="T810" s="190"/>
      <c r="AT810" s="184" t="s">
        <v>595</v>
      </c>
      <c r="AU810" s="184" t="s">
        <v>545</v>
      </c>
      <c r="AV810" s="12" t="s">
        <v>545</v>
      </c>
      <c r="AW810" s="12" t="s">
        <v>503</v>
      </c>
      <c r="AX810" s="12" t="s">
        <v>539</v>
      </c>
      <c r="AY810" s="184" t="s">
        <v>582</v>
      </c>
    </row>
    <row r="811" spans="2:51" s="12" customFormat="1" ht="13.5">
      <c r="B811" s="183"/>
      <c r="D811" s="172" t="s">
        <v>595</v>
      </c>
      <c r="E811" s="184" t="s">
        <v>486</v>
      </c>
      <c r="F811" s="185" t="s">
        <v>662</v>
      </c>
      <c r="H811" s="186">
        <v>5</v>
      </c>
      <c r="I811" s="187"/>
      <c r="L811" s="183"/>
      <c r="M811" s="188"/>
      <c r="N811" s="189"/>
      <c r="O811" s="189"/>
      <c r="P811" s="189"/>
      <c r="Q811" s="189"/>
      <c r="R811" s="189"/>
      <c r="S811" s="189"/>
      <c r="T811" s="190"/>
      <c r="AT811" s="184" t="s">
        <v>595</v>
      </c>
      <c r="AU811" s="184" t="s">
        <v>545</v>
      </c>
      <c r="AV811" s="12" t="s">
        <v>545</v>
      </c>
      <c r="AW811" s="12" t="s">
        <v>503</v>
      </c>
      <c r="AX811" s="12" t="s">
        <v>539</v>
      </c>
      <c r="AY811" s="184" t="s">
        <v>582</v>
      </c>
    </row>
    <row r="812" spans="2:51" s="12" customFormat="1" ht="13.5">
      <c r="B812" s="183"/>
      <c r="D812" s="172" t="s">
        <v>595</v>
      </c>
      <c r="E812" s="184" t="s">
        <v>486</v>
      </c>
      <c r="F812" s="185" t="s">
        <v>663</v>
      </c>
      <c r="H812" s="186">
        <v>5</v>
      </c>
      <c r="I812" s="187"/>
      <c r="L812" s="183"/>
      <c r="M812" s="188"/>
      <c r="N812" s="189"/>
      <c r="O812" s="189"/>
      <c r="P812" s="189"/>
      <c r="Q812" s="189"/>
      <c r="R812" s="189"/>
      <c r="S812" s="189"/>
      <c r="T812" s="190"/>
      <c r="AT812" s="184" t="s">
        <v>595</v>
      </c>
      <c r="AU812" s="184" t="s">
        <v>545</v>
      </c>
      <c r="AV812" s="12" t="s">
        <v>545</v>
      </c>
      <c r="AW812" s="12" t="s">
        <v>503</v>
      </c>
      <c r="AX812" s="12" t="s">
        <v>539</v>
      </c>
      <c r="AY812" s="184" t="s">
        <v>582</v>
      </c>
    </row>
    <row r="813" spans="2:51" s="12" customFormat="1" ht="13.5">
      <c r="B813" s="183"/>
      <c r="D813" s="172" t="s">
        <v>595</v>
      </c>
      <c r="E813" s="184" t="s">
        <v>486</v>
      </c>
      <c r="F813" s="185" t="s">
        <v>664</v>
      </c>
      <c r="H813" s="186">
        <v>5</v>
      </c>
      <c r="I813" s="187"/>
      <c r="L813" s="183"/>
      <c r="M813" s="188"/>
      <c r="N813" s="189"/>
      <c r="O813" s="189"/>
      <c r="P813" s="189"/>
      <c r="Q813" s="189"/>
      <c r="R813" s="189"/>
      <c r="S813" s="189"/>
      <c r="T813" s="190"/>
      <c r="AT813" s="184" t="s">
        <v>595</v>
      </c>
      <c r="AU813" s="184" t="s">
        <v>545</v>
      </c>
      <c r="AV813" s="12" t="s">
        <v>545</v>
      </c>
      <c r="AW813" s="12" t="s">
        <v>503</v>
      </c>
      <c r="AX813" s="12" t="s">
        <v>539</v>
      </c>
      <c r="AY813" s="184" t="s">
        <v>582</v>
      </c>
    </row>
    <row r="814" spans="2:51" s="12" customFormat="1" ht="13.5">
      <c r="B814" s="183"/>
      <c r="D814" s="172" t="s">
        <v>595</v>
      </c>
      <c r="E814" s="184" t="s">
        <v>486</v>
      </c>
      <c r="F814" s="185" t="s">
        <v>665</v>
      </c>
      <c r="H814" s="186">
        <v>13</v>
      </c>
      <c r="I814" s="187"/>
      <c r="L814" s="183"/>
      <c r="M814" s="188"/>
      <c r="N814" s="189"/>
      <c r="O814" s="189"/>
      <c r="P814" s="189"/>
      <c r="Q814" s="189"/>
      <c r="R814" s="189"/>
      <c r="S814" s="189"/>
      <c r="T814" s="190"/>
      <c r="AT814" s="184" t="s">
        <v>595</v>
      </c>
      <c r="AU814" s="184" t="s">
        <v>545</v>
      </c>
      <c r="AV814" s="12" t="s">
        <v>545</v>
      </c>
      <c r="AW814" s="12" t="s">
        <v>503</v>
      </c>
      <c r="AX814" s="12" t="s">
        <v>539</v>
      </c>
      <c r="AY814" s="184" t="s">
        <v>582</v>
      </c>
    </row>
    <row r="815" spans="2:51" s="12" customFormat="1" ht="13.5">
      <c r="B815" s="183"/>
      <c r="D815" s="172" t="s">
        <v>595</v>
      </c>
      <c r="E815" s="184" t="s">
        <v>486</v>
      </c>
      <c r="F815" s="185" t="s">
        <v>666</v>
      </c>
      <c r="H815" s="186">
        <v>8</v>
      </c>
      <c r="I815" s="187"/>
      <c r="L815" s="183"/>
      <c r="M815" s="188"/>
      <c r="N815" s="189"/>
      <c r="O815" s="189"/>
      <c r="P815" s="189"/>
      <c r="Q815" s="189"/>
      <c r="R815" s="189"/>
      <c r="S815" s="189"/>
      <c r="T815" s="190"/>
      <c r="AT815" s="184" t="s">
        <v>595</v>
      </c>
      <c r="AU815" s="184" t="s">
        <v>545</v>
      </c>
      <c r="AV815" s="12" t="s">
        <v>545</v>
      </c>
      <c r="AW815" s="12" t="s">
        <v>503</v>
      </c>
      <c r="AX815" s="12" t="s">
        <v>539</v>
      </c>
      <c r="AY815" s="184" t="s">
        <v>582</v>
      </c>
    </row>
    <row r="816" spans="2:51" s="12" customFormat="1" ht="13.5">
      <c r="B816" s="183"/>
      <c r="D816" s="172" t="s">
        <v>595</v>
      </c>
      <c r="E816" s="184" t="s">
        <v>486</v>
      </c>
      <c r="F816" s="185" t="s">
        <v>667</v>
      </c>
      <c r="H816" s="186">
        <v>5</v>
      </c>
      <c r="I816" s="187"/>
      <c r="L816" s="183"/>
      <c r="M816" s="188"/>
      <c r="N816" s="189"/>
      <c r="O816" s="189"/>
      <c r="P816" s="189"/>
      <c r="Q816" s="189"/>
      <c r="R816" s="189"/>
      <c r="S816" s="189"/>
      <c r="T816" s="190"/>
      <c r="AT816" s="184" t="s">
        <v>595</v>
      </c>
      <c r="AU816" s="184" t="s">
        <v>545</v>
      </c>
      <c r="AV816" s="12" t="s">
        <v>545</v>
      </c>
      <c r="AW816" s="12" t="s">
        <v>503</v>
      </c>
      <c r="AX816" s="12" t="s">
        <v>539</v>
      </c>
      <c r="AY816" s="184" t="s">
        <v>582</v>
      </c>
    </row>
    <row r="817" spans="2:51" s="12" customFormat="1" ht="13.5">
      <c r="B817" s="183"/>
      <c r="D817" s="172" t="s">
        <v>595</v>
      </c>
      <c r="E817" s="184" t="s">
        <v>486</v>
      </c>
      <c r="F817" s="185" t="s">
        <v>668</v>
      </c>
      <c r="H817" s="186">
        <v>5</v>
      </c>
      <c r="I817" s="187"/>
      <c r="L817" s="183"/>
      <c r="M817" s="188"/>
      <c r="N817" s="189"/>
      <c r="O817" s="189"/>
      <c r="P817" s="189"/>
      <c r="Q817" s="189"/>
      <c r="R817" s="189"/>
      <c r="S817" s="189"/>
      <c r="T817" s="190"/>
      <c r="AT817" s="184" t="s">
        <v>595</v>
      </c>
      <c r="AU817" s="184" t="s">
        <v>545</v>
      </c>
      <c r="AV817" s="12" t="s">
        <v>545</v>
      </c>
      <c r="AW817" s="12" t="s">
        <v>503</v>
      </c>
      <c r="AX817" s="12" t="s">
        <v>539</v>
      </c>
      <c r="AY817" s="184" t="s">
        <v>582</v>
      </c>
    </row>
    <row r="818" spans="2:51" s="12" customFormat="1" ht="13.5">
      <c r="B818" s="183"/>
      <c r="D818" s="172" t="s">
        <v>595</v>
      </c>
      <c r="E818" s="184" t="s">
        <v>486</v>
      </c>
      <c r="F818" s="185" t="s">
        <v>669</v>
      </c>
      <c r="H818" s="186">
        <v>5</v>
      </c>
      <c r="I818" s="187"/>
      <c r="L818" s="183"/>
      <c r="M818" s="188"/>
      <c r="N818" s="189"/>
      <c r="O818" s="189"/>
      <c r="P818" s="189"/>
      <c r="Q818" s="189"/>
      <c r="R818" s="189"/>
      <c r="S818" s="189"/>
      <c r="T818" s="190"/>
      <c r="AT818" s="184" t="s">
        <v>595</v>
      </c>
      <c r="AU818" s="184" t="s">
        <v>545</v>
      </c>
      <c r="AV818" s="12" t="s">
        <v>545</v>
      </c>
      <c r="AW818" s="12" t="s">
        <v>503</v>
      </c>
      <c r="AX818" s="12" t="s">
        <v>539</v>
      </c>
      <c r="AY818" s="184" t="s">
        <v>582</v>
      </c>
    </row>
    <row r="819" spans="2:51" s="12" customFormat="1" ht="13.5">
      <c r="B819" s="183"/>
      <c r="D819" s="172" t="s">
        <v>595</v>
      </c>
      <c r="E819" s="184" t="s">
        <v>486</v>
      </c>
      <c r="F819" s="185" t="s">
        <v>670</v>
      </c>
      <c r="H819" s="186">
        <v>12</v>
      </c>
      <c r="I819" s="187"/>
      <c r="L819" s="183"/>
      <c r="M819" s="188"/>
      <c r="N819" s="189"/>
      <c r="O819" s="189"/>
      <c r="P819" s="189"/>
      <c r="Q819" s="189"/>
      <c r="R819" s="189"/>
      <c r="S819" s="189"/>
      <c r="T819" s="190"/>
      <c r="AT819" s="184" t="s">
        <v>595</v>
      </c>
      <c r="AU819" s="184" t="s">
        <v>545</v>
      </c>
      <c r="AV819" s="12" t="s">
        <v>545</v>
      </c>
      <c r="AW819" s="12" t="s">
        <v>503</v>
      </c>
      <c r="AX819" s="12" t="s">
        <v>539</v>
      </c>
      <c r="AY819" s="184" t="s">
        <v>582</v>
      </c>
    </row>
    <row r="820" spans="2:51" s="12" customFormat="1" ht="13.5">
      <c r="B820" s="183"/>
      <c r="D820" s="172" t="s">
        <v>595</v>
      </c>
      <c r="E820" s="184" t="s">
        <v>486</v>
      </c>
      <c r="F820" s="185" t="s">
        <v>671</v>
      </c>
      <c r="H820" s="186">
        <v>10</v>
      </c>
      <c r="I820" s="187"/>
      <c r="L820" s="183"/>
      <c r="M820" s="188"/>
      <c r="N820" s="189"/>
      <c r="O820" s="189"/>
      <c r="P820" s="189"/>
      <c r="Q820" s="189"/>
      <c r="R820" s="189"/>
      <c r="S820" s="189"/>
      <c r="T820" s="190"/>
      <c r="AT820" s="184" t="s">
        <v>595</v>
      </c>
      <c r="AU820" s="184" t="s">
        <v>545</v>
      </c>
      <c r="AV820" s="12" t="s">
        <v>545</v>
      </c>
      <c r="AW820" s="12" t="s">
        <v>503</v>
      </c>
      <c r="AX820" s="12" t="s">
        <v>539</v>
      </c>
      <c r="AY820" s="184" t="s">
        <v>582</v>
      </c>
    </row>
    <row r="821" spans="2:51" s="12" customFormat="1" ht="13.5">
      <c r="B821" s="183"/>
      <c r="D821" s="172" t="s">
        <v>595</v>
      </c>
      <c r="E821" s="184" t="s">
        <v>486</v>
      </c>
      <c r="F821" s="185" t="s">
        <v>672</v>
      </c>
      <c r="H821" s="186">
        <v>10</v>
      </c>
      <c r="I821" s="187"/>
      <c r="L821" s="183"/>
      <c r="M821" s="188"/>
      <c r="N821" s="189"/>
      <c r="O821" s="189"/>
      <c r="P821" s="189"/>
      <c r="Q821" s="189"/>
      <c r="R821" s="189"/>
      <c r="S821" s="189"/>
      <c r="T821" s="190"/>
      <c r="AT821" s="184" t="s">
        <v>595</v>
      </c>
      <c r="AU821" s="184" t="s">
        <v>545</v>
      </c>
      <c r="AV821" s="12" t="s">
        <v>545</v>
      </c>
      <c r="AW821" s="12" t="s">
        <v>503</v>
      </c>
      <c r="AX821" s="12" t="s">
        <v>539</v>
      </c>
      <c r="AY821" s="184" t="s">
        <v>582</v>
      </c>
    </row>
    <row r="822" spans="2:51" s="12" customFormat="1" ht="13.5">
      <c r="B822" s="183"/>
      <c r="D822" s="172" t="s">
        <v>595</v>
      </c>
      <c r="E822" s="184" t="s">
        <v>486</v>
      </c>
      <c r="F822" s="185" t="s">
        <v>673</v>
      </c>
      <c r="H822" s="186">
        <v>7</v>
      </c>
      <c r="I822" s="187"/>
      <c r="L822" s="183"/>
      <c r="M822" s="188"/>
      <c r="N822" s="189"/>
      <c r="O822" s="189"/>
      <c r="P822" s="189"/>
      <c r="Q822" s="189"/>
      <c r="R822" s="189"/>
      <c r="S822" s="189"/>
      <c r="T822" s="190"/>
      <c r="AT822" s="184" t="s">
        <v>595</v>
      </c>
      <c r="AU822" s="184" t="s">
        <v>545</v>
      </c>
      <c r="AV822" s="12" t="s">
        <v>545</v>
      </c>
      <c r="AW822" s="12" t="s">
        <v>503</v>
      </c>
      <c r="AX822" s="12" t="s">
        <v>539</v>
      </c>
      <c r="AY822" s="184" t="s">
        <v>582</v>
      </c>
    </row>
    <row r="823" spans="2:51" s="12" customFormat="1" ht="13.5">
      <c r="B823" s="183"/>
      <c r="D823" s="172" t="s">
        <v>595</v>
      </c>
      <c r="E823" s="184" t="s">
        <v>486</v>
      </c>
      <c r="F823" s="185" t="s">
        <v>674</v>
      </c>
      <c r="H823" s="186">
        <v>6</v>
      </c>
      <c r="I823" s="187"/>
      <c r="L823" s="183"/>
      <c r="M823" s="188"/>
      <c r="N823" s="189"/>
      <c r="O823" s="189"/>
      <c r="P823" s="189"/>
      <c r="Q823" s="189"/>
      <c r="R823" s="189"/>
      <c r="S823" s="189"/>
      <c r="T823" s="190"/>
      <c r="AT823" s="184" t="s">
        <v>595</v>
      </c>
      <c r="AU823" s="184" t="s">
        <v>545</v>
      </c>
      <c r="AV823" s="12" t="s">
        <v>545</v>
      </c>
      <c r="AW823" s="12" t="s">
        <v>503</v>
      </c>
      <c r="AX823" s="12" t="s">
        <v>539</v>
      </c>
      <c r="AY823" s="184" t="s">
        <v>582</v>
      </c>
    </row>
    <row r="824" spans="2:51" s="12" customFormat="1" ht="13.5">
      <c r="B824" s="183"/>
      <c r="D824" s="172" t="s">
        <v>595</v>
      </c>
      <c r="E824" s="184" t="s">
        <v>486</v>
      </c>
      <c r="F824" s="185" t="s">
        <v>675</v>
      </c>
      <c r="H824" s="186">
        <v>6</v>
      </c>
      <c r="I824" s="187"/>
      <c r="L824" s="183"/>
      <c r="M824" s="188"/>
      <c r="N824" s="189"/>
      <c r="O824" s="189"/>
      <c r="P824" s="189"/>
      <c r="Q824" s="189"/>
      <c r="R824" s="189"/>
      <c r="S824" s="189"/>
      <c r="T824" s="190"/>
      <c r="AT824" s="184" t="s">
        <v>595</v>
      </c>
      <c r="AU824" s="184" t="s">
        <v>545</v>
      </c>
      <c r="AV824" s="12" t="s">
        <v>545</v>
      </c>
      <c r="AW824" s="12" t="s">
        <v>503</v>
      </c>
      <c r="AX824" s="12" t="s">
        <v>539</v>
      </c>
      <c r="AY824" s="184" t="s">
        <v>582</v>
      </c>
    </row>
    <row r="825" spans="2:51" s="12" customFormat="1" ht="13.5">
      <c r="B825" s="183"/>
      <c r="D825" s="172" t="s">
        <v>595</v>
      </c>
      <c r="E825" s="184" t="s">
        <v>486</v>
      </c>
      <c r="F825" s="185" t="s">
        <v>676</v>
      </c>
      <c r="H825" s="186">
        <v>8</v>
      </c>
      <c r="I825" s="187"/>
      <c r="L825" s="183"/>
      <c r="M825" s="188"/>
      <c r="N825" s="189"/>
      <c r="O825" s="189"/>
      <c r="P825" s="189"/>
      <c r="Q825" s="189"/>
      <c r="R825" s="189"/>
      <c r="S825" s="189"/>
      <c r="T825" s="190"/>
      <c r="AT825" s="184" t="s">
        <v>595</v>
      </c>
      <c r="AU825" s="184" t="s">
        <v>545</v>
      </c>
      <c r="AV825" s="12" t="s">
        <v>545</v>
      </c>
      <c r="AW825" s="12" t="s">
        <v>503</v>
      </c>
      <c r="AX825" s="12" t="s">
        <v>539</v>
      </c>
      <c r="AY825" s="184" t="s">
        <v>582</v>
      </c>
    </row>
    <row r="826" spans="2:51" s="12" customFormat="1" ht="13.5">
      <c r="B826" s="183"/>
      <c r="D826" s="172" t="s">
        <v>595</v>
      </c>
      <c r="E826" s="184" t="s">
        <v>486</v>
      </c>
      <c r="F826" s="185" t="s">
        <v>677</v>
      </c>
      <c r="H826" s="186">
        <v>8</v>
      </c>
      <c r="I826" s="187"/>
      <c r="L826" s="183"/>
      <c r="M826" s="188"/>
      <c r="N826" s="189"/>
      <c r="O826" s="189"/>
      <c r="P826" s="189"/>
      <c r="Q826" s="189"/>
      <c r="R826" s="189"/>
      <c r="S826" s="189"/>
      <c r="T826" s="190"/>
      <c r="AT826" s="184" t="s">
        <v>595</v>
      </c>
      <c r="AU826" s="184" t="s">
        <v>545</v>
      </c>
      <c r="AV826" s="12" t="s">
        <v>545</v>
      </c>
      <c r="AW826" s="12" t="s">
        <v>503</v>
      </c>
      <c r="AX826" s="12" t="s">
        <v>539</v>
      </c>
      <c r="AY826" s="184" t="s">
        <v>582</v>
      </c>
    </row>
    <row r="827" spans="2:51" s="12" customFormat="1" ht="13.5">
      <c r="B827" s="183"/>
      <c r="D827" s="172" t="s">
        <v>595</v>
      </c>
      <c r="E827" s="184" t="s">
        <v>486</v>
      </c>
      <c r="F827" s="185" t="s">
        <v>678</v>
      </c>
      <c r="H827" s="186">
        <v>10</v>
      </c>
      <c r="I827" s="187"/>
      <c r="L827" s="183"/>
      <c r="M827" s="188"/>
      <c r="N827" s="189"/>
      <c r="O827" s="189"/>
      <c r="P827" s="189"/>
      <c r="Q827" s="189"/>
      <c r="R827" s="189"/>
      <c r="S827" s="189"/>
      <c r="T827" s="190"/>
      <c r="AT827" s="184" t="s">
        <v>595</v>
      </c>
      <c r="AU827" s="184" t="s">
        <v>545</v>
      </c>
      <c r="AV827" s="12" t="s">
        <v>545</v>
      </c>
      <c r="AW827" s="12" t="s">
        <v>503</v>
      </c>
      <c r="AX827" s="12" t="s">
        <v>539</v>
      </c>
      <c r="AY827" s="184" t="s">
        <v>582</v>
      </c>
    </row>
    <row r="828" spans="2:51" s="12" customFormat="1" ht="13.5">
      <c r="B828" s="183"/>
      <c r="D828" s="172" t="s">
        <v>595</v>
      </c>
      <c r="E828" s="184" t="s">
        <v>486</v>
      </c>
      <c r="F828" s="185" t="s">
        <v>679</v>
      </c>
      <c r="H828" s="186">
        <v>6</v>
      </c>
      <c r="I828" s="187"/>
      <c r="L828" s="183"/>
      <c r="M828" s="188"/>
      <c r="N828" s="189"/>
      <c r="O828" s="189"/>
      <c r="P828" s="189"/>
      <c r="Q828" s="189"/>
      <c r="R828" s="189"/>
      <c r="S828" s="189"/>
      <c r="T828" s="190"/>
      <c r="AT828" s="184" t="s">
        <v>595</v>
      </c>
      <c r="AU828" s="184" t="s">
        <v>545</v>
      </c>
      <c r="AV828" s="12" t="s">
        <v>545</v>
      </c>
      <c r="AW828" s="12" t="s">
        <v>503</v>
      </c>
      <c r="AX828" s="12" t="s">
        <v>539</v>
      </c>
      <c r="AY828" s="184" t="s">
        <v>582</v>
      </c>
    </row>
    <row r="829" spans="2:51" s="12" customFormat="1" ht="13.5">
      <c r="B829" s="183"/>
      <c r="D829" s="172" t="s">
        <v>595</v>
      </c>
      <c r="E829" s="184" t="s">
        <v>486</v>
      </c>
      <c r="F829" s="185" t="s">
        <v>680</v>
      </c>
      <c r="H829" s="186">
        <v>7</v>
      </c>
      <c r="I829" s="187"/>
      <c r="L829" s="183"/>
      <c r="M829" s="188"/>
      <c r="N829" s="189"/>
      <c r="O829" s="189"/>
      <c r="P829" s="189"/>
      <c r="Q829" s="189"/>
      <c r="R829" s="189"/>
      <c r="S829" s="189"/>
      <c r="T829" s="190"/>
      <c r="AT829" s="184" t="s">
        <v>595</v>
      </c>
      <c r="AU829" s="184" t="s">
        <v>545</v>
      </c>
      <c r="AV829" s="12" t="s">
        <v>545</v>
      </c>
      <c r="AW829" s="12" t="s">
        <v>503</v>
      </c>
      <c r="AX829" s="12" t="s">
        <v>539</v>
      </c>
      <c r="AY829" s="184" t="s">
        <v>582</v>
      </c>
    </row>
    <row r="830" spans="2:51" s="12" customFormat="1" ht="13.5">
      <c r="B830" s="183"/>
      <c r="D830" s="172" t="s">
        <v>595</v>
      </c>
      <c r="E830" s="184" t="s">
        <v>486</v>
      </c>
      <c r="F830" s="185" t="s">
        <v>681</v>
      </c>
      <c r="H830" s="186">
        <v>25</v>
      </c>
      <c r="I830" s="187"/>
      <c r="L830" s="183"/>
      <c r="M830" s="188"/>
      <c r="N830" s="189"/>
      <c r="O830" s="189"/>
      <c r="P830" s="189"/>
      <c r="Q830" s="189"/>
      <c r="R830" s="189"/>
      <c r="S830" s="189"/>
      <c r="T830" s="190"/>
      <c r="AT830" s="184" t="s">
        <v>595</v>
      </c>
      <c r="AU830" s="184" t="s">
        <v>545</v>
      </c>
      <c r="AV830" s="12" t="s">
        <v>545</v>
      </c>
      <c r="AW830" s="12" t="s">
        <v>503</v>
      </c>
      <c r="AX830" s="12" t="s">
        <v>539</v>
      </c>
      <c r="AY830" s="184" t="s">
        <v>582</v>
      </c>
    </row>
    <row r="831" spans="2:51" s="13" customFormat="1" ht="13.5">
      <c r="B831" s="191"/>
      <c r="D831" s="192" t="s">
        <v>595</v>
      </c>
      <c r="E831" s="193" t="s">
        <v>486</v>
      </c>
      <c r="F831" s="194" t="s">
        <v>607</v>
      </c>
      <c r="H831" s="195">
        <v>15890</v>
      </c>
      <c r="I831" s="196"/>
      <c r="L831" s="191"/>
      <c r="M831" s="197"/>
      <c r="N831" s="198"/>
      <c r="O831" s="198"/>
      <c r="P831" s="198"/>
      <c r="Q831" s="198"/>
      <c r="R831" s="198"/>
      <c r="S831" s="198"/>
      <c r="T831" s="199"/>
      <c r="AT831" s="200" t="s">
        <v>595</v>
      </c>
      <c r="AU831" s="200" t="s">
        <v>545</v>
      </c>
      <c r="AV831" s="13" t="s">
        <v>589</v>
      </c>
      <c r="AW831" s="13" t="s">
        <v>503</v>
      </c>
      <c r="AX831" s="13" t="s">
        <v>487</v>
      </c>
      <c r="AY831" s="200" t="s">
        <v>582</v>
      </c>
    </row>
    <row r="832" spans="2:65" s="1" customFormat="1" ht="22.5" customHeight="1">
      <c r="B832" s="159"/>
      <c r="C832" s="160" t="s">
        <v>171</v>
      </c>
      <c r="D832" s="160" t="s">
        <v>584</v>
      </c>
      <c r="E832" s="161" t="s">
        <v>172</v>
      </c>
      <c r="F832" s="162" t="s">
        <v>173</v>
      </c>
      <c r="G832" s="163" t="s">
        <v>587</v>
      </c>
      <c r="H832" s="164">
        <v>921</v>
      </c>
      <c r="I832" s="165"/>
      <c r="J832" s="166">
        <f>ROUND(I832*H832,2)</f>
        <v>0</v>
      </c>
      <c r="K832" s="162" t="s">
        <v>588</v>
      </c>
      <c r="L832" s="34"/>
      <c r="M832" s="167" t="s">
        <v>486</v>
      </c>
      <c r="N832" s="168" t="s">
        <v>510</v>
      </c>
      <c r="O832" s="35"/>
      <c r="P832" s="169">
        <f>O832*H832</f>
        <v>0</v>
      </c>
      <c r="Q832" s="169">
        <v>0</v>
      </c>
      <c r="R832" s="169">
        <f>Q832*H832</f>
        <v>0</v>
      </c>
      <c r="S832" s="169">
        <v>0.126</v>
      </c>
      <c r="T832" s="170">
        <f>S832*H832</f>
        <v>116.046</v>
      </c>
      <c r="AR832" s="17" t="s">
        <v>589</v>
      </c>
      <c r="AT832" s="17" t="s">
        <v>584</v>
      </c>
      <c r="AU832" s="17" t="s">
        <v>545</v>
      </c>
      <c r="AY832" s="17" t="s">
        <v>582</v>
      </c>
      <c r="BE832" s="171">
        <f>IF(N832="základní",J832,0)</f>
        <v>0</v>
      </c>
      <c r="BF832" s="171">
        <f>IF(N832="snížená",J832,0)</f>
        <v>0</v>
      </c>
      <c r="BG832" s="171">
        <f>IF(N832="zákl. přenesená",J832,0)</f>
        <v>0</v>
      </c>
      <c r="BH832" s="171">
        <f>IF(N832="sníž. přenesená",J832,0)</f>
        <v>0</v>
      </c>
      <c r="BI832" s="171">
        <f>IF(N832="nulová",J832,0)</f>
        <v>0</v>
      </c>
      <c r="BJ832" s="17" t="s">
        <v>487</v>
      </c>
      <c r="BK832" s="171">
        <f>ROUND(I832*H832,2)</f>
        <v>0</v>
      </c>
      <c r="BL832" s="17" t="s">
        <v>589</v>
      </c>
      <c r="BM832" s="17" t="s">
        <v>174</v>
      </c>
    </row>
    <row r="833" spans="2:47" s="1" customFormat="1" ht="40.5">
      <c r="B833" s="34"/>
      <c r="D833" s="172" t="s">
        <v>591</v>
      </c>
      <c r="F833" s="173" t="s">
        <v>175</v>
      </c>
      <c r="I833" s="131"/>
      <c r="L833" s="34"/>
      <c r="M833" s="64"/>
      <c r="N833" s="35"/>
      <c r="O833" s="35"/>
      <c r="P833" s="35"/>
      <c r="Q833" s="35"/>
      <c r="R833" s="35"/>
      <c r="S833" s="35"/>
      <c r="T833" s="65"/>
      <c r="AT833" s="17" t="s">
        <v>591</v>
      </c>
      <c r="AU833" s="17" t="s">
        <v>545</v>
      </c>
    </row>
    <row r="834" spans="2:47" s="1" customFormat="1" ht="40.5">
      <c r="B834" s="34"/>
      <c r="D834" s="172" t="s">
        <v>593</v>
      </c>
      <c r="F834" s="174" t="s">
        <v>176</v>
      </c>
      <c r="I834" s="131"/>
      <c r="L834" s="34"/>
      <c r="M834" s="64"/>
      <c r="N834" s="35"/>
      <c r="O834" s="35"/>
      <c r="P834" s="35"/>
      <c r="Q834" s="35"/>
      <c r="R834" s="35"/>
      <c r="S834" s="35"/>
      <c r="T834" s="65"/>
      <c r="AT834" s="17" t="s">
        <v>593</v>
      </c>
      <c r="AU834" s="17" t="s">
        <v>545</v>
      </c>
    </row>
    <row r="835" spans="2:51" s="11" customFormat="1" ht="13.5">
      <c r="B835" s="175"/>
      <c r="D835" s="172" t="s">
        <v>595</v>
      </c>
      <c r="E835" s="176" t="s">
        <v>486</v>
      </c>
      <c r="F835" s="177" t="s">
        <v>756</v>
      </c>
      <c r="H835" s="178" t="s">
        <v>486</v>
      </c>
      <c r="I835" s="179"/>
      <c r="L835" s="175"/>
      <c r="M835" s="180"/>
      <c r="N835" s="181"/>
      <c r="O835" s="181"/>
      <c r="P835" s="181"/>
      <c r="Q835" s="181"/>
      <c r="R835" s="181"/>
      <c r="S835" s="181"/>
      <c r="T835" s="182"/>
      <c r="AT835" s="178" t="s">
        <v>595</v>
      </c>
      <c r="AU835" s="178" t="s">
        <v>545</v>
      </c>
      <c r="AV835" s="11" t="s">
        <v>487</v>
      </c>
      <c r="AW835" s="11" t="s">
        <v>503</v>
      </c>
      <c r="AX835" s="11" t="s">
        <v>539</v>
      </c>
      <c r="AY835" s="178" t="s">
        <v>582</v>
      </c>
    </row>
    <row r="836" spans="2:51" s="11" customFormat="1" ht="13.5">
      <c r="B836" s="175"/>
      <c r="D836" s="172" t="s">
        <v>595</v>
      </c>
      <c r="E836" s="176" t="s">
        <v>486</v>
      </c>
      <c r="F836" s="177" t="s">
        <v>597</v>
      </c>
      <c r="H836" s="178" t="s">
        <v>486</v>
      </c>
      <c r="I836" s="179"/>
      <c r="L836" s="175"/>
      <c r="M836" s="180"/>
      <c r="N836" s="181"/>
      <c r="O836" s="181"/>
      <c r="P836" s="181"/>
      <c r="Q836" s="181"/>
      <c r="R836" s="181"/>
      <c r="S836" s="181"/>
      <c r="T836" s="182"/>
      <c r="AT836" s="178" t="s">
        <v>595</v>
      </c>
      <c r="AU836" s="178" t="s">
        <v>545</v>
      </c>
      <c r="AV836" s="11" t="s">
        <v>487</v>
      </c>
      <c r="AW836" s="11" t="s">
        <v>503</v>
      </c>
      <c r="AX836" s="11" t="s">
        <v>539</v>
      </c>
      <c r="AY836" s="178" t="s">
        <v>582</v>
      </c>
    </row>
    <row r="837" spans="2:51" s="12" customFormat="1" ht="13.5">
      <c r="B837" s="183"/>
      <c r="D837" s="172" t="s">
        <v>595</v>
      </c>
      <c r="E837" s="184" t="s">
        <v>486</v>
      </c>
      <c r="F837" s="185" t="s">
        <v>757</v>
      </c>
      <c r="H837" s="186">
        <v>56.5</v>
      </c>
      <c r="I837" s="187"/>
      <c r="L837" s="183"/>
      <c r="M837" s="188"/>
      <c r="N837" s="189"/>
      <c r="O837" s="189"/>
      <c r="P837" s="189"/>
      <c r="Q837" s="189"/>
      <c r="R837" s="189"/>
      <c r="S837" s="189"/>
      <c r="T837" s="190"/>
      <c r="AT837" s="184" t="s">
        <v>595</v>
      </c>
      <c r="AU837" s="184" t="s">
        <v>545</v>
      </c>
      <c r="AV837" s="12" t="s">
        <v>545</v>
      </c>
      <c r="AW837" s="12" t="s">
        <v>503</v>
      </c>
      <c r="AX837" s="12" t="s">
        <v>539</v>
      </c>
      <c r="AY837" s="184" t="s">
        <v>582</v>
      </c>
    </row>
    <row r="838" spans="2:51" s="12" customFormat="1" ht="13.5">
      <c r="B838" s="183"/>
      <c r="D838" s="172" t="s">
        <v>595</v>
      </c>
      <c r="E838" s="184" t="s">
        <v>486</v>
      </c>
      <c r="F838" s="185" t="s">
        <v>758</v>
      </c>
      <c r="H838" s="186">
        <v>425</v>
      </c>
      <c r="I838" s="187"/>
      <c r="L838" s="183"/>
      <c r="M838" s="188"/>
      <c r="N838" s="189"/>
      <c r="O838" s="189"/>
      <c r="P838" s="189"/>
      <c r="Q838" s="189"/>
      <c r="R838" s="189"/>
      <c r="S838" s="189"/>
      <c r="T838" s="190"/>
      <c r="AT838" s="184" t="s">
        <v>595</v>
      </c>
      <c r="AU838" s="184" t="s">
        <v>545</v>
      </c>
      <c r="AV838" s="12" t="s">
        <v>545</v>
      </c>
      <c r="AW838" s="12" t="s">
        <v>503</v>
      </c>
      <c r="AX838" s="12" t="s">
        <v>539</v>
      </c>
      <c r="AY838" s="184" t="s">
        <v>582</v>
      </c>
    </row>
    <row r="839" spans="2:51" s="12" customFormat="1" ht="13.5">
      <c r="B839" s="183"/>
      <c r="D839" s="172" t="s">
        <v>595</v>
      </c>
      <c r="E839" s="184" t="s">
        <v>486</v>
      </c>
      <c r="F839" s="185" t="s">
        <v>759</v>
      </c>
      <c r="H839" s="186">
        <v>31</v>
      </c>
      <c r="I839" s="187"/>
      <c r="L839" s="183"/>
      <c r="M839" s="188"/>
      <c r="N839" s="189"/>
      <c r="O839" s="189"/>
      <c r="P839" s="189"/>
      <c r="Q839" s="189"/>
      <c r="R839" s="189"/>
      <c r="S839" s="189"/>
      <c r="T839" s="190"/>
      <c r="AT839" s="184" t="s">
        <v>595</v>
      </c>
      <c r="AU839" s="184" t="s">
        <v>545</v>
      </c>
      <c r="AV839" s="12" t="s">
        <v>545</v>
      </c>
      <c r="AW839" s="12" t="s">
        <v>503</v>
      </c>
      <c r="AX839" s="12" t="s">
        <v>539</v>
      </c>
      <c r="AY839" s="184" t="s">
        <v>582</v>
      </c>
    </row>
    <row r="840" spans="2:51" s="12" customFormat="1" ht="13.5">
      <c r="B840" s="183"/>
      <c r="D840" s="172" t="s">
        <v>595</v>
      </c>
      <c r="E840" s="184" t="s">
        <v>486</v>
      </c>
      <c r="F840" s="185" t="s">
        <v>760</v>
      </c>
      <c r="H840" s="186">
        <v>408.5</v>
      </c>
      <c r="I840" s="187"/>
      <c r="L840" s="183"/>
      <c r="M840" s="188"/>
      <c r="N840" s="189"/>
      <c r="O840" s="189"/>
      <c r="P840" s="189"/>
      <c r="Q840" s="189"/>
      <c r="R840" s="189"/>
      <c r="S840" s="189"/>
      <c r="T840" s="190"/>
      <c r="AT840" s="184" t="s">
        <v>595</v>
      </c>
      <c r="AU840" s="184" t="s">
        <v>545</v>
      </c>
      <c r="AV840" s="12" t="s">
        <v>545</v>
      </c>
      <c r="AW840" s="12" t="s">
        <v>503</v>
      </c>
      <c r="AX840" s="12" t="s">
        <v>539</v>
      </c>
      <c r="AY840" s="184" t="s">
        <v>582</v>
      </c>
    </row>
    <row r="841" spans="2:51" s="13" customFormat="1" ht="13.5">
      <c r="B841" s="191"/>
      <c r="D841" s="172" t="s">
        <v>595</v>
      </c>
      <c r="E841" s="207" t="s">
        <v>486</v>
      </c>
      <c r="F841" s="208" t="s">
        <v>607</v>
      </c>
      <c r="H841" s="209">
        <v>921</v>
      </c>
      <c r="I841" s="196"/>
      <c r="L841" s="191"/>
      <c r="M841" s="197"/>
      <c r="N841" s="198"/>
      <c r="O841" s="198"/>
      <c r="P841" s="198"/>
      <c r="Q841" s="198"/>
      <c r="R841" s="198"/>
      <c r="S841" s="198"/>
      <c r="T841" s="199"/>
      <c r="AT841" s="200" t="s">
        <v>595</v>
      </c>
      <c r="AU841" s="200" t="s">
        <v>545</v>
      </c>
      <c r="AV841" s="13" t="s">
        <v>589</v>
      </c>
      <c r="AW841" s="13" t="s">
        <v>503</v>
      </c>
      <c r="AX841" s="13" t="s">
        <v>487</v>
      </c>
      <c r="AY841" s="200" t="s">
        <v>582</v>
      </c>
    </row>
    <row r="842" spans="2:63" s="10" customFormat="1" ht="29.25" customHeight="1">
      <c r="B842" s="145"/>
      <c r="D842" s="156" t="s">
        <v>538</v>
      </c>
      <c r="E842" s="157" t="s">
        <v>177</v>
      </c>
      <c r="F842" s="157" t="s">
        <v>178</v>
      </c>
      <c r="I842" s="148"/>
      <c r="J842" s="158">
        <f>BK842</f>
        <v>0</v>
      </c>
      <c r="L842" s="145"/>
      <c r="M842" s="150"/>
      <c r="N842" s="151"/>
      <c r="O842" s="151"/>
      <c r="P842" s="152">
        <f>SUM(P843:P869)</f>
        <v>0</v>
      </c>
      <c r="Q842" s="151"/>
      <c r="R842" s="152">
        <f>SUM(R843:R869)</f>
        <v>0</v>
      </c>
      <c r="S842" s="151"/>
      <c r="T842" s="153">
        <f>SUM(T843:T869)</f>
        <v>0</v>
      </c>
      <c r="AR842" s="146" t="s">
        <v>487</v>
      </c>
      <c r="AT842" s="154" t="s">
        <v>538</v>
      </c>
      <c r="AU842" s="154" t="s">
        <v>487</v>
      </c>
      <c r="AY842" s="146" t="s">
        <v>582</v>
      </c>
      <c r="BK842" s="155">
        <f>SUM(BK843:BK869)</f>
        <v>0</v>
      </c>
    </row>
    <row r="843" spans="2:65" s="1" customFormat="1" ht="22.5" customHeight="1">
      <c r="B843" s="159"/>
      <c r="C843" s="160" t="s">
        <v>179</v>
      </c>
      <c r="D843" s="160" t="s">
        <v>584</v>
      </c>
      <c r="E843" s="161" t="s">
        <v>180</v>
      </c>
      <c r="F843" s="162" t="s">
        <v>181</v>
      </c>
      <c r="G843" s="163" t="s">
        <v>697</v>
      </c>
      <c r="H843" s="164">
        <v>4160</v>
      </c>
      <c r="I843" s="165"/>
      <c r="J843" s="166">
        <f>ROUND(I843*H843,2)</f>
        <v>0</v>
      </c>
      <c r="K843" s="162" t="s">
        <v>588</v>
      </c>
      <c r="L843" s="34"/>
      <c r="M843" s="167" t="s">
        <v>486</v>
      </c>
      <c r="N843" s="168" t="s">
        <v>510</v>
      </c>
      <c r="O843" s="35"/>
      <c r="P843" s="169">
        <f>O843*H843</f>
        <v>0</v>
      </c>
      <c r="Q843" s="169">
        <v>0</v>
      </c>
      <c r="R843" s="169">
        <f>Q843*H843</f>
        <v>0</v>
      </c>
      <c r="S843" s="169">
        <v>0</v>
      </c>
      <c r="T843" s="170">
        <f>S843*H843</f>
        <v>0</v>
      </c>
      <c r="AR843" s="17" t="s">
        <v>589</v>
      </c>
      <c r="AT843" s="17" t="s">
        <v>584</v>
      </c>
      <c r="AU843" s="17" t="s">
        <v>545</v>
      </c>
      <c r="AY843" s="17" t="s">
        <v>582</v>
      </c>
      <c r="BE843" s="171">
        <f>IF(N843="základní",J843,0)</f>
        <v>0</v>
      </c>
      <c r="BF843" s="171">
        <f>IF(N843="snížená",J843,0)</f>
        <v>0</v>
      </c>
      <c r="BG843" s="171">
        <f>IF(N843="zákl. přenesená",J843,0)</f>
        <v>0</v>
      </c>
      <c r="BH843" s="171">
        <f>IF(N843="sníž. přenesená",J843,0)</f>
        <v>0</v>
      </c>
      <c r="BI843" s="171">
        <f>IF(N843="nulová",J843,0)</f>
        <v>0</v>
      </c>
      <c r="BJ843" s="17" t="s">
        <v>487</v>
      </c>
      <c r="BK843" s="171">
        <f>ROUND(I843*H843,2)</f>
        <v>0</v>
      </c>
      <c r="BL843" s="17" t="s">
        <v>589</v>
      </c>
      <c r="BM843" s="17" t="s">
        <v>182</v>
      </c>
    </row>
    <row r="844" spans="2:47" s="1" customFormat="1" ht="27">
      <c r="B844" s="34"/>
      <c r="D844" s="172" t="s">
        <v>591</v>
      </c>
      <c r="F844" s="173" t="s">
        <v>183</v>
      </c>
      <c r="I844" s="131"/>
      <c r="L844" s="34"/>
      <c r="M844" s="64"/>
      <c r="N844" s="35"/>
      <c r="O844" s="35"/>
      <c r="P844" s="35"/>
      <c r="Q844" s="35"/>
      <c r="R844" s="35"/>
      <c r="S844" s="35"/>
      <c r="T844" s="65"/>
      <c r="AT844" s="17" t="s">
        <v>591</v>
      </c>
      <c r="AU844" s="17" t="s">
        <v>545</v>
      </c>
    </row>
    <row r="845" spans="2:47" s="1" customFormat="1" ht="94.5">
      <c r="B845" s="34"/>
      <c r="D845" s="172" t="s">
        <v>593</v>
      </c>
      <c r="F845" s="174" t="s">
        <v>184</v>
      </c>
      <c r="I845" s="131"/>
      <c r="L845" s="34"/>
      <c r="M845" s="64"/>
      <c r="N845" s="35"/>
      <c r="O845" s="35"/>
      <c r="P845" s="35"/>
      <c r="Q845" s="35"/>
      <c r="R845" s="35"/>
      <c r="S845" s="35"/>
      <c r="T845" s="65"/>
      <c r="AT845" s="17" t="s">
        <v>593</v>
      </c>
      <c r="AU845" s="17" t="s">
        <v>545</v>
      </c>
    </row>
    <row r="846" spans="2:51" s="12" customFormat="1" ht="13.5">
      <c r="B846" s="183"/>
      <c r="D846" s="172" t="s">
        <v>595</v>
      </c>
      <c r="E846" s="184" t="s">
        <v>486</v>
      </c>
      <c r="F846" s="185" t="s">
        <v>185</v>
      </c>
      <c r="H846" s="186">
        <v>2522</v>
      </c>
      <c r="I846" s="187"/>
      <c r="L846" s="183"/>
      <c r="M846" s="188"/>
      <c r="N846" s="189"/>
      <c r="O846" s="189"/>
      <c r="P846" s="189"/>
      <c r="Q846" s="189"/>
      <c r="R846" s="189"/>
      <c r="S846" s="189"/>
      <c r="T846" s="190"/>
      <c r="AT846" s="184" t="s">
        <v>595</v>
      </c>
      <c r="AU846" s="184" t="s">
        <v>545</v>
      </c>
      <c r="AV846" s="12" t="s">
        <v>545</v>
      </c>
      <c r="AW846" s="12" t="s">
        <v>503</v>
      </c>
      <c r="AX846" s="12" t="s">
        <v>539</v>
      </c>
      <c r="AY846" s="184" t="s">
        <v>582</v>
      </c>
    </row>
    <row r="847" spans="2:51" s="12" customFormat="1" ht="13.5">
      <c r="B847" s="183"/>
      <c r="D847" s="172" t="s">
        <v>595</v>
      </c>
      <c r="E847" s="184" t="s">
        <v>486</v>
      </c>
      <c r="F847" s="185" t="s">
        <v>186</v>
      </c>
      <c r="H847" s="186">
        <v>1204</v>
      </c>
      <c r="I847" s="187"/>
      <c r="L847" s="183"/>
      <c r="M847" s="188"/>
      <c r="N847" s="189"/>
      <c r="O847" s="189"/>
      <c r="P847" s="189"/>
      <c r="Q847" s="189"/>
      <c r="R847" s="189"/>
      <c r="S847" s="189"/>
      <c r="T847" s="190"/>
      <c r="AT847" s="184" t="s">
        <v>595</v>
      </c>
      <c r="AU847" s="184" t="s">
        <v>545</v>
      </c>
      <c r="AV847" s="12" t="s">
        <v>545</v>
      </c>
      <c r="AW847" s="12" t="s">
        <v>503</v>
      </c>
      <c r="AX847" s="12" t="s">
        <v>539</v>
      </c>
      <c r="AY847" s="184" t="s">
        <v>582</v>
      </c>
    </row>
    <row r="848" spans="2:51" s="12" customFormat="1" ht="13.5">
      <c r="B848" s="183"/>
      <c r="D848" s="172" t="s">
        <v>595</v>
      </c>
      <c r="E848" s="184" t="s">
        <v>486</v>
      </c>
      <c r="F848" s="185" t="s">
        <v>187</v>
      </c>
      <c r="H848" s="186">
        <v>116</v>
      </c>
      <c r="I848" s="187"/>
      <c r="L848" s="183"/>
      <c r="M848" s="188"/>
      <c r="N848" s="189"/>
      <c r="O848" s="189"/>
      <c r="P848" s="189"/>
      <c r="Q848" s="189"/>
      <c r="R848" s="189"/>
      <c r="S848" s="189"/>
      <c r="T848" s="190"/>
      <c r="AT848" s="184" t="s">
        <v>595</v>
      </c>
      <c r="AU848" s="184" t="s">
        <v>545</v>
      </c>
      <c r="AV848" s="12" t="s">
        <v>545</v>
      </c>
      <c r="AW848" s="12" t="s">
        <v>503</v>
      </c>
      <c r="AX848" s="12" t="s">
        <v>539</v>
      </c>
      <c r="AY848" s="184" t="s">
        <v>582</v>
      </c>
    </row>
    <row r="849" spans="2:51" s="12" customFormat="1" ht="13.5">
      <c r="B849" s="183"/>
      <c r="D849" s="172" t="s">
        <v>595</v>
      </c>
      <c r="E849" s="184" t="s">
        <v>486</v>
      </c>
      <c r="F849" s="185" t="s">
        <v>188</v>
      </c>
      <c r="H849" s="186">
        <v>318</v>
      </c>
      <c r="I849" s="187"/>
      <c r="L849" s="183"/>
      <c r="M849" s="188"/>
      <c r="N849" s="189"/>
      <c r="O849" s="189"/>
      <c r="P849" s="189"/>
      <c r="Q849" s="189"/>
      <c r="R849" s="189"/>
      <c r="S849" s="189"/>
      <c r="T849" s="190"/>
      <c r="AT849" s="184" t="s">
        <v>595</v>
      </c>
      <c r="AU849" s="184" t="s">
        <v>545</v>
      </c>
      <c r="AV849" s="12" t="s">
        <v>545</v>
      </c>
      <c r="AW849" s="12" t="s">
        <v>503</v>
      </c>
      <c r="AX849" s="12" t="s">
        <v>539</v>
      </c>
      <c r="AY849" s="184" t="s">
        <v>582</v>
      </c>
    </row>
    <row r="850" spans="2:51" s="13" customFormat="1" ht="13.5">
      <c r="B850" s="191"/>
      <c r="D850" s="192" t="s">
        <v>595</v>
      </c>
      <c r="E850" s="193" t="s">
        <v>486</v>
      </c>
      <c r="F850" s="194" t="s">
        <v>607</v>
      </c>
      <c r="H850" s="195">
        <v>4160</v>
      </c>
      <c r="I850" s="196"/>
      <c r="L850" s="191"/>
      <c r="M850" s="197"/>
      <c r="N850" s="198"/>
      <c r="O850" s="198"/>
      <c r="P850" s="198"/>
      <c r="Q850" s="198"/>
      <c r="R850" s="198"/>
      <c r="S850" s="198"/>
      <c r="T850" s="199"/>
      <c r="AT850" s="200" t="s">
        <v>595</v>
      </c>
      <c r="AU850" s="200" t="s">
        <v>545</v>
      </c>
      <c r="AV850" s="13" t="s">
        <v>589</v>
      </c>
      <c r="AW850" s="13" t="s">
        <v>503</v>
      </c>
      <c r="AX850" s="13" t="s">
        <v>487</v>
      </c>
      <c r="AY850" s="200" t="s">
        <v>582</v>
      </c>
    </row>
    <row r="851" spans="2:65" s="1" customFormat="1" ht="22.5" customHeight="1">
      <c r="B851" s="159"/>
      <c r="C851" s="160" t="s">
        <v>189</v>
      </c>
      <c r="D851" s="160" t="s">
        <v>584</v>
      </c>
      <c r="E851" s="161" t="s">
        <v>190</v>
      </c>
      <c r="F851" s="162" t="s">
        <v>191</v>
      </c>
      <c r="G851" s="163" t="s">
        <v>697</v>
      </c>
      <c r="H851" s="164">
        <v>90777.5</v>
      </c>
      <c r="I851" s="165"/>
      <c r="J851" s="166">
        <f>ROUND(I851*H851,2)</f>
        <v>0</v>
      </c>
      <c r="K851" s="162" t="s">
        <v>588</v>
      </c>
      <c r="L851" s="34"/>
      <c r="M851" s="167" t="s">
        <v>486</v>
      </c>
      <c r="N851" s="168" t="s">
        <v>510</v>
      </c>
      <c r="O851" s="35"/>
      <c r="P851" s="169">
        <f>O851*H851</f>
        <v>0</v>
      </c>
      <c r="Q851" s="169">
        <v>0</v>
      </c>
      <c r="R851" s="169">
        <f>Q851*H851</f>
        <v>0</v>
      </c>
      <c r="S851" s="169">
        <v>0</v>
      </c>
      <c r="T851" s="170">
        <f>S851*H851</f>
        <v>0</v>
      </c>
      <c r="AR851" s="17" t="s">
        <v>589</v>
      </c>
      <c r="AT851" s="17" t="s">
        <v>584</v>
      </c>
      <c r="AU851" s="17" t="s">
        <v>545</v>
      </c>
      <c r="AY851" s="17" t="s">
        <v>582</v>
      </c>
      <c r="BE851" s="171">
        <f>IF(N851="základní",J851,0)</f>
        <v>0</v>
      </c>
      <c r="BF851" s="171">
        <f>IF(N851="snížená",J851,0)</f>
        <v>0</v>
      </c>
      <c r="BG851" s="171">
        <f>IF(N851="zákl. přenesená",J851,0)</f>
        <v>0</v>
      </c>
      <c r="BH851" s="171">
        <f>IF(N851="sníž. přenesená",J851,0)</f>
        <v>0</v>
      </c>
      <c r="BI851" s="171">
        <f>IF(N851="nulová",J851,0)</f>
        <v>0</v>
      </c>
      <c r="BJ851" s="17" t="s">
        <v>487</v>
      </c>
      <c r="BK851" s="171">
        <f>ROUND(I851*H851,2)</f>
        <v>0</v>
      </c>
      <c r="BL851" s="17" t="s">
        <v>589</v>
      </c>
      <c r="BM851" s="17" t="s">
        <v>192</v>
      </c>
    </row>
    <row r="852" spans="2:47" s="1" customFormat="1" ht="27">
      <c r="B852" s="34"/>
      <c r="D852" s="172" t="s">
        <v>591</v>
      </c>
      <c r="F852" s="173" t="s">
        <v>193</v>
      </c>
      <c r="I852" s="131"/>
      <c r="L852" s="34"/>
      <c r="M852" s="64"/>
      <c r="N852" s="35"/>
      <c r="O852" s="35"/>
      <c r="P852" s="35"/>
      <c r="Q852" s="35"/>
      <c r="R852" s="35"/>
      <c r="S852" s="35"/>
      <c r="T852" s="65"/>
      <c r="AT852" s="17" t="s">
        <v>591</v>
      </c>
      <c r="AU852" s="17" t="s">
        <v>545</v>
      </c>
    </row>
    <row r="853" spans="2:47" s="1" customFormat="1" ht="94.5">
      <c r="B853" s="34"/>
      <c r="D853" s="172" t="s">
        <v>593</v>
      </c>
      <c r="F853" s="174" t="s">
        <v>184</v>
      </c>
      <c r="I853" s="131"/>
      <c r="L853" s="34"/>
      <c r="M853" s="64"/>
      <c r="N853" s="35"/>
      <c r="O853" s="35"/>
      <c r="P853" s="35"/>
      <c r="Q853" s="35"/>
      <c r="R853" s="35"/>
      <c r="S853" s="35"/>
      <c r="T853" s="65"/>
      <c r="AT853" s="17" t="s">
        <v>593</v>
      </c>
      <c r="AU853" s="17" t="s">
        <v>545</v>
      </c>
    </row>
    <row r="854" spans="2:51" s="11" customFormat="1" ht="13.5">
      <c r="B854" s="175"/>
      <c r="D854" s="172" t="s">
        <v>595</v>
      </c>
      <c r="E854" s="176" t="s">
        <v>486</v>
      </c>
      <c r="F854" s="177" t="s">
        <v>194</v>
      </c>
      <c r="H854" s="178" t="s">
        <v>486</v>
      </c>
      <c r="I854" s="179"/>
      <c r="L854" s="175"/>
      <c r="M854" s="180"/>
      <c r="N854" s="181"/>
      <c r="O854" s="181"/>
      <c r="P854" s="181"/>
      <c r="Q854" s="181"/>
      <c r="R854" s="181"/>
      <c r="S854" s="181"/>
      <c r="T854" s="182"/>
      <c r="AT854" s="178" t="s">
        <v>595</v>
      </c>
      <c r="AU854" s="178" t="s">
        <v>545</v>
      </c>
      <c r="AV854" s="11" t="s">
        <v>487</v>
      </c>
      <c r="AW854" s="11" t="s">
        <v>503</v>
      </c>
      <c r="AX854" s="11" t="s">
        <v>539</v>
      </c>
      <c r="AY854" s="178" t="s">
        <v>582</v>
      </c>
    </row>
    <row r="855" spans="2:51" s="12" customFormat="1" ht="13.5">
      <c r="B855" s="183"/>
      <c r="D855" s="172" t="s">
        <v>595</v>
      </c>
      <c r="E855" s="184" t="s">
        <v>486</v>
      </c>
      <c r="F855" s="185" t="s">
        <v>195</v>
      </c>
      <c r="H855" s="186">
        <v>49364</v>
      </c>
      <c r="I855" s="187"/>
      <c r="L855" s="183"/>
      <c r="M855" s="188"/>
      <c r="N855" s="189"/>
      <c r="O855" s="189"/>
      <c r="P855" s="189"/>
      <c r="Q855" s="189"/>
      <c r="R855" s="189"/>
      <c r="S855" s="189"/>
      <c r="T855" s="190"/>
      <c r="AT855" s="184" t="s">
        <v>595</v>
      </c>
      <c r="AU855" s="184" t="s">
        <v>545</v>
      </c>
      <c r="AV855" s="12" t="s">
        <v>545</v>
      </c>
      <c r="AW855" s="12" t="s">
        <v>503</v>
      </c>
      <c r="AX855" s="12" t="s">
        <v>539</v>
      </c>
      <c r="AY855" s="184" t="s">
        <v>582</v>
      </c>
    </row>
    <row r="856" spans="2:51" s="12" customFormat="1" ht="13.5">
      <c r="B856" s="183"/>
      <c r="D856" s="172" t="s">
        <v>595</v>
      </c>
      <c r="E856" s="184" t="s">
        <v>486</v>
      </c>
      <c r="F856" s="185" t="s">
        <v>196</v>
      </c>
      <c r="H856" s="186">
        <v>5965.5</v>
      </c>
      <c r="I856" s="187"/>
      <c r="L856" s="183"/>
      <c r="M856" s="188"/>
      <c r="N856" s="189"/>
      <c r="O856" s="189"/>
      <c r="P856" s="189"/>
      <c r="Q856" s="189"/>
      <c r="R856" s="189"/>
      <c r="S856" s="189"/>
      <c r="T856" s="190"/>
      <c r="AT856" s="184" t="s">
        <v>595</v>
      </c>
      <c r="AU856" s="184" t="s">
        <v>545</v>
      </c>
      <c r="AV856" s="12" t="s">
        <v>545</v>
      </c>
      <c r="AW856" s="12" t="s">
        <v>503</v>
      </c>
      <c r="AX856" s="12" t="s">
        <v>539</v>
      </c>
      <c r="AY856" s="184" t="s">
        <v>582</v>
      </c>
    </row>
    <row r="857" spans="2:51" s="12" customFormat="1" ht="13.5">
      <c r="B857" s="183"/>
      <c r="D857" s="172" t="s">
        <v>595</v>
      </c>
      <c r="E857" s="184" t="s">
        <v>486</v>
      </c>
      <c r="F857" s="185" t="s">
        <v>197</v>
      </c>
      <c r="H857" s="186">
        <v>4756</v>
      </c>
      <c r="I857" s="187"/>
      <c r="L857" s="183"/>
      <c r="M857" s="188"/>
      <c r="N857" s="189"/>
      <c r="O857" s="189"/>
      <c r="P857" s="189"/>
      <c r="Q857" s="189"/>
      <c r="R857" s="189"/>
      <c r="S857" s="189"/>
      <c r="T857" s="190"/>
      <c r="AT857" s="184" t="s">
        <v>595</v>
      </c>
      <c r="AU857" s="184" t="s">
        <v>545</v>
      </c>
      <c r="AV857" s="12" t="s">
        <v>545</v>
      </c>
      <c r="AW857" s="12" t="s">
        <v>503</v>
      </c>
      <c r="AX857" s="12" t="s">
        <v>539</v>
      </c>
      <c r="AY857" s="184" t="s">
        <v>582</v>
      </c>
    </row>
    <row r="858" spans="2:51" s="12" customFormat="1" ht="13.5">
      <c r="B858" s="183"/>
      <c r="D858" s="172" t="s">
        <v>595</v>
      </c>
      <c r="E858" s="184" t="s">
        <v>486</v>
      </c>
      <c r="F858" s="185" t="s">
        <v>198</v>
      </c>
      <c r="H858" s="186">
        <v>13038</v>
      </c>
      <c r="I858" s="187"/>
      <c r="L858" s="183"/>
      <c r="M858" s="188"/>
      <c r="N858" s="189"/>
      <c r="O858" s="189"/>
      <c r="P858" s="189"/>
      <c r="Q858" s="189"/>
      <c r="R858" s="189"/>
      <c r="S858" s="189"/>
      <c r="T858" s="190"/>
      <c r="AT858" s="184" t="s">
        <v>595</v>
      </c>
      <c r="AU858" s="184" t="s">
        <v>545</v>
      </c>
      <c r="AV858" s="12" t="s">
        <v>545</v>
      </c>
      <c r="AW858" s="12" t="s">
        <v>503</v>
      </c>
      <c r="AX858" s="12" t="s">
        <v>539</v>
      </c>
      <c r="AY858" s="184" t="s">
        <v>582</v>
      </c>
    </row>
    <row r="859" spans="2:51" s="12" customFormat="1" ht="13.5">
      <c r="B859" s="183"/>
      <c r="D859" s="172" t="s">
        <v>595</v>
      </c>
      <c r="E859" s="184" t="s">
        <v>486</v>
      </c>
      <c r="F859" s="185" t="s">
        <v>486</v>
      </c>
      <c r="H859" s="186">
        <v>0</v>
      </c>
      <c r="I859" s="187"/>
      <c r="L859" s="183"/>
      <c r="M859" s="188"/>
      <c r="N859" s="189"/>
      <c r="O859" s="189"/>
      <c r="P859" s="189"/>
      <c r="Q859" s="189"/>
      <c r="R859" s="189"/>
      <c r="S859" s="189"/>
      <c r="T859" s="190"/>
      <c r="AT859" s="184" t="s">
        <v>595</v>
      </c>
      <c r="AU859" s="184" t="s">
        <v>545</v>
      </c>
      <c r="AV859" s="12" t="s">
        <v>545</v>
      </c>
      <c r="AW859" s="12" t="s">
        <v>503</v>
      </c>
      <c r="AX859" s="12" t="s">
        <v>539</v>
      </c>
      <c r="AY859" s="184" t="s">
        <v>582</v>
      </c>
    </row>
    <row r="860" spans="2:51" s="11" customFormat="1" ht="13.5">
      <c r="B860" s="175"/>
      <c r="D860" s="172" t="s">
        <v>595</v>
      </c>
      <c r="E860" s="176" t="s">
        <v>486</v>
      </c>
      <c r="F860" s="177" t="s">
        <v>199</v>
      </c>
      <c r="H860" s="178" t="s">
        <v>486</v>
      </c>
      <c r="I860" s="179"/>
      <c r="L860" s="175"/>
      <c r="M860" s="180"/>
      <c r="N860" s="181"/>
      <c r="O860" s="181"/>
      <c r="P860" s="181"/>
      <c r="Q860" s="181"/>
      <c r="R860" s="181"/>
      <c r="S860" s="181"/>
      <c r="T860" s="182"/>
      <c r="AT860" s="178" t="s">
        <v>595</v>
      </c>
      <c r="AU860" s="178" t="s">
        <v>545</v>
      </c>
      <c r="AV860" s="11" t="s">
        <v>487</v>
      </c>
      <c r="AW860" s="11" t="s">
        <v>503</v>
      </c>
      <c r="AX860" s="11" t="s">
        <v>539</v>
      </c>
      <c r="AY860" s="178" t="s">
        <v>582</v>
      </c>
    </row>
    <row r="861" spans="2:51" s="12" customFormat="1" ht="13.5">
      <c r="B861" s="183"/>
      <c r="D861" s="172" t="s">
        <v>595</v>
      </c>
      <c r="E861" s="184" t="s">
        <v>486</v>
      </c>
      <c r="F861" s="185" t="s">
        <v>200</v>
      </c>
      <c r="H861" s="186">
        <v>17654</v>
      </c>
      <c r="I861" s="187"/>
      <c r="L861" s="183"/>
      <c r="M861" s="188"/>
      <c r="N861" s="189"/>
      <c r="O861" s="189"/>
      <c r="P861" s="189"/>
      <c r="Q861" s="189"/>
      <c r="R861" s="189"/>
      <c r="S861" s="189"/>
      <c r="T861" s="190"/>
      <c r="AT861" s="184" t="s">
        <v>595</v>
      </c>
      <c r="AU861" s="184" t="s">
        <v>545</v>
      </c>
      <c r="AV861" s="12" t="s">
        <v>545</v>
      </c>
      <c r="AW861" s="12" t="s">
        <v>503</v>
      </c>
      <c r="AX861" s="12" t="s">
        <v>539</v>
      </c>
      <c r="AY861" s="184" t="s">
        <v>582</v>
      </c>
    </row>
    <row r="862" spans="2:51" s="13" customFormat="1" ht="13.5">
      <c r="B862" s="191"/>
      <c r="D862" s="192" t="s">
        <v>595</v>
      </c>
      <c r="E862" s="193" t="s">
        <v>486</v>
      </c>
      <c r="F862" s="194" t="s">
        <v>607</v>
      </c>
      <c r="H862" s="195">
        <v>90777.5</v>
      </c>
      <c r="I862" s="196"/>
      <c r="L862" s="191"/>
      <c r="M862" s="197"/>
      <c r="N862" s="198"/>
      <c r="O862" s="198"/>
      <c r="P862" s="198"/>
      <c r="Q862" s="198"/>
      <c r="R862" s="198"/>
      <c r="S862" s="198"/>
      <c r="T862" s="199"/>
      <c r="AT862" s="200" t="s">
        <v>595</v>
      </c>
      <c r="AU862" s="200" t="s">
        <v>545</v>
      </c>
      <c r="AV862" s="13" t="s">
        <v>589</v>
      </c>
      <c r="AW862" s="13" t="s">
        <v>503</v>
      </c>
      <c r="AX862" s="13" t="s">
        <v>487</v>
      </c>
      <c r="AY862" s="200" t="s">
        <v>582</v>
      </c>
    </row>
    <row r="863" spans="2:65" s="1" customFormat="1" ht="22.5" customHeight="1">
      <c r="B863" s="159"/>
      <c r="C863" s="160" t="s">
        <v>201</v>
      </c>
      <c r="D863" s="160" t="s">
        <v>584</v>
      </c>
      <c r="E863" s="161" t="s">
        <v>202</v>
      </c>
      <c r="F863" s="162" t="s">
        <v>203</v>
      </c>
      <c r="G863" s="163" t="s">
        <v>697</v>
      </c>
      <c r="H863" s="164">
        <v>1638</v>
      </c>
      <c r="I863" s="165"/>
      <c r="J863" s="166">
        <f>ROUND(I863*H863,2)</f>
        <v>0</v>
      </c>
      <c r="K863" s="162" t="s">
        <v>588</v>
      </c>
      <c r="L863" s="34"/>
      <c r="M863" s="167" t="s">
        <v>486</v>
      </c>
      <c r="N863" s="168" t="s">
        <v>510</v>
      </c>
      <c r="O863" s="35"/>
      <c r="P863" s="169">
        <f>O863*H863</f>
        <v>0</v>
      </c>
      <c r="Q863" s="169">
        <v>0</v>
      </c>
      <c r="R863" s="169">
        <f>Q863*H863</f>
        <v>0</v>
      </c>
      <c r="S863" s="169">
        <v>0</v>
      </c>
      <c r="T863" s="170">
        <f>S863*H863</f>
        <v>0</v>
      </c>
      <c r="AR863" s="17" t="s">
        <v>589</v>
      </c>
      <c r="AT863" s="17" t="s">
        <v>584</v>
      </c>
      <c r="AU863" s="17" t="s">
        <v>545</v>
      </c>
      <c r="AY863" s="17" t="s">
        <v>582</v>
      </c>
      <c r="BE863" s="171">
        <f>IF(N863="základní",J863,0)</f>
        <v>0</v>
      </c>
      <c r="BF863" s="171">
        <f>IF(N863="snížená",J863,0)</f>
        <v>0</v>
      </c>
      <c r="BG863" s="171">
        <f>IF(N863="zákl. přenesená",J863,0)</f>
        <v>0</v>
      </c>
      <c r="BH863" s="171">
        <f>IF(N863="sníž. přenesená",J863,0)</f>
        <v>0</v>
      </c>
      <c r="BI863" s="171">
        <f>IF(N863="nulová",J863,0)</f>
        <v>0</v>
      </c>
      <c r="BJ863" s="17" t="s">
        <v>487</v>
      </c>
      <c r="BK863" s="171">
        <f>ROUND(I863*H863,2)</f>
        <v>0</v>
      </c>
      <c r="BL863" s="17" t="s">
        <v>589</v>
      </c>
      <c r="BM863" s="17" t="s">
        <v>204</v>
      </c>
    </row>
    <row r="864" spans="2:47" s="1" customFormat="1" ht="13.5">
      <c r="B864" s="34"/>
      <c r="D864" s="172" t="s">
        <v>591</v>
      </c>
      <c r="F864" s="173" t="s">
        <v>205</v>
      </c>
      <c r="I864" s="131"/>
      <c r="L864" s="34"/>
      <c r="M864" s="64"/>
      <c r="N864" s="35"/>
      <c r="O864" s="35"/>
      <c r="P864" s="35"/>
      <c r="Q864" s="35"/>
      <c r="R864" s="35"/>
      <c r="S864" s="35"/>
      <c r="T864" s="65"/>
      <c r="AT864" s="17" t="s">
        <v>591</v>
      </c>
      <c r="AU864" s="17" t="s">
        <v>545</v>
      </c>
    </row>
    <row r="865" spans="2:47" s="1" customFormat="1" ht="67.5">
      <c r="B865" s="34"/>
      <c r="D865" s="172" t="s">
        <v>593</v>
      </c>
      <c r="F865" s="174" t="s">
        <v>206</v>
      </c>
      <c r="I865" s="131"/>
      <c r="L865" s="34"/>
      <c r="M865" s="64"/>
      <c r="N865" s="35"/>
      <c r="O865" s="35"/>
      <c r="P865" s="35"/>
      <c r="Q865" s="35"/>
      <c r="R865" s="35"/>
      <c r="S865" s="35"/>
      <c r="T865" s="65"/>
      <c r="AT865" s="17" t="s">
        <v>593</v>
      </c>
      <c r="AU865" s="17" t="s">
        <v>545</v>
      </c>
    </row>
    <row r="866" spans="2:51" s="12" customFormat="1" ht="13.5">
      <c r="B866" s="183"/>
      <c r="D866" s="172" t="s">
        <v>595</v>
      </c>
      <c r="E866" s="184" t="s">
        <v>486</v>
      </c>
      <c r="F866" s="185" t="s">
        <v>186</v>
      </c>
      <c r="H866" s="186">
        <v>1204</v>
      </c>
      <c r="I866" s="187"/>
      <c r="L866" s="183"/>
      <c r="M866" s="188"/>
      <c r="N866" s="189"/>
      <c r="O866" s="189"/>
      <c r="P866" s="189"/>
      <c r="Q866" s="189"/>
      <c r="R866" s="189"/>
      <c r="S866" s="189"/>
      <c r="T866" s="190"/>
      <c r="AT866" s="184" t="s">
        <v>595</v>
      </c>
      <c r="AU866" s="184" t="s">
        <v>545</v>
      </c>
      <c r="AV866" s="12" t="s">
        <v>545</v>
      </c>
      <c r="AW866" s="12" t="s">
        <v>503</v>
      </c>
      <c r="AX866" s="12" t="s">
        <v>539</v>
      </c>
      <c r="AY866" s="184" t="s">
        <v>582</v>
      </c>
    </row>
    <row r="867" spans="2:51" s="12" customFormat="1" ht="13.5">
      <c r="B867" s="183"/>
      <c r="D867" s="172" t="s">
        <v>595</v>
      </c>
      <c r="E867" s="184" t="s">
        <v>486</v>
      </c>
      <c r="F867" s="185" t="s">
        <v>187</v>
      </c>
      <c r="H867" s="186">
        <v>116</v>
      </c>
      <c r="I867" s="187"/>
      <c r="L867" s="183"/>
      <c r="M867" s="188"/>
      <c r="N867" s="189"/>
      <c r="O867" s="189"/>
      <c r="P867" s="189"/>
      <c r="Q867" s="189"/>
      <c r="R867" s="189"/>
      <c r="S867" s="189"/>
      <c r="T867" s="190"/>
      <c r="AT867" s="184" t="s">
        <v>595</v>
      </c>
      <c r="AU867" s="184" t="s">
        <v>545</v>
      </c>
      <c r="AV867" s="12" t="s">
        <v>545</v>
      </c>
      <c r="AW867" s="12" t="s">
        <v>503</v>
      </c>
      <c r="AX867" s="12" t="s">
        <v>539</v>
      </c>
      <c r="AY867" s="184" t="s">
        <v>582</v>
      </c>
    </row>
    <row r="868" spans="2:51" s="12" customFormat="1" ht="13.5">
      <c r="B868" s="183"/>
      <c r="D868" s="172" t="s">
        <v>595</v>
      </c>
      <c r="E868" s="184" t="s">
        <v>486</v>
      </c>
      <c r="F868" s="185" t="s">
        <v>207</v>
      </c>
      <c r="H868" s="186">
        <v>318</v>
      </c>
      <c r="I868" s="187"/>
      <c r="L868" s="183"/>
      <c r="M868" s="188"/>
      <c r="N868" s="189"/>
      <c r="O868" s="189"/>
      <c r="P868" s="189"/>
      <c r="Q868" s="189"/>
      <c r="R868" s="189"/>
      <c r="S868" s="189"/>
      <c r="T868" s="190"/>
      <c r="AT868" s="184" t="s">
        <v>595</v>
      </c>
      <c r="AU868" s="184" t="s">
        <v>545</v>
      </c>
      <c r="AV868" s="12" t="s">
        <v>545</v>
      </c>
      <c r="AW868" s="12" t="s">
        <v>503</v>
      </c>
      <c r="AX868" s="12" t="s">
        <v>539</v>
      </c>
      <c r="AY868" s="184" t="s">
        <v>582</v>
      </c>
    </row>
    <row r="869" spans="2:51" s="13" customFormat="1" ht="13.5">
      <c r="B869" s="191"/>
      <c r="D869" s="172" t="s">
        <v>595</v>
      </c>
      <c r="E869" s="207" t="s">
        <v>486</v>
      </c>
      <c r="F869" s="208" t="s">
        <v>607</v>
      </c>
      <c r="H869" s="209">
        <v>1638</v>
      </c>
      <c r="I869" s="196"/>
      <c r="L869" s="191"/>
      <c r="M869" s="197"/>
      <c r="N869" s="198"/>
      <c r="O869" s="198"/>
      <c r="P869" s="198"/>
      <c r="Q869" s="198"/>
      <c r="R869" s="198"/>
      <c r="S869" s="198"/>
      <c r="T869" s="199"/>
      <c r="AT869" s="200" t="s">
        <v>595</v>
      </c>
      <c r="AU869" s="200" t="s">
        <v>545</v>
      </c>
      <c r="AV869" s="13" t="s">
        <v>589</v>
      </c>
      <c r="AW869" s="13" t="s">
        <v>503</v>
      </c>
      <c r="AX869" s="13" t="s">
        <v>487</v>
      </c>
      <c r="AY869" s="200" t="s">
        <v>582</v>
      </c>
    </row>
    <row r="870" spans="2:63" s="10" customFormat="1" ht="29.25" customHeight="1">
      <c r="B870" s="145"/>
      <c r="D870" s="156" t="s">
        <v>538</v>
      </c>
      <c r="E870" s="157" t="s">
        <v>208</v>
      </c>
      <c r="F870" s="157" t="s">
        <v>209</v>
      </c>
      <c r="I870" s="148"/>
      <c r="J870" s="158">
        <f>BK870</f>
        <v>0</v>
      </c>
      <c r="L870" s="145"/>
      <c r="M870" s="150"/>
      <c r="N870" s="151"/>
      <c r="O870" s="151"/>
      <c r="P870" s="152">
        <f>SUM(P871:P873)</f>
        <v>0</v>
      </c>
      <c r="Q870" s="151"/>
      <c r="R870" s="152">
        <f>SUM(R871:R873)</f>
        <v>0</v>
      </c>
      <c r="S870" s="151"/>
      <c r="T870" s="153">
        <f>SUM(T871:T873)</f>
        <v>0</v>
      </c>
      <c r="AR870" s="146" t="s">
        <v>487</v>
      </c>
      <c r="AT870" s="154" t="s">
        <v>538</v>
      </c>
      <c r="AU870" s="154" t="s">
        <v>487</v>
      </c>
      <c r="AY870" s="146" t="s">
        <v>582</v>
      </c>
      <c r="BK870" s="155">
        <f>SUM(BK871:BK873)</f>
        <v>0</v>
      </c>
    </row>
    <row r="871" spans="2:65" s="1" customFormat="1" ht="31.5" customHeight="1">
      <c r="B871" s="159"/>
      <c r="C871" s="160" t="s">
        <v>210</v>
      </c>
      <c r="D871" s="160" t="s">
        <v>584</v>
      </c>
      <c r="E871" s="161" t="s">
        <v>211</v>
      </c>
      <c r="F871" s="162" t="s">
        <v>212</v>
      </c>
      <c r="G871" s="163" t="s">
        <v>697</v>
      </c>
      <c r="H871" s="164">
        <v>247.139</v>
      </c>
      <c r="I871" s="165"/>
      <c r="J871" s="166">
        <f>ROUND(I871*H871,2)</f>
        <v>0</v>
      </c>
      <c r="K871" s="162" t="s">
        <v>588</v>
      </c>
      <c r="L871" s="34"/>
      <c r="M871" s="167" t="s">
        <v>486</v>
      </c>
      <c r="N871" s="168" t="s">
        <v>510</v>
      </c>
      <c r="O871" s="35"/>
      <c r="P871" s="169">
        <f>O871*H871</f>
        <v>0</v>
      </c>
      <c r="Q871" s="169">
        <v>0</v>
      </c>
      <c r="R871" s="169">
        <f>Q871*H871</f>
        <v>0</v>
      </c>
      <c r="S871" s="169">
        <v>0</v>
      </c>
      <c r="T871" s="170">
        <f>S871*H871</f>
        <v>0</v>
      </c>
      <c r="AR871" s="17" t="s">
        <v>589</v>
      </c>
      <c r="AT871" s="17" t="s">
        <v>584</v>
      </c>
      <c r="AU871" s="17" t="s">
        <v>545</v>
      </c>
      <c r="AY871" s="17" t="s">
        <v>582</v>
      </c>
      <c r="BE871" s="171">
        <f>IF(N871="základní",J871,0)</f>
        <v>0</v>
      </c>
      <c r="BF871" s="171">
        <f>IF(N871="snížená",J871,0)</f>
        <v>0</v>
      </c>
      <c r="BG871" s="171">
        <f>IF(N871="zákl. přenesená",J871,0)</f>
        <v>0</v>
      </c>
      <c r="BH871" s="171">
        <f>IF(N871="sníž. přenesená",J871,0)</f>
        <v>0</v>
      </c>
      <c r="BI871" s="171">
        <f>IF(N871="nulová",J871,0)</f>
        <v>0</v>
      </c>
      <c r="BJ871" s="17" t="s">
        <v>487</v>
      </c>
      <c r="BK871" s="171">
        <f>ROUND(I871*H871,2)</f>
        <v>0</v>
      </c>
      <c r="BL871" s="17" t="s">
        <v>589</v>
      </c>
      <c r="BM871" s="17" t="s">
        <v>213</v>
      </c>
    </row>
    <row r="872" spans="2:47" s="1" customFormat="1" ht="27">
      <c r="B872" s="34"/>
      <c r="D872" s="172" t="s">
        <v>591</v>
      </c>
      <c r="F872" s="173" t="s">
        <v>214</v>
      </c>
      <c r="I872" s="131"/>
      <c r="L872" s="34"/>
      <c r="M872" s="64"/>
      <c r="N872" s="35"/>
      <c r="O872" s="35"/>
      <c r="P872" s="35"/>
      <c r="Q872" s="35"/>
      <c r="R872" s="35"/>
      <c r="S872" s="35"/>
      <c r="T872" s="65"/>
      <c r="AT872" s="17" t="s">
        <v>591</v>
      </c>
      <c r="AU872" s="17" t="s">
        <v>545</v>
      </c>
    </row>
    <row r="873" spans="2:47" s="1" customFormat="1" ht="27">
      <c r="B873" s="34"/>
      <c r="D873" s="172" t="s">
        <v>593</v>
      </c>
      <c r="F873" s="174" t="s">
        <v>215</v>
      </c>
      <c r="I873" s="131"/>
      <c r="L873" s="34"/>
      <c r="M873" s="64"/>
      <c r="N873" s="35"/>
      <c r="O873" s="35"/>
      <c r="P873" s="35"/>
      <c r="Q873" s="35"/>
      <c r="R873" s="35"/>
      <c r="S873" s="35"/>
      <c r="T873" s="65"/>
      <c r="AT873" s="17" t="s">
        <v>593</v>
      </c>
      <c r="AU873" s="17" t="s">
        <v>545</v>
      </c>
    </row>
    <row r="874" spans="2:63" s="10" customFormat="1" ht="36.75" customHeight="1">
      <c r="B874" s="145"/>
      <c r="D874" s="146" t="s">
        <v>538</v>
      </c>
      <c r="E874" s="147" t="s">
        <v>216</v>
      </c>
      <c r="F874" s="147" t="s">
        <v>217</v>
      </c>
      <c r="I874" s="148"/>
      <c r="J874" s="149">
        <f>BK874</f>
        <v>0</v>
      </c>
      <c r="L874" s="145"/>
      <c r="M874" s="150"/>
      <c r="N874" s="151"/>
      <c r="O874" s="151"/>
      <c r="P874" s="152">
        <f>P875+P886+P906+P910</f>
        <v>0</v>
      </c>
      <c r="Q874" s="151"/>
      <c r="R874" s="152">
        <f>R875+R886+R906+R910</f>
        <v>0</v>
      </c>
      <c r="S874" s="151"/>
      <c r="T874" s="153">
        <f>T875+T886+T906+T910</f>
        <v>0</v>
      </c>
      <c r="AR874" s="146" t="s">
        <v>682</v>
      </c>
      <c r="AT874" s="154" t="s">
        <v>538</v>
      </c>
      <c r="AU874" s="154" t="s">
        <v>539</v>
      </c>
      <c r="AY874" s="146" t="s">
        <v>582</v>
      </c>
      <c r="BK874" s="155">
        <f>BK875+BK886+BK906+BK910</f>
        <v>0</v>
      </c>
    </row>
    <row r="875" spans="2:63" s="10" customFormat="1" ht="19.5" customHeight="1">
      <c r="B875" s="145"/>
      <c r="D875" s="156" t="s">
        <v>538</v>
      </c>
      <c r="E875" s="157" t="s">
        <v>218</v>
      </c>
      <c r="F875" s="157" t="s">
        <v>219</v>
      </c>
      <c r="I875" s="148"/>
      <c r="J875" s="158">
        <f>BK875</f>
        <v>0</v>
      </c>
      <c r="L875" s="145"/>
      <c r="M875" s="150"/>
      <c r="N875" s="151"/>
      <c r="O875" s="151"/>
      <c r="P875" s="152">
        <f>SUM(P876:P885)</f>
        <v>0</v>
      </c>
      <c r="Q875" s="151"/>
      <c r="R875" s="152">
        <f>SUM(R876:R885)</f>
        <v>0</v>
      </c>
      <c r="S875" s="151"/>
      <c r="T875" s="153">
        <f>SUM(T876:T885)</f>
        <v>0</v>
      </c>
      <c r="AR875" s="146" t="s">
        <v>682</v>
      </c>
      <c r="AT875" s="154" t="s">
        <v>538</v>
      </c>
      <c r="AU875" s="154" t="s">
        <v>487</v>
      </c>
      <c r="AY875" s="146" t="s">
        <v>582</v>
      </c>
      <c r="BK875" s="155">
        <f>SUM(BK876:BK885)</f>
        <v>0</v>
      </c>
    </row>
    <row r="876" spans="2:65" s="1" customFormat="1" ht="22.5" customHeight="1">
      <c r="B876" s="159"/>
      <c r="C876" s="160" t="s">
        <v>220</v>
      </c>
      <c r="D876" s="160" t="s">
        <v>584</v>
      </c>
      <c r="E876" s="161" t="s">
        <v>221</v>
      </c>
      <c r="F876" s="162" t="s">
        <v>222</v>
      </c>
      <c r="G876" s="163" t="s">
        <v>825</v>
      </c>
      <c r="H876" s="164">
        <v>1</v>
      </c>
      <c r="I876" s="165"/>
      <c r="J876" s="166">
        <f>ROUND(I876*H876,2)</f>
        <v>0</v>
      </c>
      <c r="K876" s="162" t="s">
        <v>588</v>
      </c>
      <c r="L876" s="34"/>
      <c r="M876" s="167" t="s">
        <v>486</v>
      </c>
      <c r="N876" s="168" t="s">
        <v>510</v>
      </c>
      <c r="O876" s="35"/>
      <c r="P876" s="169">
        <f>O876*H876</f>
        <v>0</v>
      </c>
      <c r="Q876" s="169">
        <v>0</v>
      </c>
      <c r="R876" s="169">
        <f>Q876*H876</f>
        <v>0</v>
      </c>
      <c r="S876" s="169">
        <v>0</v>
      </c>
      <c r="T876" s="170">
        <f>S876*H876</f>
        <v>0</v>
      </c>
      <c r="AR876" s="17" t="s">
        <v>223</v>
      </c>
      <c r="AT876" s="17" t="s">
        <v>584</v>
      </c>
      <c r="AU876" s="17" t="s">
        <v>545</v>
      </c>
      <c r="AY876" s="17" t="s">
        <v>582</v>
      </c>
      <c r="BE876" s="171">
        <f>IF(N876="základní",J876,0)</f>
        <v>0</v>
      </c>
      <c r="BF876" s="171">
        <f>IF(N876="snížená",J876,0)</f>
        <v>0</v>
      </c>
      <c r="BG876" s="171">
        <f>IF(N876="zákl. přenesená",J876,0)</f>
        <v>0</v>
      </c>
      <c r="BH876" s="171">
        <f>IF(N876="sníž. přenesená",J876,0)</f>
        <v>0</v>
      </c>
      <c r="BI876" s="171">
        <f>IF(N876="nulová",J876,0)</f>
        <v>0</v>
      </c>
      <c r="BJ876" s="17" t="s">
        <v>487</v>
      </c>
      <c r="BK876" s="171">
        <f>ROUND(I876*H876,2)</f>
        <v>0</v>
      </c>
      <c r="BL876" s="17" t="s">
        <v>223</v>
      </c>
      <c r="BM876" s="17" t="s">
        <v>224</v>
      </c>
    </row>
    <row r="877" spans="2:47" s="1" customFormat="1" ht="13.5">
      <c r="B877" s="34"/>
      <c r="D877" s="172" t="s">
        <v>591</v>
      </c>
      <c r="F877" s="173" t="s">
        <v>225</v>
      </c>
      <c r="I877" s="131"/>
      <c r="L877" s="34"/>
      <c r="M877" s="64"/>
      <c r="N877" s="35"/>
      <c r="O877" s="35"/>
      <c r="P877" s="35"/>
      <c r="Q877" s="35"/>
      <c r="R877" s="35"/>
      <c r="S877" s="35"/>
      <c r="T877" s="65"/>
      <c r="AT877" s="17" t="s">
        <v>591</v>
      </c>
      <c r="AU877" s="17" t="s">
        <v>545</v>
      </c>
    </row>
    <row r="878" spans="2:51" s="12" customFormat="1" ht="13.5">
      <c r="B878" s="183"/>
      <c r="D878" s="172" t="s">
        <v>595</v>
      </c>
      <c r="E878" s="184" t="s">
        <v>486</v>
      </c>
      <c r="F878" s="185" t="s">
        <v>226</v>
      </c>
      <c r="H878" s="186">
        <v>1</v>
      </c>
      <c r="I878" s="187"/>
      <c r="L878" s="183"/>
      <c r="M878" s="188"/>
      <c r="N878" s="189"/>
      <c r="O878" s="189"/>
      <c r="P878" s="189"/>
      <c r="Q878" s="189"/>
      <c r="R878" s="189"/>
      <c r="S878" s="189"/>
      <c r="T878" s="190"/>
      <c r="AT878" s="184" t="s">
        <v>595</v>
      </c>
      <c r="AU878" s="184" t="s">
        <v>545</v>
      </c>
      <c r="AV878" s="12" t="s">
        <v>545</v>
      </c>
      <c r="AW878" s="12" t="s">
        <v>503</v>
      </c>
      <c r="AX878" s="12" t="s">
        <v>487</v>
      </c>
      <c r="AY878" s="184" t="s">
        <v>582</v>
      </c>
    </row>
    <row r="879" spans="2:51" s="11" customFormat="1" ht="13.5">
      <c r="B879" s="175"/>
      <c r="D879" s="192" t="s">
        <v>595</v>
      </c>
      <c r="E879" s="201" t="s">
        <v>486</v>
      </c>
      <c r="F879" s="202" t="s">
        <v>227</v>
      </c>
      <c r="H879" s="203" t="s">
        <v>486</v>
      </c>
      <c r="I879" s="179"/>
      <c r="L879" s="175"/>
      <c r="M879" s="180"/>
      <c r="N879" s="181"/>
      <c r="O879" s="181"/>
      <c r="P879" s="181"/>
      <c r="Q879" s="181"/>
      <c r="R879" s="181"/>
      <c r="S879" s="181"/>
      <c r="T879" s="182"/>
      <c r="AT879" s="178" t="s">
        <v>595</v>
      </c>
      <c r="AU879" s="178" t="s">
        <v>545</v>
      </c>
      <c r="AV879" s="11" t="s">
        <v>487</v>
      </c>
      <c r="AW879" s="11" t="s">
        <v>503</v>
      </c>
      <c r="AX879" s="11" t="s">
        <v>539</v>
      </c>
      <c r="AY879" s="178" t="s">
        <v>582</v>
      </c>
    </row>
    <row r="880" spans="2:65" s="1" customFormat="1" ht="22.5" customHeight="1">
      <c r="B880" s="159"/>
      <c r="C880" s="160" t="s">
        <v>228</v>
      </c>
      <c r="D880" s="160" t="s">
        <v>584</v>
      </c>
      <c r="E880" s="161" t="s">
        <v>229</v>
      </c>
      <c r="F880" s="162" t="s">
        <v>230</v>
      </c>
      <c r="G880" s="163" t="s">
        <v>825</v>
      </c>
      <c r="H880" s="164">
        <v>1</v>
      </c>
      <c r="I880" s="165"/>
      <c r="J880" s="166">
        <f>ROUND(I880*H880,2)</f>
        <v>0</v>
      </c>
      <c r="K880" s="162" t="s">
        <v>588</v>
      </c>
      <c r="L880" s="34"/>
      <c r="M880" s="167" t="s">
        <v>486</v>
      </c>
      <c r="N880" s="168" t="s">
        <v>510</v>
      </c>
      <c r="O880" s="35"/>
      <c r="P880" s="169">
        <f>O880*H880</f>
        <v>0</v>
      </c>
      <c r="Q880" s="169">
        <v>0</v>
      </c>
      <c r="R880" s="169">
        <f>Q880*H880</f>
        <v>0</v>
      </c>
      <c r="S880" s="169">
        <v>0</v>
      </c>
      <c r="T880" s="170">
        <f>S880*H880</f>
        <v>0</v>
      </c>
      <c r="AR880" s="17" t="s">
        <v>223</v>
      </c>
      <c r="AT880" s="17" t="s">
        <v>584</v>
      </c>
      <c r="AU880" s="17" t="s">
        <v>545</v>
      </c>
      <c r="AY880" s="17" t="s">
        <v>582</v>
      </c>
      <c r="BE880" s="171">
        <f>IF(N880="základní",J880,0)</f>
        <v>0</v>
      </c>
      <c r="BF880" s="171">
        <f>IF(N880="snížená",J880,0)</f>
        <v>0</v>
      </c>
      <c r="BG880" s="171">
        <f>IF(N880="zákl. přenesená",J880,0)</f>
        <v>0</v>
      </c>
      <c r="BH880" s="171">
        <f>IF(N880="sníž. přenesená",J880,0)</f>
        <v>0</v>
      </c>
      <c r="BI880" s="171">
        <f>IF(N880="nulová",J880,0)</f>
        <v>0</v>
      </c>
      <c r="BJ880" s="17" t="s">
        <v>487</v>
      </c>
      <c r="BK880" s="171">
        <f>ROUND(I880*H880,2)</f>
        <v>0</v>
      </c>
      <c r="BL880" s="17" t="s">
        <v>223</v>
      </c>
      <c r="BM880" s="17" t="s">
        <v>231</v>
      </c>
    </row>
    <row r="881" spans="2:47" s="1" customFormat="1" ht="13.5">
      <c r="B881" s="34"/>
      <c r="D881" s="172" t="s">
        <v>591</v>
      </c>
      <c r="F881" s="173" t="s">
        <v>232</v>
      </c>
      <c r="I881" s="131"/>
      <c r="L881" s="34"/>
      <c r="M881" s="64"/>
      <c r="N881" s="35"/>
      <c r="O881" s="35"/>
      <c r="P881" s="35"/>
      <c r="Q881" s="35"/>
      <c r="R881" s="35"/>
      <c r="S881" s="35"/>
      <c r="T881" s="65"/>
      <c r="AT881" s="17" t="s">
        <v>591</v>
      </c>
      <c r="AU881" s="17" t="s">
        <v>545</v>
      </c>
    </row>
    <row r="882" spans="2:51" s="12" customFormat="1" ht="13.5">
      <c r="B882" s="183"/>
      <c r="D882" s="192" t="s">
        <v>595</v>
      </c>
      <c r="E882" s="204" t="s">
        <v>486</v>
      </c>
      <c r="F882" s="205" t="s">
        <v>233</v>
      </c>
      <c r="H882" s="206">
        <v>1</v>
      </c>
      <c r="I882" s="187"/>
      <c r="L882" s="183"/>
      <c r="M882" s="188"/>
      <c r="N882" s="189"/>
      <c r="O882" s="189"/>
      <c r="P882" s="189"/>
      <c r="Q882" s="189"/>
      <c r="R882" s="189"/>
      <c r="S882" s="189"/>
      <c r="T882" s="190"/>
      <c r="AT882" s="184" t="s">
        <v>595</v>
      </c>
      <c r="AU882" s="184" t="s">
        <v>545</v>
      </c>
      <c r="AV882" s="12" t="s">
        <v>545</v>
      </c>
      <c r="AW882" s="12" t="s">
        <v>503</v>
      </c>
      <c r="AX882" s="12" t="s">
        <v>487</v>
      </c>
      <c r="AY882" s="184" t="s">
        <v>582</v>
      </c>
    </row>
    <row r="883" spans="2:65" s="1" customFormat="1" ht="22.5" customHeight="1">
      <c r="B883" s="159"/>
      <c r="C883" s="160" t="s">
        <v>234</v>
      </c>
      <c r="D883" s="160" t="s">
        <v>584</v>
      </c>
      <c r="E883" s="161" t="s">
        <v>235</v>
      </c>
      <c r="F883" s="162" t="s">
        <v>236</v>
      </c>
      <c r="G883" s="163" t="s">
        <v>825</v>
      </c>
      <c r="H883" s="164">
        <v>1</v>
      </c>
      <c r="I883" s="165"/>
      <c r="J883" s="166">
        <f>ROUND(I883*H883,2)</f>
        <v>0</v>
      </c>
      <c r="K883" s="162" t="s">
        <v>588</v>
      </c>
      <c r="L883" s="34"/>
      <c r="M883" s="167" t="s">
        <v>486</v>
      </c>
      <c r="N883" s="168" t="s">
        <v>510</v>
      </c>
      <c r="O883" s="35"/>
      <c r="P883" s="169">
        <f>O883*H883</f>
        <v>0</v>
      </c>
      <c r="Q883" s="169">
        <v>0</v>
      </c>
      <c r="R883" s="169">
        <f>Q883*H883</f>
        <v>0</v>
      </c>
      <c r="S883" s="169">
        <v>0</v>
      </c>
      <c r="T883" s="170">
        <f>S883*H883</f>
        <v>0</v>
      </c>
      <c r="AR883" s="17" t="s">
        <v>223</v>
      </c>
      <c r="AT883" s="17" t="s">
        <v>584</v>
      </c>
      <c r="AU883" s="17" t="s">
        <v>545</v>
      </c>
      <c r="AY883" s="17" t="s">
        <v>582</v>
      </c>
      <c r="BE883" s="171">
        <f>IF(N883="základní",J883,0)</f>
        <v>0</v>
      </c>
      <c r="BF883" s="171">
        <f>IF(N883="snížená",J883,0)</f>
        <v>0</v>
      </c>
      <c r="BG883" s="171">
        <f>IF(N883="zákl. přenesená",J883,0)</f>
        <v>0</v>
      </c>
      <c r="BH883" s="171">
        <f>IF(N883="sníž. přenesená",J883,0)</f>
        <v>0</v>
      </c>
      <c r="BI883" s="171">
        <f>IF(N883="nulová",J883,0)</f>
        <v>0</v>
      </c>
      <c r="BJ883" s="17" t="s">
        <v>487</v>
      </c>
      <c r="BK883" s="171">
        <f>ROUND(I883*H883,2)</f>
        <v>0</v>
      </c>
      <c r="BL883" s="17" t="s">
        <v>223</v>
      </c>
      <c r="BM883" s="17" t="s">
        <v>237</v>
      </c>
    </row>
    <row r="884" spans="2:47" s="1" customFormat="1" ht="27">
      <c r="B884" s="34"/>
      <c r="D884" s="172" t="s">
        <v>591</v>
      </c>
      <c r="F884" s="173" t="s">
        <v>238</v>
      </c>
      <c r="I884" s="131"/>
      <c r="L884" s="34"/>
      <c r="M884" s="64"/>
      <c r="N884" s="35"/>
      <c r="O884" s="35"/>
      <c r="P884" s="35"/>
      <c r="Q884" s="35"/>
      <c r="R884" s="35"/>
      <c r="S884" s="35"/>
      <c r="T884" s="65"/>
      <c r="AT884" s="17" t="s">
        <v>591</v>
      </c>
      <c r="AU884" s="17" t="s">
        <v>545</v>
      </c>
    </row>
    <row r="885" spans="2:51" s="12" customFormat="1" ht="13.5">
      <c r="B885" s="183"/>
      <c r="D885" s="172" t="s">
        <v>595</v>
      </c>
      <c r="E885" s="184" t="s">
        <v>486</v>
      </c>
      <c r="F885" s="185" t="s">
        <v>239</v>
      </c>
      <c r="H885" s="186">
        <v>1</v>
      </c>
      <c r="I885" s="187"/>
      <c r="L885" s="183"/>
      <c r="M885" s="188"/>
      <c r="N885" s="189"/>
      <c r="O885" s="189"/>
      <c r="P885" s="189"/>
      <c r="Q885" s="189"/>
      <c r="R885" s="189"/>
      <c r="S885" s="189"/>
      <c r="T885" s="190"/>
      <c r="AT885" s="184" t="s">
        <v>595</v>
      </c>
      <c r="AU885" s="184" t="s">
        <v>545</v>
      </c>
      <c r="AV885" s="12" t="s">
        <v>545</v>
      </c>
      <c r="AW885" s="12" t="s">
        <v>503</v>
      </c>
      <c r="AX885" s="12" t="s">
        <v>487</v>
      </c>
      <c r="AY885" s="184" t="s">
        <v>582</v>
      </c>
    </row>
    <row r="886" spans="2:63" s="10" customFormat="1" ht="29.25" customHeight="1">
      <c r="B886" s="145"/>
      <c r="D886" s="156" t="s">
        <v>538</v>
      </c>
      <c r="E886" s="157" t="s">
        <v>240</v>
      </c>
      <c r="F886" s="157" t="s">
        <v>241</v>
      </c>
      <c r="I886" s="148"/>
      <c r="J886" s="158">
        <f>BK886</f>
        <v>0</v>
      </c>
      <c r="L886" s="145"/>
      <c r="M886" s="150"/>
      <c r="N886" s="151"/>
      <c r="O886" s="151"/>
      <c r="P886" s="152">
        <f>SUM(P887:P905)</f>
        <v>0</v>
      </c>
      <c r="Q886" s="151"/>
      <c r="R886" s="152">
        <f>SUM(R887:R905)</f>
        <v>0</v>
      </c>
      <c r="S886" s="151"/>
      <c r="T886" s="153">
        <f>SUM(T887:T905)</f>
        <v>0</v>
      </c>
      <c r="AR886" s="146" t="s">
        <v>682</v>
      </c>
      <c r="AT886" s="154" t="s">
        <v>538</v>
      </c>
      <c r="AU886" s="154" t="s">
        <v>487</v>
      </c>
      <c r="AY886" s="146" t="s">
        <v>582</v>
      </c>
      <c r="BK886" s="155">
        <f>SUM(BK887:BK905)</f>
        <v>0</v>
      </c>
    </row>
    <row r="887" spans="2:65" s="1" customFormat="1" ht="22.5" customHeight="1">
      <c r="B887" s="159"/>
      <c r="C887" s="160" t="s">
        <v>242</v>
      </c>
      <c r="D887" s="160" t="s">
        <v>584</v>
      </c>
      <c r="E887" s="161" t="s">
        <v>243</v>
      </c>
      <c r="F887" s="162" t="s">
        <v>244</v>
      </c>
      <c r="G887" s="163" t="s">
        <v>825</v>
      </c>
      <c r="H887" s="164">
        <v>2</v>
      </c>
      <c r="I887" s="165"/>
      <c r="J887" s="166">
        <f>ROUND(I887*H887,2)</f>
        <v>0</v>
      </c>
      <c r="K887" s="162" t="s">
        <v>588</v>
      </c>
      <c r="L887" s="34"/>
      <c r="M887" s="167" t="s">
        <v>486</v>
      </c>
      <c r="N887" s="168" t="s">
        <v>510</v>
      </c>
      <c r="O887" s="35"/>
      <c r="P887" s="169">
        <f>O887*H887</f>
        <v>0</v>
      </c>
      <c r="Q887" s="169">
        <v>0</v>
      </c>
      <c r="R887" s="169">
        <f>Q887*H887</f>
        <v>0</v>
      </c>
      <c r="S887" s="169">
        <v>0</v>
      </c>
      <c r="T887" s="170">
        <f>S887*H887</f>
        <v>0</v>
      </c>
      <c r="AR887" s="17" t="s">
        <v>223</v>
      </c>
      <c r="AT887" s="17" t="s">
        <v>584</v>
      </c>
      <c r="AU887" s="17" t="s">
        <v>545</v>
      </c>
      <c r="AY887" s="17" t="s">
        <v>582</v>
      </c>
      <c r="BE887" s="171">
        <f>IF(N887="základní",J887,0)</f>
        <v>0</v>
      </c>
      <c r="BF887" s="171">
        <f>IF(N887="snížená",J887,0)</f>
        <v>0</v>
      </c>
      <c r="BG887" s="171">
        <f>IF(N887="zákl. přenesená",J887,0)</f>
        <v>0</v>
      </c>
      <c r="BH887" s="171">
        <f>IF(N887="sníž. přenesená",J887,0)</f>
        <v>0</v>
      </c>
      <c r="BI887" s="171">
        <f>IF(N887="nulová",J887,0)</f>
        <v>0</v>
      </c>
      <c r="BJ887" s="17" t="s">
        <v>487</v>
      </c>
      <c r="BK887" s="171">
        <f>ROUND(I887*H887,2)</f>
        <v>0</v>
      </c>
      <c r="BL887" s="17" t="s">
        <v>223</v>
      </c>
      <c r="BM887" s="17" t="s">
        <v>245</v>
      </c>
    </row>
    <row r="888" spans="2:47" s="1" customFormat="1" ht="13.5">
      <c r="B888" s="34"/>
      <c r="D888" s="172" t="s">
        <v>591</v>
      </c>
      <c r="F888" s="173" t="s">
        <v>246</v>
      </c>
      <c r="I888" s="131"/>
      <c r="L888" s="34"/>
      <c r="M888" s="64"/>
      <c r="N888" s="35"/>
      <c r="O888" s="35"/>
      <c r="P888" s="35"/>
      <c r="Q888" s="35"/>
      <c r="R888" s="35"/>
      <c r="S888" s="35"/>
      <c r="T888" s="65"/>
      <c r="AT888" s="17" t="s">
        <v>591</v>
      </c>
      <c r="AU888" s="17" t="s">
        <v>545</v>
      </c>
    </row>
    <row r="889" spans="2:51" s="12" customFormat="1" ht="13.5">
      <c r="B889" s="183"/>
      <c r="D889" s="172" t="s">
        <v>595</v>
      </c>
      <c r="E889" s="184" t="s">
        <v>486</v>
      </c>
      <c r="F889" s="185" t="s">
        <v>247</v>
      </c>
      <c r="H889" s="186">
        <v>1</v>
      </c>
      <c r="I889" s="187"/>
      <c r="L889" s="183"/>
      <c r="M889" s="188"/>
      <c r="N889" s="189"/>
      <c r="O889" s="189"/>
      <c r="P889" s="189"/>
      <c r="Q889" s="189"/>
      <c r="R889" s="189"/>
      <c r="S889" s="189"/>
      <c r="T889" s="190"/>
      <c r="AT889" s="184" t="s">
        <v>595</v>
      </c>
      <c r="AU889" s="184" t="s">
        <v>545</v>
      </c>
      <c r="AV889" s="12" t="s">
        <v>545</v>
      </c>
      <c r="AW889" s="12" t="s">
        <v>503</v>
      </c>
      <c r="AX889" s="12" t="s">
        <v>539</v>
      </c>
      <c r="AY889" s="184" t="s">
        <v>582</v>
      </c>
    </row>
    <row r="890" spans="2:51" s="12" customFormat="1" ht="13.5">
      <c r="B890" s="183"/>
      <c r="D890" s="172" t="s">
        <v>595</v>
      </c>
      <c r="E890" s="184" t="s">
        <v>486</v>
      </c>
      <c r="F890" s="185" t="s">
        <v>248</v>
      </c>
      <c r="H890" s="186">
        <v>1</v>
      </c>
      <c r="I890" s="187"/>
      <c r="L890" s="183"/>
      <c r="M890" s="188"/>
      <c r="N890" s="189"/>
      <c r="O890" s="189"/>
      <c r="P890" s="189"/>
      <c r="Q890" s="189"/>
      <c r="R890" s="189"/>
      <c r="S890" s="189"/>
      <c r="T890" s="190"/>
      <c r="AT890" s="184" t="s">
        <v>595</v>
      </c>
      <c r="AU890" s="184" t="s">
        <v>545</v>
      </c>
      <c r="AV890" s="12" t="s">
        <v>545</v>
      </c>
      <c r="AW890" s="12" t="s">
        <v>503</v>
      </c>
      <c r="AX890" s="12" t="s">
        <v>539</v>
      </c>
      <c r="AY890" s="184" t="s">
        <v>582</v>
      </c>
    </row>
    <row r="891" spans="2:51" s="13" customFormat="1" ht="13.5">
      <c r="B891" s="191"/>
      <c r="D891" s="192" t="s">
        <v>595</v>
      </c>
      <c r="E891" s="193" t="s">
        <v>486</v>
      </c>
      <c r="F891" s="194" t="s">
        <v>607</v>
      </c>
      <c r="H891" s="195">
        <v>2</v>
      </c>
      <c r="I891" s="196"/>
      <c r="L891" s="191"/>
      <c r="M891" s="197"/>
      <c r="N891" s="198"/>
      <c r="O891" s="198"/>
      <c r="P891" s="198"/>
      <c r="Q891" s="198"/>
      <c r="R891" s="198"/>
      <c r="S891" s="198"/>
      <c r="T891" s="199"/>
      <c r="AT891" s="200" t="s">
        <v>595</v>
      </c>
      <c r="AU891" s="200" t="s">
        <v>545</v>
      </c>
      <c r="AV891" s="13" t="s">
        <v>589</v>
      </c>
      <c r="AW891" s="13" t="s">
        <v>503</v>
      </c>
      <c r="AX891" s="13" t="s">
        <v>487</v>
      </c>
      <c r="AY891" s="200" t="s">
        <v>582</v>
      </c>
    </row>
    <row r="892" spans="2:65" s="1" customFormat="1" ht="22.5" customHeight="1">
      <c r="B892" s="159"/>
      <c r="C892" s="160" t="s">
        <v>249</v>
      </c>
      <c r="D892" s="160" t="s">
        <v>584</v>
      </c>
      <c r="E892" s="161" t="s">
        <v>250</v>
      </c>
      <c r="F892" s="162" t="s">
        <v>251</v>
      </c>
      <c r="G892" s="163" t="s">
        <v>825</v>
      </c>
      <c r="H892" s="164">
        <v>7</v>
      </c>
      <c r="I892" s="165"/>
      <c r="J892" s="166">
        <f>ROUND(I892*H892,2)</f>
        <v>0</v>
      </c>
      <c r="K892" s="162" t="s">
        <v>588</v>
      </c>
      <c r="L892" s="34"/>
      <c r="M892" s="167" t="s">
        <v>486</v>
      </c>
      <c r="N892" s="168" t="s">
        <v>510</v>
      </c>
      <c r="O892" s="35"/>
      <c r="P892" s="169">
        <f>O892*H892</f>
        <v>0</v>
      </c>
      <c r="Q892" s="169">
        <v>0</v>
      </c>
      <c r="R892" s="169">
        <f>Q892*H892</f>
        <v>0</v>
      </c>
      <c r="S892" s="169">
        <v>0</v>
      </c>
      <c r="T892" s="170">
        <f>S892*H892</f>
        <v>0</v>
      </c>
      <c r="AR892" s="17" t="s">
        <v>223</v>
      </c>
      <c r="AT892" s="17" t="s">
        <v>584</v>
      </c>
      <c r="AU892" s="17" t="s">
        <v>545</v>
      </c>
      <c r="AY892" s="17" t="s">
        <v>582</v>
      </c>
      <c r="BE892" s="171">
        <f>IF(N892="základní",J892,0)</f>
        <v>0</v>
      </c>
      <c r="BF892" s="171">
        <f>IF(N892="snížená",J892,0)</f>
        <v>0</v>
      </c>
      <c r="BG892" s="171">
        <f>IF(N892="zákl. přenesená",J892,0)</f>
        <v>0</v>
      </c>
      <c r="BH892" s="171">
        <f>IF(N892="sníž. přenesená",J892,0)</f>
        <v>0</v>
      </c>
      <c r="BI892" s="171">
        <f>IF(N892="nulová",J892,0)</f>
        <v>0</v>
      </c>
      <c r="BJ892" s="17" t="s">
        <v>487</v>
      </c>
      <c r="BK892" s="171">
        <f>ROUND(I892*H892,2)</f>
        <v>0</v>
      </c>
      <c r="BL892" s="17" t="s">
        <v>223</v>
      </c>
      <c r="BM892" s="17" t="s">
        <v>252</v>
      </c>
    </row>
    <row r="893" spans="2:47" s="1" customFormat="1" ht="13.5">
      <c r="B893" s="34"/>
      <c r="D893" s="172" t="s">
        <v>591</v>
      </c>
      <c r="F893" s="173" t="s">
        <v>253</v>
      </c>
      <c r="I893" s="131"/>
      <c r="L893" s="34"/>
      <c r="M893" s="64"/>
      <c r="N893" s="35"/>
      <c r="O893" s="35"/>
      <c r="P893" s="35"/>
      <c r="Q893" s="35"/>
      <c r="R893" s="35"/>
      <c r="S893" s="35"/>
      <c r="T893" s="65"/>
      <c r="AT893" s="17" t="s">
        <v>591</v>
      </c>
      <c r="AU893" s="17" t="s">
        <v>545</v>
      </c>
    </row>
    <row r="894" spans="2:51" s="12" customFormat="1" ht="13.5">
      <c r="B894" s="183"/>
      <c r="D894" s="172" t="s">
        <v>595</v>
      </c>
      <c r="E894" s="184" t="s">
        <v>486</v>
      </c>
      <c r="F894" s="185" t="s">
        <v>254</v>
      </c>
      <c r="H894" s="186">
        <v>4</v>
      </c>
      <c r="I894" s="187"/>
      <c r="L894" s="183"/>
      <c r="M894" s="188"/>
      <c r="N894" s="189"/>
      <c r="O894" s="189"/>
      <c r="P894" s="189"/>
      <c r="Q894" s="189"/>
      <c r="R894" s="189"/>
      <c r="S894" s="189"/>
      <c r="T894" s="190"/>
      <c r="AT894" s="184" t="s">
        <v>595</v>
      </c>
      <c r="AU894" s="184" t="s">
        <v>545</v>
      </c>
      <c r="AV894" s="12" t="s">
        <v>545</v>
      </c>
      <c r="AW894" s="12" t="s">
        <v>503</v>
      </c>
      <c r="AX894" s="12" t="s">
        <v>539</v>
      </c>
      <c r="AY894" s="184" t="s">
        <v>582</v>
      </c>
    </row>
    <row r="895" spans="2:51" s="11" customFormat="1" ht="27">
      <c r="B895" s="175"/>
      <c r="D895" s="172" t="s">
        <v>595</v>
      </c>
      <c r="E895" s="176" t="s">
        <v>486</v>
      </c>
      <c r="F895" s="177" t="s">
        <v>255</v>
      </c>
      <c r="H895" s="178" t="s">
        <v>486</v>
      </c>
      <c r="I895" s="179"/>
      <c r="L895" s="175"/>
      <c r="M895" s="180"/>
      <c r="N895" s="181"/>
      <c r="O895" s="181"/>
      <c r="P895" s="181"/>
      <c r="Q895" s="181"/>
      <c r="R895" s="181"/>
      <c r="S895" s="181"/>
      <c r="T895" s="182"/>
      <c r="AT895" s="178" t="s">
        <v>595</v>
      </c>
      <c r="AU895" s="178" t="s">
        <v>545</v>
      </c>
      <c r="AV895" s="11" t="s">
        <v>487</v>
      </c>
      <c r="AW895" s="11" t="s">
        <v>503</v>
      </c>
      <c r="AX895" s="11" t="s">
        <v>539</v>
      </c>
      <c r="AY895" s="178" t="s">
        <v>582</v>
      </c>
    </row>
    <row r="896" spans="2:51" s="12" customFormat="1" ht="13.5">
      <c r="B896" s="183"/>
      <c r="D896" s="172" t="s">
        <v>595</v>
      </c>
      <c r="E896" s="184" t="s">
        <v>486</v>
      </c>
      <c r="F896" s="185" t="s">
        <v>256</v>
      </c>
      <c r="H896" s="186">
        <v>2</v>
      </c>
      <c r="I896" s="187"/>
      <c r="L896" s="183"/>
      <c r="M896" s="188"/>
      <c r="N896" s="189"/>
      <c r="O896" s="189"/>
      <c r="P896" s="189"/>
      <c r="Q896" s="189"/>
      <c r="R896" s="189"/>
      <c r="S896" s="189"/>
      <c r="T896" s="190"/>
      <c r="AT896" s="184" t="s">
        <v>595</v>
      </c>
      <c r="AU896" s="184" t="s">
        <v>545</v>
      </c>
      <c r="AV896" s="12" t="s">
        <v>545</v>
      </c>
      <c r="AW896" s="12" t="s">
        <v>503</v>
      </c>
      <c r="AX896" s="12" t="s">
        <v>539</v>
      </c>
      <c r="AY896" s="184" t="s">
        <v>582</v>
      </c>
    </row>
    <row r="897" spans="2:51" s="11" customFormat="1" ht="27">
      <c r="B897" s="175"/>
      <c r="D897" s="172" t="s">
        <v>595</v>
      </c>
      <c r="E897" s="176" t="s">
        <v>486</v>
      </c>
      <c r="F897" s="177" t="s">
        <v>257</v>
      </c>
      <c r="H897" s="178" t="s">
        <v>486</v>
      </c>
      <c r="I897" s="179"/>
      <c r="L897" s="175"/>
      <c r="M897" s="180"/>
      <c r="N897" s="181"/>
      <c r="O897" s="181"/>
      <c r="P897" s="181"/>
      <c r="Q897" s="181"/>
      <c r="R897" s="181"/>
      <c r="S897" s="181"/>
      <c r="T897" s="182"/>
      <c r="AT897" s="178" t="s">
        <v>595</v>
      </c>
      <c r="AU897" s="178" t="s">
        <v>545</v>
      </c>
      <c r="AV897" s="11" t="s">
        <v>487</v>
      </c>
      <c r="AW897" s="11" t="s">
        <v>503</v>
      </c>
      <c r="AX897" s="11" t="s">
        <v>539</v>
      </c>
      <c r="AY897" s="178" t="s">
        <v>582</v>
      </c>
    </row>
    <row r="898" spans="2:51" s="12" customFormat="1" ht="13.5">
      <c r="B898" s="183"/>
      <c r="D898" s="172" t="s">
        <v>595</v>
      </c>
      <c r="E898" s="184" t="s">
        <v>486</v>
      </c>
      <c r="F898" s="185" t="s">
        <v>258</v>
      </c>
      <c r="H898" s="186">
        <v>1</v>
      </c>
      <c r="I898" s="187"/>
      <c r="L898" s="183"/>
      <c r="M898" s="188"/>
      <c r="N898" s="189"/>
      <c r="O898" s="189"/>
      <c r="P898" s="189"/>
      <c r="Q898" s="189"/>
      <c r="R898" s="189"/>
      <c r="S898" s="189"/>
      <c r="T898" s="190"/>
      <c r="AT898" s="184" t="s">
        <v>595</v>
      </c>
      <c r="AU898" s="184" t="s">
        <v>545</v>
      </c>
      <c r="AV898" s="12" t="s">
        <v>545</v>
      </c>
      <c r="AW898" s="12" t="s">
        <v>503</v>
      </c>
      <c r="AX898" s="12" t="s">
        <v>539</v>
      </c>
      <c r="AY898" s="184" t="s">
        <v>582</v>
      </c>
    </row>
    <row r="899" spans="2:51" s="11" customFormat="1" ht="13.5">
      <c r="B899" s="175"/>
      <c r="D899" s="172" t="s">
        <v>595</v>
      </c>
      <c r="E899" s="176" t="s">
        <v>486</v>
      </c>
      <c r="F899" s="177" t="s">
        <v>259</v>
      </c>
      <c r="H899" s="178" t="s">
        <v>486</v>
      </c>
      <c r="I899" s="179"/>
      <c r="L899" s="175"/>
      <c r="M899" s="180"/>
      <c r="N899" s="181"/>
      <c r="O899" s="181"/>
      <c r="P899" s="181"/>
      <c r="Q899" s="181"/>
      <c r="R899" s="181"/>
      <c r="S899" s="181"/>
      <c r="T899" s="182"/>
      <c r="AT899" s="178" t="s">
        <v>595</v>
      </c>
      <c r="AU899" s="178" t="s">
        <v>545</v>
      </c>
      <c r="AV899" s="11" t="s">
        <v>487</v>
      </c>
      <c r="AW899" s="11" t="s">
        <v>503</v>
      </c>
      <c r="AX899" s="11" t="s">
        <v>539</v>
      </c>
      <c r="AY899" s="178" t="s">
        <v>582</v>
      </c>
    </row>
    <row r="900" spans="2:51" s="13" customFormat="1" ht="13.5">
      <c r="B900" s="191"/>
      <c r="D900" s="192" t="s">
        <v>595</v>
      </c>
      <c r="E900" s="193" t="s">
        <v>486</v>
      </c>
      <c r="F900" s="194" t="s">
        <v>607</v>
      </c>
      <c r="H900" s="195">
        <v>7</v>
      </c>
      <c r="I900" s="196"/>
      <c r="L900" s="191"/>
      <c r="M900" s="197"/>
      <c r="N900" s="198"/>
      <c r="O900" s="198"/>
      <c r="P900" s="198"/>
      <c r="Q900" s="198"/>
      <c r="R900" s="198"/>
      <c r="S900" s="198"/>
      <c r="T900" s="199"/>
      <c r="AT900" s="200" t="s">
        <v>595</v>
      </c>
      <c r="AU900" s="200" t="s">
        <v>545</v>
      </c>
      <c r="AV900" s="13" t="s">
        <v>589</v>
      </c>
      <c r="AW900" s="13" t="s">
        <v>503</v>
      </c>
      <c r="AX900" s="13" t="s">
        <v>487</v>
      </c>
      <c r="AY900" s="200" t="s">
        <v>582</v>
      </c>
    </row>
    <row r="901" spans="2:65" s="1" customFormat="1" ht="22.5" customHeight="1">
      <c r="B901" s="159"/>
      <c r="C901" s="160" t="s">
        <v>260</v>
      </c>
      <c r="D901" s="160" t="s">
        <v>584</v>
      </c>
      <c r="E901" s="161" t="s">
        <v>261</v>
      </c>
      <c r="F901" s="162" t="s">
        <v>262</v>
      </c>
      <c r="G901" s="163" t="s">
        <v>825</v>
      </c>
      <c r="H901" s="164">
        <v>2</v>
      </c>
      <c r="I901" s="165"/>
      <c r="J901" s="166">
        <f>ROUND(I901*H901,2)</f>
        <v>0</v>
      </c>
      <c r="K901" s="162" t="s">
        <v>588</v>
      </c>
      <c r="L901" s="34"/>
      <c r="M901" s="167" t="s">
        <v>486</v>
      </c>
      <c r="N901" s="168" t="s">
        <v>510</v>
      </c>
      <c r="O901" s="35"/>
      <c r="P901" s="169">
        <f>O901*H901</f>
        <v>0</v>
      </c>
      <c r="Q901" s="169">
        <v>0</v>
      </c>
      <c r="R901" s="169">
        <f>Q901*H901</f>
        <v>0</v>
      </c>
      <c r="S901" s="169">
        <v>0</v>
      </c>
      <c r="T901" s="170">
        <f>S901*H901</f>
        <v>0</v>
      </c>
      <c r="AR901" s="17" t="s">
        <v>223</v>
      </c>
      <c r="AT901" s="17" t="s">
        <v>584</v>
      </c>
      <c r="AU901" s="17" t="s">
        <v>545</v>
      </c>
      <c r="AY901" s="17" t="s">
        <v>582</v>
      </c>
      <c r="BE901" s="171">
        <f>IF(N901="základní",J901,0)</f>
        <v>0</v>
      </c>
      <c r="BF901" s="171">
        <f>IF(N901="snížená",J901,0)</f>
        <v>0</v>
      </c>
      <c r="BG901" s="171">
        <f>IF(N901="zákl. přenesená",J901,0)</f>
        <v>0</v>
      </c>
      <c r="BH901" s="171">
        <f>IF(N901="sníž. přenesená",J901,0)</f>
        <v>0</v>
      </c>
      <c r="BI901" s="171">
        <f>IF(N901="nulová",J901,0)</f>
        <v>0</v>
      </c>
      <c r="BJ901" s="17" t="s">
        <v>487</v>
      </c>
      <c r="BK901" s="171">
        <f>ROUND(I901*H901,2)</f>
        <v>0</v>
      </c>
      <c r="BL901" s="17" t="s">
        <v>223</v>
      </c>
      <c r="BM901" s="17" t="s">
        <v>263</v>
      </c>
    </row>
    <row r="902" spans="2:47" s="1" customFormat="1" ht="13.5">
      <c r="B902" s="34"/>
      <c r="D902" s="172" t="s">
        <v>591</v>
      </c>
      <c r="F902" s="173" t="s">
        <v>264</v>
      </c>
      <c r="I902" s="131"/>
      <c r="L902" s="34"/>
      <c r="M902" s="64"/>
      <c r="N902" s="35"/>
      <c r="O902" s="35"/>
      <c r="P902" s="35"/>
      <c r="Q902" s="35"/>
      <c r="R902" s="35"/>
      <c r="S902" s="35"/>
      <c r="T902" s="65"/>
      <c r="AT902" s="17" t="s">
        <v>591</v>
      </c>
      <c r="AU902" s="17" t="s">
        <v>545</v>
      </c>
    </row>
    <row r="903" spans="2:51" s="12" customFormat="1" ht="13.5">
      <c r="B903" s="183"/>
      <c r="D903" s="172" t="s">
        <v>595</v>
      </c>
      <c r="E903" s="184" t="s">
        <v>486</v>
      </c>
      <c r="F903" s="185" t="s">
        <v>247</v>
      </c>
      <c r="H903" s="186">
        <v>1</v>
      </c>
      <c r="I903" s="187"/>
      <c r="L903" s="183"/>
      <c r="M903" s="188"/>
      <c r="N903" s="189"/>
      <c r="O903" s="189"/>
      <c r="P903" s="189"/>
      <c r="Q903" s="189"/>
      <c r="R903" s="189"/>
      <c r="S903" s="189"/>
      <c r="T903" s="190"/>
      <c r="AT903" s="184" t="s">
        <v>595</v>
      </c>
      <c r="AU903" s="184" t="s">
        <v>545</v>
      </c>
      <c r="AV903" s="12" t="s">
        <v>545</v>
      </c>
      <c r="AW903" s="12" t="s">
        <v>503</v>
      </c>
      <c r="AX903" s="12" t="s">
        <v>539</v>
      </c>
      <c r="AY903" s="184" t="s">
        <v>582</v>
      </c>
    </row>
    <row r="904" spans="2:51" s="12" customFormat="1" ht="13.5">
      <c r="B904" s="183"/>
      <c r="D904" s="172" t="s">
        <v>595</v>
      </c>
      <c r="E904" s="184" t="s">
        <v>486</v>
      </c>
      <c r="F904" s="185" t="s">
        <v>248</v>
      </c>
      <c r="H904" s="186">
        <v>1</v>
      </c>
      <c r="I904" s="187"/>
      <c r="L904" s="183"/>
      <c r="M904" s="188"/>
      <c r="N904" s="189"/>
      <c r="O904" s="189"/>
      <c r="P904" s="189"/>
      <c r="Q904" s="189"/>
      <c r="R904" s="189"/>
      <c r="S904" s="189"/>
      <c r="T904" s="190"/>
      <c r="AT904" s="184" t="s">
        <v>595</v>
      </c>
      <c r="AU904" s="184" t="s">
        <v>545</v>
      </c>
      <c r="AV904" s="12" t="s">
        <v>545</v>
      </c>
      <c r="AW904" s="12" t="s">
        <v>503</v>
      </c>
      <c r="AX904" s="12" t="s">
        <v>539</v>
      </c>
      <c r="AY904" s="184" t="s">
        <v>582</v>
      </c>
    </row>
    <row r="905" spans="2:51" s="13" customFormat="1" ht="13.5">
      <c r="B905" s="191"/>
      <c r="D905" s="172" t="s">
        <v>595</v>
      </c>
      <c r="E905" s="207" t="s">
        <v>486</v>
      </c>
      <c r="F905" s="208" t="s">
        <v>607</v>
      </c>
      <c r="H905" s="209">
        <v>2</v>
      </c>
      <c r="I905" s="196"/>
      <c r="L905" s="191"/>
      <c r="M905" s="197"/>
      <c r="N905" s="198"/>
      <c r="O905" s="198"/>
      <c r="P905" s="198"/>
      <c r="Q905" s="198"/>
      <c r="R905" s="198"/>
      <c r="S905" s="198"/>
      <c r="T905" s="199"/>
      <c r="AT905" s="200" t="s">
        <v>595</v>
      </c>
      <c r="AU905" s="200" t="s">
        <v>545</v>
      </c>
      <c r="AV905" s="13" t="s">
        <v>589</v>
      </c>
      <c r="AW905" s="13" t="s">
        <v>503</v>
      </c>
      <c r="AX905" s="13" t="s">
        <v>487</v>
      </c>
      <c r="AY905" s="200" t="s">
        <v>582</v>
      </c>
    </row>
    <row r="906" spans="2:63" s="10" customFormat="1" ht="29.25" customHeight="1">
      <c r="B906" s="145"/>
      <c r="D906" s="156" t="s">
        <v>538</v>
      </c>
      <c r="E906" s="157" t="s">
        <v>265</v>
      </c>
      <c r="F906" s="157" t="s">
        <v>266</v>
      </c>
      <c r="I906" s="148"/>
      <c r="J906" s="158">
        <f>BK906</f>
        <v>0</v>
      </c>
      <c r="L906" s="145"/>
      <c r="M906" s="150"/>
      <c r="N906" s="151"/>
      <c r="O906" s="151"/>
      <c r="P906" s="152">
        <f>SUM(P907:P909)</f>
        <v>0</v>
      </c>
      <c r="Q906" s="151"/>
      <c r="R906" s="152">
        <f>SUM(R907:R909)</f>
        <v>0</v>
      </c>
      <c r="S906" s="151"/>
      <c r="T906" s="153">
        <f>SUM(T907:T909)</f>
        <v>0</v>
      </c>
      <c r="AR906" s="146" t="s">
        <v>682</v>
      </c>
      <c r="AT906" s="154" t="s">
        <v>538</v>
      </c>
      <c r="AU906" s="154" t="s">
        <v>487</v>
      </c>
      <c r="AY906" s="146" t="s">
        <v>582</v>
      </c>
      <c r="BK906" s="155">
        <f>SUM(BK907:BK909)</f>
        <v>0</v>
      </c>
    </row>
    <row r="907" spans="2:65" s="1" customFormat="1" ht="22.5" customHeight="1">
      <c r="B907" s="159"/>
      <c r="C907" s="160" t="s">
        <v>267</v>
      </c>
      <c r="D907" s="160" t="s">
        <v>584</v>
      </c>
      <c r="E907" s="161" t="s">
        <v>268</v>
      </c>
      <c r="F907" s="162" t="s">
        <v>269</v>
      </c>
      <c r="G907" s="163" t="s">
        <v>825</v>
      </c>
      <c r="H907" s="164">
        <v>15</v>
      </c>
      <c r="I907" s="165"/>
      <c r="J907" s="166">
        <f>ROUND(I907*H907,2)</f>
        <v>0</v>
      </c>
      <c r="K907" s="162" t="s">
        <v>588</v>
      </c>
      <c r="L907" s="34"/>
      <c r="M907" s="167" t="s">
        <v>486</v>
      </c>
      <c r="N907" s="168" t="s">
        <v>510</v>
      </c>
      <c r="O907" s="35"/>
      <c r="P907" s="169">
        <f>O907*H907</f>
        <v>0</v>
      </c>
      <c r="Q907" s="169">
        <v>0</v>
      </c>
      <c r="R907" s="169">
        <f>Q907*H907</f>
        <v>0</v>
      </c>
      <c r="S907" s="169">
        <v>0</v>
      </c>
      <c r="T907" s="170">
        <f>S907*H907</f>
        <v>0</v>
      </c>
      <c r="AR907" s="17" t="s">
        <v>223</v>
      </c>
      <c r="AT907" s="17" t="s">
        <v>584</v>
      </c>
      <c r="AU907" s="17" t="s">
        <v>545</v>
      </c>
      <c r="AY907" s="17" t="s">
        <v>582</v>
      </c>
      <c r="BE907" s="171">
        <f>IF(N907="základní",J907,0)</f>
        <v>0</v>
      </c>
      <c r="BF907" s="171">
        <f>IF(N907="snížená",J907,0)</f>
        <v>0</v>
      </c>
      <c r="BG907" s="171">
        <f>IF(N907="zákl. přenesená",J907,0)</f>
        <v>0</v>
      </c>
      <c r="BH907" s="171">
        <f>IF(N907="sníž. přenesená",J907,0)</f>
        <v>0</v>
      </c>
      <c r="BI907" s="171">
        <f>IF(N907="nulová",J907,0)</f>
        <v>0</v>
      </c>
      <c r="BJ907" s="17" t="s">
        <v>487</v>
      </c>
      <c r="BK907" s="171">
        <f>ROUND(I907*H907,2)</f>
        <v>0</v>
      </c>
      <c r="BL907" s="17" t="s">
        <v>223</v>
      </c>
      <c r="BM907" s="17" t="s">
        <v>270</v>
      </c>
    </row>
    <row r="908" spans="2:47" s="1" customFormat="1" ht="13.5">
      <c r="B908" s="34"/>
      <c r="D908" s="172" t="s">
        <v>591</v>
      </c>
      <c r="F908" s="173" t="s">
        <v>271</v>
      </c>
      <c r="I908" s="131"/>
      <c r="L908" s="34"/>
      <c r="M908" s="64"/>
      <c r="N908" s="35"/>
      <c r="O908" s="35"/>
      <c r="P908" s="35"/>
      <c r="Q908" s="35"/>
      <c r="R908" s="35"/>
      <c r="S908" s="35"/>
      <c r="T908" s="65"/>
      <c r="AT908" s="17" t="s">
        <v>591</v>
      </c>
      <c r="AU908" s="17" t="s">
        <v>545</v>
      </c>
    </row>
    <row r="909" spans="2:51" s="12" customFormat="1" ht="13.5">
      <c r="B909" s="183"/>
      <c r="D909" s="172" t="s">
        <v>595</v>
      </c>
      <c r="E909" s="184" t="s">
        <v>486</v>
      </c>
      <c r="F909" s="185" t="s">
        <v>272</v>
      </c>
      <c r="H909" s="186">
        <v>15</v>
      </c>
      <c r="I909" s="187"/>
      <c r="L909" s="183"/>
      <c r="M909" s="188"/>
      <c r="N909" s="189"/>
      <c r="O909" s="189"/>
      <c r="P909" s="189"/>
      <c r="Q909" s="189"/>
      <c r="R909" s="189"/>
      <c r="S909" s="189"/>
      <c r="T909" s="190"/>
      <c r="AT909" s="184" t="s">
        <v>595</v>
      </c>
      <c r="AU909" s="184" t="s">
        <v>545</v>
      </c>
      <c r="AV909" s="12" t="s">
        <v>545</v>
      </c>
      <c r="AW909" s="12" t="s">
        <v>503</v>
      </c>
      <c r="AX909" s="12" t="s">
        <v>487</v>
      </c>
      <c r="AY909" s="184" t="s">
        <v>582</v>
      </c>
    </row>
    <row r="910" spans="2:63" s="10" customFormat="1" ht="29.25" customHeight="1">
      <c r="B910" s="145"/>
      <c r="D910" s="156" t="s">
        <v>538</v>
      </c>
      <c r="E910" s="157" t="s">
        <v>273</v>
      </c>
      <c r="F910" s="157" t="s">
        <v>274</v>
      </c>
      <c r="I910" s="148"/>
      <c r="J910" s="158">
        <f>BK910</f>
        <v>0</v>
      </c>
      <c r="L910" s="145"/>
      <c r="M910" s="150"/>
      <c r="N910" s="151"/>
      <c r="O910" s="151"/>
      <c r="P910" s="152">
        <f>SUM(P911:P913)</f>
        <v>0</v>
      </c>
      <c r="Q910" s="151"/>
      <c r="R910" s="152">
        <f>SUM(R911:R913)</f>
        <v>0</v>
      </c>
      <c r="S910" s="151"/>
      <c r="T910" s="153">
        <f>SUM(T911:T913)</f>
        <v>0</v>
      </c>
      <c r="AR910" s="146" t="s">
        <v>682</v>
      </c>
      <c r="AT910" s="154" t="s">
        <v>538</v>
      </c>
      <c r="AU910" s="154" t="s">
        <v>487</v>
      </c>
      <c r="AY910" s="146" t="s">
        <v>582</v>
      </c>
      <c r="BK910" s="155">
        <f>SUM(BK911:BK913)</f>
        <v>0</v>
      </c>
    </row>
    <row r="911" spans="2:65" s="1" customFormat="1" ht="22.5" customHeight="1">
      <c r="B911" s="159"/>
      <c r="C911" s="160" t="s">
        <v>275</v>
      </c>
      <c r="D911" s="160" t="s">
        <v>584</v>
      </c>
      <c r="E911" s="161" t="s">
        <v>276</v>
      </c>
      <c r="F911" s="162" t="s">
        <v>277</v>
      </c>
      <c r="G911" s="163" t="s">
        <v>825</v>
      </c>
      <c r="H911" s="164">
        <v>1</v>
      </c>
      <c r="I911" s="165"/>
      <c r="J911" s="166">
        <f>ROUND(I911*H911,2)</f>
        <v>0</v>
      </c>
      <c r="K911" s="162" t="s">
        <v>588</v>
      </c>
      <c r="L911" s="34"/>
      <c r="M911" s="167" t="s">
        <v>486</v>
      </c>
      <c r="N911" s="168" t="s">
        <v>510</v>
      </c>
      <c r="O911" s="35"/>
      <c r="P911" s="169">
        <f>O911*H911</f>
        <v>0</v>
      </c>
      <c r="Q911" s="169">
        <v>0</v>
      </c>
      <c r="R911" s="169">
        <f>Q911*H911</f>
        <v>0</v>
      </c>
      <c r="S911" s="169">
        <v>0</v>
      </c>
      <c r="T911" s="170">
        <f>S911*H911</f>
        <v>0</v>
      </c>
      <c r="AR911" s="17" t="s">
        <v>223</v>
      </c>
      <c r="AT911" s="17" t="s">
        <v>584</v>
      </c>
      <c r="AU911" s="17" t="s">
        <v>545</v>
      </c>
      <c r="AY911" s="17" t="s">
        <v>582</v>
      </c>
      <c r="BE911" s="171">
        <f>IF(N911="základní",J911,0)</f>
        <v>0</v>
      </c>
      <c r="BF911" s="171">
        <f>IF(N911="snížená",J911,0)</f>
        <v>0</v>
      </c>
      <c r="BG911" s="171">
        <f>IF(N911="zákl. přenesená",J911,0)</f>
        <v>0</v>
      </c>
      <c r="BH911" s="171">
        <f>IF(N911="sníž. přenesená",J911,0)</f>
        <v>0</v>
      </c>
      <c r="BI911" s="171">
        <f>IF(N911="nulová",J911,0)</f>
        <v>0</v>
      </c>
      <c r="BJ911" s="17" t="s">
        <v>487</v>
      </c>
      <c r="BK911" s="171">
        <f>ROUND(I911*H911,2)</f>
        <v>0</v>
      </c>
      <c r="BL911" s="17" t="s">
        <v>223</v>
      </c>
      <c r="BM911" s="17" t="s">
        <v>278</v>
      </c>
    </row>
    <row r="912" spans="2:47" s="1" customFormat="1" ht="13.5">
      <c r="B912" s="34"/>
      <c r="D912" s="172" t="s">
        <v>591</v>
      </c>
      <c r="F912" s="173" t="s">
        <v>279</v>
      </c>
      <c r="I912" s="131"/>
      <c r="L912" s="34"/>
      <c r="M912" s="64"/>
      <c r="N912" s="35"/>
      <c r="O912" s="35"/>
      <c r="P912" s="35"/>
      <c r="Q912" s="35"/>
      <c r="R912" s="35"/>
      <c r="S912" s="35"/>
      <c r="T912" s="65"/>
      <c r="AT912" s="17" t="s">
        <v>591</v>
      </c>
      <c r="AU912" s="17" t="s">
        <v>545</v>
      </c>
    </row>
    <row r="913" spans="2:51" s="12" customFormat="1" ht="13.5">
      <c r="B913" s="183"/>
      <c r="D913" s="172" t="s">
        <v>595</v>
      </c>
      <c r="E913" s="184" t="s">
        <v>486</v>
      </c>
      <c r="F913" s="185" t="s">
        <v>280</v>
      </c>
      <c r="H913" s="186">
        <v>1</v>
      </c>
      <c r="I913" s="187"/>
      <c r="L913" s="183"/>
      <c r="M913" s="210"/>
      <c r="N913" s="211"/>
      <c r="O913" s="211"/>
      <c r="P913" s="211"/>
      <c r="Q913" s="211"/>
      <c r="R913" s="211"/>
      <c r="S913" s="211"/>
      <c r="T913" s="212"/>
      <c r="AT913" s="184" t="s">
        <v>595</v>
      </c>
      <c r="AU913" s="184" t="s">
        <v>545</v>
      </c>
      <c r="AV913" s="12" t="s">
        <v>545</v>
      </c>
      <c r="AW913" s="12" t="s">
        <v>503</v>
      </c>
      <c r="AX913" s="12" t="s">
        <v>487</v>
      </c>
      <c r="AY913" s="184" t="s">
        <v>582</v>
      </c>
    </row>
    <row r="914" spans="2:12" s="1" customFormat="1" ht="6.75" customHeight="1">
      <c r="B914" s="50"/>
      <c r="C914" s="51"/>
      <c r="D914" s="51"/>
      <c r="E914" s="51"/>
      <c r="F914" s="51"/>
      <c r="G914" s="51"/>
      <c r="H914" s="51"/>
      <c r="I914" s="110"/>
      <c r="J914" s="51"/>
      <c r="K914" s="51"/>
      <c r="L914" s="34"/>
    </row>
    <row r="915" ht="13.5">
      <c r="AT915" s="213"/>
    </row>
  </sheetData>
  <sheetProtection password="CC35" sheet="1" objects="1" scenarios="1" formatColumns="0" formatRows="0" sort="0" autoFilter="0"/>
  <autoFilter ref="C83:K83"/>
  <mergeCells count="6">
    <mergeCell ref="G1:H1"/>
    <mergeCell ref="L2:V2"/>
    <mergeCell ref="E7:H7"/>
    <mergeCell ref="E22:H22"/>
    <mergeCell ref="E43:H43"/>
    <mergeCell ref="E76:H76"/>
  </mergeCells>
  <hyperlinks>
    <hyperlink ref="F1:G1" location="C2" tooltip="Krycí list soupisu" display="1) Krycí list soupisu"/>
    <hyperlink ref="G1:H1" location="C50"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57" customWidth="1"/>
    <col min="2" max="2" width="1.66796875" style="257" customWidth="1"/>
    <col min="3" max="4" width="5" style="257" customWidth="1"/>
    <col min="5" max="5" width="11.66015625" style="257" customWidth="1"/>
    <col min="6" max="6" width="9.16015625" style="257" customWidth="1"/>
    <col min="7" max="7" width="5" style="257" customWidth="1"/>
    <col min="8" max="8" width="77.83203125" style="257" customWidth="1"/>
    <col min="9" max="10" width="20" style="257" customWidth="1"/>
    <col min="11" max="11" width="1.66796875" style="257" customWidth="1"/>
    <col min="12" max="16384" width="9.33203125" style="257" customWidth="1"/>
  </cols>
  <sheetData>
    <row r="1" ht="37.5" customHeight="1"/>
    <row r="2" spans="2:11" ht="7.5" customHeight="1">
      <c r="B2" s="258"/>
      <c r="C2" s="259"/>
      <c r="D2" s="259"/>
      <c r="E2" s="259"/>
      <c r="F2" s="259"/>
      <c r="G2" s="259"/>
      <c r="H2" s="259"/>
      <c r="I2" s="259"/>
      <c r="J2" s="259"/>
      <c r="K2" s="260"/>
    </row>
    <row r="3" spans="2:11" s="264" customFormat="1" ht="45" customHeight="1">
      <c r="B3" s="261"/>
      <c r="C3" s="262" t="s">
        <v>288</v>
      </c>
      <c r="D3" s="262"/>
      <c r="E3" s="262"/>
      <c r="F3" s="262"/>
      <c r="G3" s="262"/>
      <c r="H3" s="262"/>
      <c r="I3" s="262"/>
      <c r="J3" s="262"/>
      <c r="K3" s="263"/>
    </row>
    <row r="4" spans="2:11" ht="25.5" customHeight="1">
      <c r="B4" s="265"/>
      <c r="C4" s="266" t="s">
        <v>289</v>
      </c>
      <c r="D4" s="266"/>
      <c r="E4" s="266"/>
      <c r="F4" s="266"/>
      <c r="G4" s="266"/>
      <c r="H4" s="266"/>
      <c r="I4" s="266"/>
      <c r="J4" s="266"/>
      <c r="K4" s="267"/>
    </row>
    <row r="5" spans="2:11" ht="5.25" customHeight="1">
      <c r="B5" s="265"/>
      <c r="C5" s="268"/>
      <c r="D5" s="268"/>
      <c r="E5" s="268"/>
      <c r="F5" s="268"/>
      <c r="G5" s="268"/>
      <c r="H5" s="268"/>
      <c r="I5" s="268"/>
      <c r="J5" s="268"/>
      <c r="K5" s="267"/>
    </row>
    <row r="6" spans="2:11" ht="15" customHeight="1">
      <c r="B6" s="265"/>
      <c r="C6" s="269" t="s">
        <v>290</v>
      </c>
      <c r="D6" s="269"/>
      <c r="E6" s="269"/>
      <c r="F6" s="269"/>
      <c r="G6" s="269"/>
      <c r="H6" s="269"/>
      <c r="I6" s="269"/>
      <c r="J6" s="269"/>
      <c r="K6" s="267"/>
    </row>
    <row r="7" spans="2:11" ht="15" customHeight="1">
      <c r="B7" s="270"/>
      <c r="C7" s="269" t="s">
        <v>291</v>
      </c>
      <c r="D7" s="269"/>
      <c r="E7" s="269"/>
      <c r="F7" s="269"/>
      <c r="G7" s="269"/>
      <c r="H7" s="269"/>
      <c r="I7" s="269"/>
      <c r="J7" s="269"/>
      <c r="K7" s="267"/>
    </row>
    <row r="8" spans="2:11" ht="12.75" customHeight="1">
      <c r="B8" s="270"/>
      <c r="C8" s="271"/>
      <c r="D8" s="271"/>
      <c r="E8" s="271"/>
      <c r="F8" s="271"/>
      <c r="G8" s="271"/>
      <c r="H8" s="271"/>
      <c r="I8" s="271"/>
      <c r="J8" s="271"/>
      <c r="K8" s="267"/>
    </row>
    <row r="9" spans="2:11" ht="15" customHeight="1">
      <c r="B9" s="270"/>
      <c r="C9" s="269" t="s">
        <v>457</v>
      </c>
      <c r="D9" s="269"/>
      <c r="E9" s="269"/>
      <c r="F9" s="269"/>
      <c r="G9" s="269"/>
      <c r="H9" s="269"/>
      <c r="I9" s="269"/>
      <c r="J9" s="269"/>
      <c r="K9" s="267"/>
    </row>
    <row r="10" spans="2:11" ht="15" customHeight="1">
      <c r="B10" s="270"/>
      <c r="C10" s="271"/>
      <c r="D10" s="269" t="s">
        <v>458</v>
      </c>
      <c r="E10" s="269"/>
      <c r="F10" s="269"/>
      <c r="G10" s="269"/>
      <c r="H10" s="269"/>
      <c r="I10" s="269"/>
      <c r="J10" s="269"/>
      <c r="K10" s="267"/>
    </row>
    <row r="11" spans="2:11" ht="15" customHeight="1">
      <c r="B11" s="270"/>
      <c r="C11" s="272"/>
      <c r="D11" s="269" t="s">
        <v>292</v>
      </c>
      <c r="E11" s="269"/>
      <c r="F11" s="269"/>
      <c r="G11" s="269"/>
      <c r="H11" s="269"/>
      <c r="I11" s="269"/>
      <c r="J11" s="269"/>
      <c r="K11" s="267"/>
    </row>
    <row r="12" spans="2:11" ht="12.75" customHeight="1">
      <c r="B12" s="270"/>
      <c r="C12" s="272"/>
      <c r="D12" s="272"/>
      <c r="E12" s="272"/>
      <c r="F12" s="272"/>
      <c r="G12" s="272"/>
      <c r="H12" s="272"/>
      <c r="I12" s="272"/>
      <c r="J12" s="272"/>
      <c r="K12" s="267"/>
    </row>
    <row r="13" spans="2:11" ht="15" customHeight="1">
      <c r="B13" s="270"/>
      <c r="C13" s="272"/>
      <c r="D13" s="269" t="s">
        <v>459</v>
      </c>
      <c r="E13" s="269"/>
      <c r="F13" s="269"/>
      <c r="G13" s="269"/>
      <c r="H13" s="269"/>
      <c r="I13" s="269"/>
      <c r="J13" s="269"/>
      <c r="K13" s="267"/>
    </row>
    <row r="14" spans="2:11" ht="15" customHeight="1">
      <c r="B14" s="270"/>
      <c r="C14" s="272"/>
      <c r="D14" s="269" t="s">
        <v>293</v>
      </c>
      <c r="E14" s="269"/>
      <c r="F14" s="269"/>
      <c r="G14" s="269"/>
      <c r="H14" s="269"/>
      <c r="I14" s="269"/>
      <c r="J14" s="269"/>
      <c r="K14" s="267"/>
    </row>
    <row r="15" spans="2:11" ht="15" customHeight="1">
      <c r="B15" s="270"/>
      <c r="C15" s="272"/>
      <c r="D15" s="269" t="s">
        <v>294</v>
      </c>
      <c r="E15" s="269"/>
      <c r="F15" s="269"/>
      <c r="G15" s="269"/>
      <c r="H15" s="269"/>
      <c r="I15" s="269"/>
      <c r="J15" s="269"/>
      <c r="K15" s="267"/>
    </row>
    <row r="16" spans="2:11" ht="15" customHeight="1">
      <c r="B16" s="270"/>
      <c r="C16" s="272"/>
      <c r="D16" s="272"/>
      <c r="E16" s="273" t="s">
        <v>542</v>
      </c>
      <c r="F16" s="269" t="s">
        <v>295</v>
      </c>
      <c r="G16" s="269"/>
      <c r="H16" s="269"/>
      <c r="I16" s="269"/>
      <c r="J16" s="269"/>
      <c r="K16" s="267"/>
    </row>
    <row r="17" spans="2:11" ht="15" customHeight="1">
      <c r="B17" s="270"/>
      <c r="C17" s="272"/>
      <c r="D17" s="272"/>
      <c r="E17" s="273" t="s">
        <v>296</v>
      </c>
      <c r="F17" s="269" t="s">
        <v>297</v>
      </c>
      <c r="G17" s="269"/>
      <c r="H17" s="269"/>
      <c r="I17" s="269"/>
      <c r="J17" s="269"/>
      <c r="K17" s="267"/>
    </row>
    <row r="18" spans="2:11" ht="15" customHeight="1">
      <c r="B18" s="270"/>
      <c r="C18" s="272"/>
      <c r="D18" s="272"/>
      <c r="E18" s="273" t="s">
        <v>298</v>
      </c>
      <c r="F18" s="269" t="s">
        <v>299</v>
      </c>
      <c r="G18" s="269"/>
      <c r="H18" s="269"/>
      <c r="I18" s="269"/>
      <c r="J18" s="269"/>
      <c r="K18" s="267"/>
    </row>
    <row r="19" spans="2:11" ht="15" customHeight="1">
      <c r="B19" s="270"/>
      <c r="C19" s="272"/>
      <c r="D19" s="272"/>
      <c r="E19" s="273" t="s">
        <v>300</v>
      </c>
      <c r="F19" s="269" t="s">
        <v>301</v>
      </c>
      <c r="G19" s="269"/>
      <c r="H19" s="269"/>
      <c r="I19" s="269"/>
      <c r="J19" s="269"/>
      <c r="K19" s="267"/>
    </row>
    <row r="20" spans="2:11" ht="15" customHeight="1">
      <c r="B20" s="270"/>
      <c r="C20" s="272"/>
      <c r="D20" s="272"/>
      <c r="E20" s="273" t="s">
        <v>302</v>
      </c>
      <c r="F20" s="269" t="s">
        <v>303</v>
      </c>
      <c r="G20" s="269"/>
      <c r="H20" s="269"/>
      <c r="I20" s="269"/>
      <c r="J20" s="269"/>
      <c r="K20" s="267"/>
    </row>
    <row r="21" spans="2:11" ht="15" customHeight="1">
      <c r="B21" s="270"/>
      <c r="C21" s="272"/>
      <c r="D21" s="272"/>
      <c r="E21" s="273" t="s">
        <v>304</v>
      </c>
      <c r="F21" s="269" t="s">
        <v>305</v>
      </c>
      <c r="G21" s="269"/>
      <c r="H21" s="269"/>
      <c r="I21" s="269"/>
      <c r="J21" s="269"/>
      <c r="K21" s="267"/>
    </row>
    <row r="22" spans="2:11" ht="12.75" customHeight="1">
      <c r="B22" s="270"/>
      <c r="C22" s="272"/>
      <c r="D22" s="272"/>
      <c r="E22" s="272"/>
      <c r="F22" s="272"/>
      <c r="G22" s="272"/>
      <c r="H22" s="272"/>
      <c r="I22" s="272"/>
      <c r="J22" s="272"/>
      <c r="K22" s="267"/>
    </row>
    <row r="23" spans="2:11" ht="15" customHeight="1">
      <c r="B23" s="270"/>
      <c r="C23" s="269" t="s">
        <v>460</v>
      </c>
      <c r="D23" s="269"/>
      <c r="E23" s="269"/>
      <c r="F23" s="269"/>
      <c r="G23" s="269"/>
      <c r="H23" s="269"/>
      <c r="I23" s="269"/>
      <c r="J23" s="269"/>
      <c r="K23" s="267"/>
    </row>
    <row r="24" spans="2:11" ht="15" customHeight="1">
      <c r="B24" s="270"/>
      <c r="C24" s="269" t="s">
        <v>306</v>
      </c>
      <c r="D24" s="269"/>
      <c r="E24" s="269"/>
      <c r="F24" s="269"/>
      <c r="G24" s="269"/>
      <c r="H24" s="269"/>
      <c r="I24" s="269"/>
      <c r="J24" s="269"/>
      <c r="K24" s="267"/>
    </row>
    <row r="25" spans="2:11" ht="15" customHeight="1">
      <c r="B25" s="270"/>
      <c r="C25" s="271"/>
      <c r="D25" s="269" t="s">
        <v>461</v>
      </c>
      <c r="E25" s="269"/>
      <c r="F25" s="269"/>
      <c r="G25" s="269"/>
      <c r="H25" s="269"/>
      <c r="I25" s="269"/>
      <c r="J25" s="269"/>
      <c r="K25" s="267"/>
    </row>
    <row r="26" spans="2:11" ht="15" customHeight="1">
      <c r="B26" s="270"/>
      <c r="C26" s="272"/>
      <c r="D26" s="269" t="s">
        <v>307</v>
      </c>
      <c r="E26" s="269"/>
      <c r="F26" s="269"/>
      <c r="G26" s="269"/>
      <c r="H26" s="269"/>
      <c r="I26" s="269"/>
      <c r="J26" s="269"/>
      <c r="K26" s="267"/>
    </row>
    <row r="27" spans="2:11" ht="12.75" customHeight="1">
      <c r="B27" s="270"/>
      <c r="C27" s="272"/>
      <c r="D27" s="272"/>
      <c r="E27" s="272"/>
      <c r="F27" s="272"/>
      <c r="G27" s="272"/>
      <c r="H27" s="272"/>
      <c r="I27" s="272"/>
      <c r="J27" s="272"/>
      <c r="K27" s="267"/>
    </row>
    <row r="28" spans="2:11" ht="15" customHeight="1">
      <c r="B28" s="270"/>
      <c r="C28" s="272"/>
      <c r="D28" s="269" t="s">
        <v>462</v>
      </c>
      <c r="E28" s="269"/>
      <c r="F28" s="269"/>
      <c r="G28" s="269"/>
      <c r="H28" s="269"/>
      <c r="I28" s="269"/>
      <c r="J28" s="269"/>
      <c r="K28" s="267"/>
    </row>
    <row r="29" spans="2:11" ht="15" customHeight="1">
      <c r="B29" s="270"/>
      <c r="C29" s="272"/>
      <c r="D29" s="269" t="s">
        <v>308</v>
      </c>
      <c r="E29" s="269"/>
      <c r="F29" s="269"/>
      <c r="G29" s="269"/>
      <c r="H29" s="269"/>
      <c r="I29" s="269"/>
      <c r="J29" s="269"/>
      <c r="K29" s="267"/>
    </row>
    <row r="30" spans="2:11" ht="12.75" customHeight="1">
      <c r="B30" s="270"/>
      <c r="C30" s="272"/>
      <c r="D30" s="272"/>
      <c r="E30" s="272"/>
      <c r="F30" s="272"/>
      <c r="G30" s="272"/>
      <c r="H30" s="272"/>
      <c r="I30" s="272"/>
      <c r="J30" s="272"/>
      <c r="K30" s="267"/>
    </row>
    <row r="31" spans="2:11" ht="15" customHeight="1">
      <c r="B31" s="270"/>
      <c r="C31" s="272"/>
      <c r="D31" s="269" t="s">
        <v>463</v>
      </c>
      <c r="E31" s="269"/>
      <c r="F31" s="269"/>
      <c r="G31" s="269"/>
      <c r="H31" s="269"/>
      <c r="I31" s="269"/>
      <c r="J31" s="269"/>
      <c r="K31" s="267"/>
    </row>
    <row r="32" spans="2:11" ht="15" customHeight="1">
      <c r="B32" s="270"/>
      <c r="C32" s="272"/>
      <c r="D32" s="269" t="s">
        <v>309</v>
      </c>
      <c r="E32" s="269"/>
      <c r="F32" s="269"/>
      <c r="G32" s="269"/>
      <c r="H32" s="269"/>
      <c r="I32" s="269"/>
      <c r="J32" s="269"/>
      <c r="K32" s="267"/>
    </row>
    <row r="33" spans="2:11" ht="15" customHeight="1">
      <c r="B33" s="270"/>
      <c r="C33" s="272"/>
      <c r="D33" s="269" t="s">
        <v>310</v>
      </c>
      <c r="E33" s="269"/>
      <c r="F33" s="269"/>
      <c r="G33" s="269"/>
      <c r="H33" s="269"/>
      <c r="I33" s="269"/>
      <c r="J33" s="269"/>
      <c r="K33" s="267"/>
    </row>
    <row r="34" spans="2:11" ht="15" customHeight="1">
      <c r="B34" s="270"/>
      <c r="C34" s="272"/>
      <c r="D34" s="271"/>
      <c r="E34" s="274" t="s">
        <v>567</v>
      </c>
      <c r="F34" s="271"/>
      <c r="G34" s="269" t="s">
        <v>311</v>
      </c>
      <c r="H34" s="269"/>
      <c r="I34" s="269"/>
      <c r="J34" s="269"/>
      <c r="K34" s="267"/>
    </row>
    <row r="35" spans="2:11" ht="30.75" customHeight="1">
      <c r="B35" s="270"/>
      <c r="C35" s="272"/>
      <c r="D35" s="271"/>
      <c r="E35" s="274" t="s">
        <v>312</v>
      </c>
      <c r="F35" s="271"/>
      <c r="G35" s="269" t="s">
        <v>313</v>
      </c>
      <c r="H35" s="269"/>
      <c r="I35" s="269"/>
      <c r="J35" s="269"/>
      <c r="K35" s="267"/>
    </row>
    <row r="36" spans="2:11" ht="15" customHeight="1">
      <c r="B36" s="270"/>
      <c r="C36" s="272"/>
      <c r="D36" s="271"/>
      <c r="E36" s="274" t="s">
        <v>520</v>
      </c>
      <c r="F36" s="271"/>
      <c r="G36" s="269" t="s">
        <v>314</v>
      </c>
      <c r="H36" s="269"/>
      <c r="I36" s="269"/>
      <c r="J36" s="269"/>
      <c r="K36" s="267"/>
    </row>
    <row r="37" spans="2:11" ht="15" customHeight="1">
      <c r="B37" s="270"/>
      <c r="C37" s="272"/>
      <c r="D37" s="271"/>
      <c r="E37" s="274" t="s">
        <v>568</v>
      </c>
      <c r="F37" s="271"/>
      <c r="G37" s="269" t="s">
        <v>315</v>
      </c>
      <c r="H37" s="269"/>
      <c r="I37" s="269"/>
      <c r="J37" s="269"/>
      <c r="K37" s="267"/>
    </row>
    <row r="38" spans="2:11" ht="15" customHeight="1">
      <c r="B38" s="270"/>
      <c r="C38" s="272"/>
      <c r="D38" s="271"/>
      <c r="E38" s="274" t="s">
        <v>569</v>
      </c>
      <c r="F38" s="271"/>
      <c r="G38" s="269" t="s">
        <v>316</v>
      </c>
      <c r="H38" s="269"/>
      <c r="I38" s="269"/>
      <c r="J38" s="269"/>
      <c r="K38" s="267"/>
    </row>
    <row r="39" spans="2:11" ht="15" customHeight="1">
      <c r="B39" s="270"/>
      <c r="C39" s="272"/>
      <c r="D39" s="271"/>
      <c r="E39" s="274" t="s">
        <v>570</v>
      </c>
      <c r="F39" s="271"/>
      <c r="G39" s="269" t="s">
        <v>317</v>
      </c>
      <c r="H39" s="269"/>
      <c r="I39" s="269"/>
      <c r="J39" s="269"/>
      <c r="K39" s="267"/>
    </row>
    <row r="40" spans="2:11" ht="15" customHeight="1">
      <c r="B40" s="270"/>
      <c r="C40" s="272"/>
      <c r="D40" s="271"/>
      <c r="E40" s="274" t="s">
        <v>318</v>
      </c>
      <c r="F40" s="271"/>
      <c r="G40" s="269" t="s">
        <v>319</v>
      </c>
      <c r="H40" s="269"/>
      <c r="I40" s="269"/>
      <c r="J40" s="269"/>
      <c r="K40" s="267"/>
    </row>
    <row r="41" spans="2:11" ht="15" customHeight="1">
      <c r="B41" s="270"/>
      <c r="C41" s="272"/>
      <c r="D41" s="271"/>
      <c r="E41" s="274"/>
      <c r="F41" s="271"/>
      <c r="G41" s="269" t="s">
        <v>320</v>
      </c>
      <c r="H41" s="269"/>
      <c r="I41" s="269"/>
      <c r="J41" s="269"/>
      <c r="K41" s="267"/>
    </row>
    <row r="42" spans="2:11" ht="15" customHeight="1">
      <c r="B42" s="270"/>
      <c r="C42" s="272"/>
      <c r="D42" s="271"/>
      <c r="E42" s="274" t="s">
        <v>321</v>
      </c>
      <c r="F42" s="271"/>
      <c r="G42" s="269" t="s">
        <v>322</v>
      </c>
      <c r="H42" s="269"/>
      <c r="I42" s="269"/>
      <c r="J42" s="269"/>
      <c r="K42" s="267"/>
    </row>
    <row r="43" spans="2:11" ht="15" customHeight="1">
      <c r="B43" s="270"/>
      <c r="C43" s="272"/>
      <c r="D43" s="271"/>
      <c r="E43" s="274" t="s">
        <v>572</v>
      </c>
      <c r="F43" s="271"/>
      <c r="G43" s="269" t="s">
        <v>323</v>
      </c>
      <c r="H43" s="269"/>
      <c r="I43" s="269"/>
      <c r="J43" s="269"/>
      <c r="K43" s="267"/>
    </row>
    <row r="44" spans="2:11" ht="12.75" customHeight="1">
      <c r="B44" s="270"/>
      <c r="C44" s="272"/>
      <c r="D44" s="271"/>
      <c r="E44" s="271"/>
      <c r="F44" s="271"/>
      <c r="G44" s="271"/>
      <c r="H44" s="271"/>
      <c r="I44" s="271"/>
      <c r="J44" s="271"/>
      <c r="K44" s="267"/>
    </row>
    <row r="45" spans="2:11" ht="15" customHeight="1">
      <c r="B45" s="270"/>
      <c r="C45" s="272"/>
      <c r="D45" s="269" t="s">
        <v>324</v>
      </c>
      <c r="E45" s="269"/>
      <c r="F45" s="269"/>
      <c r="G45" s="269"/>
      <c r="H45" s="269"/>
      <c r="I45" s="269"/>
      <c r="J45" s="269"/>
      <c r="K45" s="267"/>
    </row>
    <row r="46" spans="2:11" ht="15" customHeight="1">
      <c r="B46" s="270"/>
      <c r="C46" s="272"/>
      <c r="D46" s="272"/>
      <c r="E46" s="269" t="s">
        <v>325</v>
      </c>
      <c r="F46" s="269"/>
      <c r="G46" s="269"/>
      <c r="H46" s="269"/>
      <c r="I46" s="269"/>
      <c r="J46" s="269"/>
      <c r="K46" s="267"/>
    </row>
    <row r="47" spans="2:11" ht="15" customHeight="1">
      <c r="B47" s="270"/>
      <c r="C47" s="272"/>
      <c r="D47" s="272"/>
      <c r="E47" s="269" t="s">
        <v>326</v>
      </c>
      <c r="F47" s="269"/>
      <c r="G47" s="269"/>
      <c r="H47" s="269"/>
      <c r="I47" s="269"/>
      <c r="J47" s="269"/>
      <c r="K47" s="267"/>
    </row>
    <row r="48" spans="2:11" ht="15" customHeight="1">
      <c r="B48" s="270"/>
      <c r="C48" s="272"/>
      <c r="D48" s="272"/>
      <c r="E48" s="269" t="s">
        <v>327</v>
      </c>
      <c r="F48" s="269"/>
      <c r="G48" s="269"/>
      <c r="H48" s="269"/>
      <c r="I48" s="269"/>
      <c r="J48" s="269"/>
      <c r="K48" s="267"/>
    </row>
    <row r="49" spans="2:11" ht="15" customHeight="1">
      <c r="B49" s="270"/>
      <c r="C49" s="272"/>
      <c r="D49" s="269" t="s">
        <v>328</v>
      </c>
      <c r="E49" s="269"/>
      <c r="F49" s="269"/>
      <c r="G49" s="269"/>
      <c r="H49" s="269"/>
      <c r="I49" s="269"/>
      <c r="J49" s="269"/>
      <c r="K49" s="267"/>
    </row>
    <row r="50" spans="2:11" ht="25.5" customHeight="1">
      <c r="B50" s="265"/>
      <c r="C50" s="266" t="s">
        <v>329</v>
      </c>
      <c r="D50" s="266"/>
      <c r="E50" s="266"/>
      <c r="F50" s="266"/>
      <c r="G50" s="266"/>
      <c r="H50" s="266"/>
      <c r="I50" s="266"/>
      <c r="J50" s="266"/>
      <c r="K50" s="267"/>
    </row>
    <row r="51" spans="2:11" ht="5.25" customHeight="1">
      <c r="B51" s="265"/>
      <c r="C51" s="268"/>
      <c r="D51" s="268"/>
      <c r="E51" s="268"/>
      <c r="F51" s="268"/>
      <c r="G51" s="268"/>
      <c r="H51" s="268"/>
      <c r="I51" s="268"/>
      <c r="J51" s="268"/>
      <c r="K51" s="267"/>
    </row>
    <row r="52" spans="2:11" ht="15" customHeight="1">
      <c r="B52" s="265"/>
      <c r="C52" s="269" t="s">
        <v>330</v>
      </c>
      <c r="D52" s="269"/>
      <c r="E52" s="269"/>
      <c r="F52" s="269"/>
      <c r="G52" s="269"/>
      <c r="H52" s="269"/>
      <c r="I52" s="269"/>
      <c r="J52" s="269"/>
      <c r="K52" s="267"/>
    </row>
    <row r="53" spans="2:11" ht="15" customHeight="1">
      <c r="B53" s="265"/>
      <c r="C53" s="269" t="s">
        <v>331</v>
      </c>
      <c r="D53" s="269"/>
      <c r="E53" s="269"/>
      <c r="F53" s="269"/>
      <c r="G53" s="269"/>
      <c r="H53" s="269"/>
      <c r="I53" s="269"/>
      <c r="J53" s="269"/>
      <c r="K53" s="267"/>
    </row>
    <row r="54" spans="2:11" ht="12.75" customHeight="1">
      <c r="B54" s="265"/>
      <c r="C54" s="271"/>
      <c r="D54" s="271"/>
      <c r="E54" s="271"/>
      <c r="F54" s="271"/>
      <c r="G54" s="271"/>
      <c r="H54" s="271"/>
      <c r="I54" s="271"/>
      <c r="J54" s="271"/>
      <c r="K54" s="267"/>
    </row>
    <row r="55" spans="2:11" ht="15" customHeight="1">
      <c r="B55" s="265"/>
      <c r="C55" s="269" t="s">
        <v>332</v>
      </c>
      <c r="D55" s="269"/>
      <c r="E55" s="269"/>
      <c r="F55" s="269"/>
      <c r="G55" s="269"/>
      <c r="H55" s="269"/>
      <c r="I55" s="269"/>
      <c r="J55" s="269"/>
      <c r="K55" s="267"/>
    </row>
    <row r="56" spans="2:11" ht="15" customHeight="1">
      <c r="B56" s="265"/>
      <c r="C56" s="272"/>
      <c r="D56" s="269" t="s">
        <v>333</v>
      </c>
      <c r="E56" s="269"/>
      <c r="F56" s="269"/>
      <c r="G56" s="269"/>
      <c r="H56" s="269"/>
      <c r="I56" s="269"/>
      <c r="J56" s="269"/>
      <c r="K56" s="267"/>
    </row>
    <row r="57" spans="2:11" ht="15" customHeight="1">
      <c r="B57" s="265"/>
      <c r="C57" s="272"/>
      <c r="D57" s="269" t="s">
        <v>334</v>
      </c>
      <c r="E57" s="269"/>
      <c r="F57" s="269"/>
      <c r="G57" s="269"/>
      <c r="H57" s="269"/>
      <c r="I57" s="269"/>
      <c r="J57" s="269"/>
      <c r="K57" s="267"/>
    </row>
    <row r="58" spans="2:11" ht="15" customHeight="1">
      <c r="B58" s="265"/>
      <c r="C58" s="272"/>
      <c r="D58" s="269" t="s">
        <v>335</v>
      </c>
      <c r="E58" s="269"/>
      <c r="F58" s="269"/>
      <c r="G58" s="269"/>
      <c r="H58" s="269"/>
      <c r="I58" s="269"/>
      <c r="J58" s="269"/>
      <c r="K58" s="267"/>
    </row>
    <row r="59" spans="2:11" ht="15" customHeight="1">
      <c r="B59" s="265"/>
      <c r="C59" s="272"/>
      <c r="D59" s="269" t="s">
        <v>336</v>
      </c>
      <c r="E59" s="269"/>
      <c r="F59" s="269"/>
      <c r="G59" s="269"/>
      <c r="H59" s="269"/>
      <c r="I59" s="269"/>
      <c r="J59" s="269"/>
      <c r="K59" s="267"/>
    </row>
    <row r="60" spans="2:11" ht="15" customHeight="1">
      <c r="B60" s="265"/>
      <c r="C60" s="272"/>
      <c r="D60" s="275" t="s">
        <v>337</v>
      </c>
      <c r="E60" s="275"/>
      <c r="F60" s="275"/>
      <c r="G60" s="275"/>
      <c r="H60" s="275"/>
      <c r="I60" s="275"/>
      <c r="J60" s="275"/>
      <c r="K60" s="267"/>
    </row>
    <row r="61" spans="2:11" ht="15" customHeight="1">
      <c r="B61" s="265"/>
      <c r="C61" s="272"/>
      <c r="D61" s="269" t="s">
        <v>338</v>
      </c>
      <c r="E61" s="269"/>
      <c r="F61" s="269"/>
      <c r="G61" s="269"/>
      <c r="H61" s="269"/>
      <c r="I61" s="269"/>
      <c r="J61" s="269"/>
      <c r="K61" s="267"/>
    </row>
    <row r="62" spans="2:11" ht="12.75" customHeight="1">
      <c r="B62" s="265"/>
      <c r="C62" s="272"/>
      <c r="D62" s="272"/>
      <c r="E62" s="276"/>
      <c r="F62" s="272"/>
      <c r="G62" s="272"/>
      <c r="H62" s="272"/>
      <c r="I62" s="272"/>
      <c r="J62" s="272"/>
      <c r="K62" s="267"/>
    </row>
    <row r="63" spans="2:11" ht="15" customHeight="1">
      <c r="B63" s="265"/>
      <c r="C63" s="272"/>
      <c r="D63" s="269" t="s">
        <v>339</v>
      </c>
      <c r="E63" s="269"/>
      <c r="F63" s="269"/>
      <c r="G63" s="269"/>
      <c r="H63" s="269"/>
      <c r="I63" s="269"/>
      <c r="J63" s="269"/>
      <c r="K63" s="267"/>
    </row>
    <row r="64" spans="2:11" ht="15" customHeight="1">
      <c r="B64" s="265"/>
      <c r="C64" s="272"/>
      <c r="D64" s="275" t="s">
        <v>340</v>
      </c>
      <c r="E64" s="275"/>
      <c r="F64" s="275"/>
      <c r="G64" s="275"/>
      <c r="H64" s="275"/>
      <c r="I64" s="275"/>
      <c r="J64" s="275"/>
      <c r="K64" s="267"/>
    </row>
    <row r="65" spans="2:11" ht="15" customHeight="1">
      <c r="B65" s="265"/>
      <c r="C65" s="272"/>
      <c r="D65" s="269" t="s">
        <v>341</v>
      </c>
      <c r="E65" s="269"/>
      <c r="F65" s="269"/>
      <c r="G65" s="269"/>
      <c r="H65" s="269"/>
      <c r="I65" s="269"/>
      <c r="J65" s="269"/>
      <c r="K65" s="267"/>
    </row>
    <row r="66" spans="2:11" ht="15" customHeight="1">
      <c r="B66" s="265"/>
      <c r="C66" s="272"/>
      <c r="D66" s="269" t="s">
        <v>342</v>
      </c>
      <c r="E66" s="269"/>
      <c r="F66" s="269"/>
      <c r="G66" s="269"/>
      <c r="H66" s="269"/>
      <c r="I66" s="269"/>
      <c r="J66" s="269"/>
      <c r="K66" s="267"/>
    </row>
    <row r="67" spans="2:11" ht="15" customHeight="1">
      <c r="B67" s="265"/>
      <c r="C67" s="272"/>
      <c r="D67" s="269" t="s">
        <v>343</v>
      </c>
      <c r="E67" s="269"/>
      <c r="F67" s="269"/>
      <c r="G67" s="269"/>
      <c r="H67" s="269"/>
      <c r="I67" s="269"/>
      <c r="J67" s="269"/>
      <c r="K67" s="267"/>
    </row>
    <row r="68" spans="2:11" ht="15" customHeight="1">
      <c r="B68" s="265"/>
      <c r="C68" s="272"/>
      <c r="D68" s="269" t="s">
        <v>344</v>
      </c>
      <c r="E68" s="269"/>
      <c r="F68" s="269"/>
      <c r="G68" s="269"/>
      <c r="H68" s="269"/>
      <c r="I68" s="269"/>
      <c r="J68" s="269"/>
      <c r="K68" s="267"/>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286" t="s">
        <v>287</v>
      </c>
      <c r="D73" s="286"/>
      <c r="E73" s="286"/>
      <c r="F73" s="286"/>
      <c r="G73" s="286"/>
      <c r="H73" s="286"/>
      <c r="I73" s="286"/>
      <c r="J73" s="286"/>
      <c r="K73" s="287"/>
    </row>
    <row r="74" spans="2:11" ht="17.25" customHeight="1">
      <c r="B74" s="285"/>
      <c r="C74" s="288" t="s">
        <v>345</v>
      </c>
      <c r="D74" s="288"/>
      <c r="E74" s="288"/>
      <c r="F74" s="288" t="s">
        <v>346</v>
      </c>
      <c r="G74" s="289"/>
      <c r="H74" s="288" t="s">
        <v>568</v>
      </c>
      <c r="I74" s="288" t="s">
        <v>524</v>
      </c>
      <c r="J74" s="288" t="s">
        <v>347</v>
      </c>
      <c r="K74" s="287"/>
    </row>
    <row r="75" spans="2:11" ht="17.25" customHeight="1">
      <c r="B75" s="285"/>
      <c r="C75" s="290" t="s">
        <v>348</v>
      </c>
      <c r="D75" s="290"/>
      <c r="E75" s="290"/>
      <c r="F75" s="291" t="s">
        <v>349</v>
      </c>
      <c r="G75" s="292"/>
      <c r="H75" s="290"/>
      <c r="I75" s="290"/>
      <c r="J75" s="290" t="s">
        <v>350</v>
      </c>
      <c r="K75" s="287"/>
    </row>
    <row r="76" spans="2:11" ht="5.25" customHeight="1">
      <c r="B76" s="285"/>
      <c r="C76" s="293"/>
      <c r="D76" s="293"/>
      <c r="E76" s="293"/>
      <c r="F76" s="293"/>
      <c r="G76" s="294"/>
      <c r="H76" s="293"/>
      <c r="I76" s="293"/>
      <c r="J76" s="293"/>
      <c r="K76" s="287"/>
    </row>
    <row r="77" spans="2:11" ht="15" customHeight="1">
      <c r="B77" s="285"/>
      <c r="C77" s="274" t="s">
        <v>520</v>
      </c>
      <c r="D77" s="293"/>
      <c r="E77" s="293"/>
      <c r="F77" s="295" t="s">
        <v>351</v>
      </c>
      <c r="G77" s="294"/>
      <c r="H77" s="274" t="s">
        <v>352</v>
      </c>
      <c r="I77" s="274" t="s">
        <v>353</v>
      </c>
      <c r="J77" s="274">
        <v>20</v>
      </c>
      <c r="K77" s="287"/>
    </row>
    <row r="78" spans="2:11" ht="15" customHeight="1">
      <c r="B78" s="285"/>
      <c r="C78" s="274" t="s">
        <v>354</v>
      </c>
      <c r="D78" s="274"/>
      <c r="E78" s="274"/>
      <c r="F78" s="295" t="s">
        <v>351</v>
      </c>
      <c r="G78" s="294"/>
      <c r="H78" s="274" t="s">
        <v>355</v>
      </c>
      <c r="I78" s="274" t="s">
        <v>353</v>
      </c>
      <c r="J78" s="274">
        <v>120</v>
      </c>
      <c r="K78" s="287"/>
    </row>
    <row r="79" spans="2:11" ht="15" customHeight="1">
      <c r="B79" s="296"/>
      <c r="C79" s="274" t="s">
        <v>356</v>
      </c>
      <c r="D79" s="274"/>
      <c r="E79" s="274"/>
      <c r="F79" s="295" t="s">
        <v>357</v>
      </c>
      <c r="G79" s="294"/>
      <c r="H79" s="274" t="s">
        <v>358</v>
      </c>
      <c r="I79" s="274" t="s">
        <v>353</v>
      </c>
      <c r="J79" s="274">
        <v>50</v>
      </c>
      <c r="K79" s="287"/>
    </row>
    <row r="80" spans="2:11" ht="15" customHeight="1">
      <c r="B80" s="296"/>
      <c r="C80" s="274" t="s">
        <v>359</v>
      </c>
      <c r="D80" s="274"/>
      <c r="E80" s="274"/>
      <c r="F80" s="295" t="s">
        <v>351</v>
      </c>
      <c r="G80" s="294"/>
      <c r="H80" s="274" t="s">
        <v>360</v>
      </c>
      <c r="I80" s="274" t="s">
        <v>361</v>
      </c>
      <c r="J80" s="274"/>
      <c r="K80" s="287"/>
    </row>
    <row r="81" spans="2:11" ht="15" customHeight="1">
      <c r="B81" s="296"/>
      <c r="C81" s="297" t="s">
        <v>362</v>
      </c>
      <c r="D81" s="297"/>
      <c r="E81" s="297"/>
      <c r="F81" s="298" t="s">
        <v>357</v>
      </c>
      <c r="G81" s="297"/>
      <c r="H81" s="297" t="s">
        <v>363</v>
      </c>
      <c r="I81" s="297" t="s">
        <v>353</v>
      </c>
      <c r="J81" s="297">
        <v>15</v>
      </c>
      <c r="K81" s="287"/>
    </row>
    <row r="82" spans="2:11" ht="15" customHeight="1">
      <c r="B82" s="296"/>
      <c r="C82" s="297" t="s">
        <v>364</v>
      </c>
      <c r="D82" s="297"/>
      <c r="E82" s="297"/>
      <c r="F82" s="298" t="s">
        <v>357</v>
      </c>
      <c r="G82" s="297"/>
      <c r="H82" s="297" t="s">
        <v>365</v>
      </c>
      <c r="I82" s="297" t="s">
        <v>353</v>
      </c>
      <c r="J82" s="297">
        <v>15</v>
      </c>
      <c r="K82" s="287"/>
    </row>
    <row r="83" spans="2:11" ht="15" customHeight="1">
      <c r="B83" s="296"/>
      <c r="C83" s="297" t="s">
        <v>366</v>
      </c>
      <c r="D83" s="297"/>
      <c r="E83" s="297"/>
      <c r="F83" s="298" t="s">
        <v>357</v>
      </c>
      <c r="G83" s="297"/>
      <c r="H83" s="297" t="s">
        <v>367</v>
      </c>
      <c r="I83" s="297" t="s">
        <v>353</v>
      </c>
      <c r="J83" s="297">
        <v>20</v>
      </c>
      <c r="K83" s="287"/>
    </row>
    <row r="84" spans="2:11" ht="15" customHeight="1">
      <c r="B84" s="296"/>
      <c r="C84" s="297" t="s">
        <v>368</v>
      </c>
      <c r="D84" s="297"/>
      <c r="E84" s="297"/>
      <c r="F84" s="298" t="s">
        <v>357</v>
      </c>
      <c r="G84" s="297"/>
      <c r="H84" s="297" t="s">
        <v>369</v>
      </c>
      <c r="I84" s="297" t="s">
        <v>353</v>
      </c>
      <c r="J84" s="297">
        <v>20</v>
      </c>
      <c r="K84" s="287"/>
    </row>
    <row r="85" spans="2:11" ht="15" customHeight="1">
      <c r="B85" s="296"/>
      <c r="C85" s="274" t="s">
        <v>370</v>
      </c>
      <c r="D85" s="274"/>
      <c r="E85" s="274"/>
      <c r="F85" s="295" t="s">
        <v>357</v>
      </c>
      <c r="G85" s="294"/>
      <c r="H85" s="274" t="s">
        <v>371</v>
      </c>
      <c r="I85" s="274" t="s">
        <v>353</v>
      </c>
      <c r="J85" s="274">
        <v>50</v>
      </c>
      <c r="K85" s="287"/>
    </row>
    <row r="86" spans="2:11" ht="15" customHeight="1">
      <c r="B86" s="296"/>
      <c r="C86" s="274" t="s">
        <v>372</v>
      </c>
      <c r="D86" s="274"/>
      <c r="E86" s="274"/>
      <c r="F86" s="295" t="s">
        <v>357</v>
      </c>
      <c r="G86" s="294"/>
      <c r="H86" s="274" t="s">
        <v>373</v>
      </c>
      <c r="I86" s="274" t="s">
        <v>353</v>
      </c>
      <c r="J86" s="274">
        <v>20</v>
      </c>
      <c r="K86" s="287"/>
    </row>
    <row r="87" spans="2:11" ht="15" customHeight="1">
      <c r="B87" s="296"/>
      <c r="C87" s="274" t="s">
        <v>374</v>
      </c>
      <c r="D87" s="274"/>
      <c r="E87" s="274"/>
      <c r="F87" s="295" t="s">
        <v>357</v>
      </c>
      <c r="G87" s="294"/>
      <c r="H87" s="274" t="s">
        <v>375</v>
      </c>
      <c r="I87" s="274" t="s">
        <v>353</v>
      </c>
      <c r="J87" s="274">
        <v>20</v>
      </c>
      <c r="K87" s="287"/>
    </row>
    <row r="88" spans="2:11" ht="15" customHeight="1">
      <c r="B88" s="296"/>
      <c r="C88" s="274" t="s">
        <v>376</v>
      </c>
      <c r="D88" s="274"/>
      <c r="E88" s="274"/>
      <c r="F88" s="295" t="s">
        <v>357</v>
      </c>
      <c r="G88" s="294"/>
      <c r="H88" s="274" t="s">
        <v>377</v>
      </c>
      <c r="I88" s="274" t="s">
        <v>353</v>
      </c>
      <c r="J88" s="274">
        <v>50</v>
      </c>
      <c r="K88" s="287"/>
    </row>
    <row r="89" spans="2:11" ht="15" customHeight="1">
      <c r="B89" s="296"/>
      <c r="C89" s="274" t="s">
        <v>378</v>
      </c>
      <c r="D89" s="274"/>
      <c r="E89" s="274"/>
      <c r="F89" s="295" t="s">
        <v>357</v>
      </c>
      <c r="G89" s="294"/>
      <c r="H89" s="274" t="s">
        <v>378</v>
      </c>
      <c r="I89" s="274" t="s">
        <v>353</v>
      </c>
      <c r="J89" s="274">
        <v>50</v>
      </c>
      <c r="K89" s="287"/>
    </row>
    <row r="90" spans="2:11" ht="15" customHeight="1">
      <c r="B90" s="296"/>
      <c r="C90" s="274" t="s">
        <v>573</v>
      </c>
      <c r="D90" s="274"/>
      <c r="E90" s="274"/>
      <c r="F90" s="295" t="s">
        <v>357</v>
      </c>
      <c r="G90" s="294"/>
      <c r="H90" s="274" t="s">
        <v>379</v>
      </c>
      <c r="I90" s="274" t="s">
        <v>353</v>
      </c>
      <c r="J90" s="274">
        <v>255</v>
      </c>
      <c r="K90" s="287"/>
    </row>
    <row r="91" spans="2:11" ht="15" customHeight="1">
      <c r="B91" s="296"/>
      <c r="C91" s="274" t="s">
        <v>380</v>
      </c>
      <c r="D91" s="274"/>
      <c r="E91" s="274"/>
      <c r="F91" s="295" t="s">
        <v>351</v>
      </c>
      <c r="G91" s="294"/>
      <c r="H91" s="274" t="s">
        <v>381</v>
      </c>
      <c r="I91" s="274" t="s">
        <v>382</v>
      </c>
      <c r="J91" s="274"/>
      <c r="K91" s="287"/>
    </row>
    <row r="92" spans="2:11" ht="15" customHeight="1">
      <c r="B92" s="296"/>
      <c r="C92" s="274" t="s">
        <v>383</v>
      </c>
      <c r="D92" s="274"/>
      <c r="E92" s="274"/>
      <c r="F92" s="295" t="s">
        <v>351</v>
      </c>
      <c r="G92" s="294"/>
      <c r="H92" s="274" t="s">
        <v>384</v>
      </c>
      <c r="I92" s="274" t="s">
        <v>385</v>
      </c>
      <c r="J92" s="274"/>
      <c r="K92" s="287"/>
    </row>
    <row r="93" spans="2:11" ht="15" customHeight="1">
      <c r="B93" s="296"/>
      <c r="C93" s="274" t="s">
        <v>386</v>
      </c>
      <c r="D93" s="274"/>
      <c r="E93" s="274"/>
      <c r="F93" s="295" t="s">
        <v>351</v>
      </c>
      <c r="G93" s="294"/>
      <c r="H93" s="274" t="s">
        <v>386</v>
      </c>
      <c r="I93" s="274" t="s">
        <v>385</v>
      </c>
      <c r="J93" s="274"/>
      <c r="K93" s="287"/>
    </row>
    <row r="94" spans="2:11" ht="15" customHeight="1">
      <c r="B94" s="296"/>
      <c r="C94" s="274" t="s">
        <v>505</v>
      </c>
      <c r="D94" s="274"/>
      <c r="E94" s="274"/>
      <c r="F94" s="295" t="s">
        <v>351</v>
      </c>
      <c r="G94" s="294"/>
      <c r="H94" s="274" t="s">
        <v>387</v>
      </c>
      <c r="I94" s="274" t="s">
        <v>385</v>
      </c>
      <c r="J94" s="274"/>
      <c r="K94" s="287"/>
    </row>
    <row r="95" spans="2:11" ht="15" customHeight="1">
      <c r="B95" s="296"/>
      <c r="C95" s="274" t="s">
        <v>515</v>
      </c>
      <c r="D95" s="274"/>
      <c r="E95" s="274"/>
      <c r="F95" s="295" t="s">
        <v>351</v>
      </c>
      <c r="G95" s="294"/>
      <c r="H95" s="274" t="s">
        <v>388</v>
      </c>
      <c r="I95" s="274" t="s">
        <v>385</v>
      </c>
      <c r="J95" s="274"/>
      <c r="K95" s="287"/>
    </row>
    <row r="96" spans="2:11" ht="15" customHeight="1">
      <c r="B96" s="299"/>
      <c r="C96" s="300"/>
      <c r="D96" s="300"/>
      <c r="E96" s="300"/>
      <c r="F96" s="300"/>
      <c r="G96" s="300"/>
      <c r="H96" s="300"/>
      <c r="I96" s="300"/>
      <c r="J96" s="300"/>
      <c r="K96" s="301"/>
    </row>
    <row r="97" spans="2:11" ht="18.75" customHeight="1">
      <c r="B97" s="302"/>
      <c r="C97" s="303"/>
      <c r="D97" s="303"/>
      <c r="E97" s="303"/>
      <c r="F97" s="303"/>
      <c r="G97" s="303"/>
      <c r="H97" s="303"/>
      <c r="I97" s="303"/>
      <c r="J97" s="303"/>
      <c r="K97" s="302"/>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286" t="s">
        <v>389</v>
      </c>
      <c r="D100" s="286"/>
      <c r="E100" s="286"/>
      <c r="F100" s="286"/>
      <c r="G100" s="286"/>
      <c r="H100" s="286"/>
      <c r="I100" s="286"/>
      <c r="J100" s="286"/>
      <c r="K100" s="287"/>
    </row>
    <row r="101" spans="2:11" ht="17.25" customHeight="1">
      <c r="B101" s="285"/>
      <c r="C101" s="288" t="s">
        <v>345</v>
      </c>
      <c r="D101" s="288"/>
      <c r="E101" s="288"/>
      <c r="F101" s="288" t="s">
        <v>346</v>
      </c>
      <c r="G101" s="289"/>
      <c r="H101" s="288" t="s">
        <v>568</v>
      </c>
      <c r="I101" s="288" t="s">
        <v>524</v>
      </c>
      <c r="J101" s="288" t="s">
        <v>347</v>
      </c>
      <c r="K101" s="287"/>
    </row>
    <row r="102" spans="2:11" ht="17.25" customHeight="1">
      <c r="B102" s="285"/>
      <c r="C102" s="290" t="s">
        <v>348</v>
      </c>
      <c r="D102" s="290"/>
      <c r="E102" s="290"/>
      <c r="F102" s="291" t="s">
        <v>349</v>
      </c>
      <c r="G102" s="292"/>
      <c r="H102" s="290"/>
      <c r="I102" s="290"/>
      <c r="J102" s="290" t="s">
        <v>350</v>
      </c>
      <c r="K102" s="287"/>
    </row>
    <row r="103" spans="2:11" ht="5.25" customHeight="1">
      <c r="B103" s="285"/>
      <c r="C103" s="288"/>
      <c r="D103" s="288"/>
      <c r="E103" s="288"/>
      <c r="F103" s="288"/>
      <c r="G103" s="304"/>
      <c r="H103" s="288"/>
      <c r="I103" s="288"/>
      <c r="J103" s="288"/>
      <c r="K103" s="287"/>
    </row>
    <row r="104" spans="2:11" ht="15" customHeight="1">
      <c r="B104" s="285"/>
      <c r="C104" s="274" t="s">
        <v>520</v>
      </c>
      <c r="D104" s="293"/>
      <c r="E104" s="293"/>
      <c r="F104" s="295" t="s">
        <v>351</v>
      </c>
      <c r="G104" s="304"/>
      <c r="H104" s="274" t="s">
        <v>390</v>
      </c>
      <c r="I104" s="274" t="s">
        <v>353</v>
      </c>
      <c r="J104" s="274">
        <v>20</v>
      </c>
      <c r="K104" s="287"/>
    </row>
    <row r="105" spans="2:11" ht="15" customHeight="1">
      <c r="B105" s="285"/>
      <c r="C105" s="274" t="s">
        <v>354</v>
      </c>
      <c r="D105" s="274"/>
      <c r="E105" s="274"/>
      <c r="F105" s="295" t="s">
        <v>351</v>
      </c>
      <c r="G105" s="274"/>
      <c r="H105" s="274" t="s">
        <v>390</v>
      </c>
      <c r="I105" s="274" t="s">
        <v>353</v>
      </c>
      <c r="J105" s="274">
        <v>120</v>
      </c>
      <c r="K105" s="287"/>
    </row>
    <row r="106" spans="2:11" ht="15" customHeight="1">
      <c r="B106" s="296"/>
      <c r="C106" s="274" t="s">
        <v>356</v>
      </c>
      <c r="D106" s="274"/>
      <c r="E106" s="274"/>
      <c r="F106" s="295" t="s">
        <v>357</v>
      </c>
      <c r="G106" s="274"/>
      <c r="H106" s="274" t="s">
        <v>390</v>
      </c>
      <c r="I106" s="274" t="s">
        <v>353</v>
      </c>
      <c r="J106" s="274">
        <v>50</v>
      </c>
      <c r="K106" s="287"/>
    </row>
    <row r="107" spans="2:11" ht="15" customHeight="1">
      <c r="B107" s="296"/>
      <c r="C107" s="274" t="s">
        <v>359</v>
      </c>
      <c r="D107" s="274"/>
      <c r="E107" s="274"/>
      <c r="F107" s="295" t="s">
        <v>351</v>
      </c>
      <c r="G107" s="274"/>
      <c r="H107" s="274" t="s">
        <v>390</v>
      </c>
      <c r="I107" s="274" t="s">
        <v>361</v>
      </c>
      <c r="J107" s="274"/>
      <c r="K107" s="287"/>
    </row>
    <row r="108" spans="2:11" ht="15" customHeight="1">
      <c r="B108" s="296"/>
      <c r="C108" s="274" t="s">
        <v>370</v>
      </c>
      <c r="D108" s="274"/>
      <c r="E108" s="274"/>
      <c r="F108" s="295" t="s">
        <v>357</v>
      </c>
      <c r="G108" s="274"/>
      <c r="H108" s="274" t="s">
        <v>390</v>
      </c>
      <c r="I108" s="274" t="s">
        <v>353</v>
      </c>
      <c r="J108" s="274">
        <v>50</v>
      </c>
      <c r="K108" s="287"/>
    </row>
    <row r="109" spans="2:11" ht="15" customHeight="1">
      <c r="B109" s="296"/>
      <c r="C109" s="274" t="s">
        <v>378</v>
      </c>
      <c r="D109" s="274"/>
      <c r="E109" s="274"/>
      <c r="F109" s="295" t="s">
        <v>357</v>
      </c>
      <c r="G109" s="274"/>
      <c r="H109" s="274" t="s">
        <v>390</v>
      </c>
      <c r="I109" s="274" t="s">
        <v>353</v>
      </c>
      <c r="J109" s="274">
        <v>50</v>
      </c>
      <c r="K109" s="287"/>
    </row>
    <row r="110" spans="2:11" ht="15" customHeight="1">
      <c r="B110" s="296"/>
      <c r="C110" s="274" t="s">
        <v>376</v>
      </c>
      <c r="D110" s="274"/>
      <c r="E110" s="274"/>
      <c r="F110" s="295" t="s">
        <v>357</v>
      </c>
      <c r="G110" s="274"/>
      <c r="H110" s="274" t="s">
        <v>390</v>
      </c>
      <c r="I110" s="274" t="s">
        <v>353</v>
      </c>
      <c r="J110" s="274">
        <v>50</v>
      </c>
      <c r="K110" s="287"/>
    </row>
    <row r="111" spans="2:11" ht="15" customHeight="1">
      <c r="B111" s="296"/>
      <c r="C111" s="274" t="s">
        <v>520</v>
      </c>
      <c r="D111" s="274"/>
      <c r="E111" s="274"/>
      <c r="F111" s="295" t="s">
        <v>351</v>
      </c>
      <c r="G111" s="274"/>
      <c r="H111" s="274" t="s">
        <v>391</v>
      </c>
      <c r="I111" s="274" t="s">
        <v>353</v>
      </c>
      <c r="J111" s="274">
        <v>20</v>
      </c>
      <c r="K111" s="287"/>
    </row>
    <row r="112" spans="2:11" ht="15" customHeight="1">
      <c r="B112" s="296"/>
      <c r="C112" s="274" t="s">
        <v>392</v>
      </c>
      <c r="D112" s="274"/>
      <c r="E112" s="274"/>
      <c r="F112" s="295" t="s">
        <v>351</v>
      </c>
      <c r="G112" s="274"/>
      <c r="H112" s="274" t="s">
        <v>393</v>
      </c>
      <c r="I112" s="274" t="s">
        <v>353</v>
      </c>
      <c r="J112" s="274">
        <v>120</v>
      </c>
      <c r="K112" s="287"/>
    </row>
    <row r="113" spans="2:11" ht="15" customHeight="1">
      <c r="B113" s="296"/>
      <c r="C113" s="274" t="s">
        <v>505</v>
      </c>
      <c r="D113" s="274"/>
      <c r="E113" s="274"/>
      <c r="F113" s="295" t="s">
        <v>351</v>
      </c>
      <c r="G113" s="274"/>
      <c r="H113" s="274" t="s">
        <v>394</v>
      </c>
      <c r="I113" s="274" t="s">
        <v>385</v>
      </c>
      <c r="J113" s="274"/>
      <c r="K113" s="287"/>
    </row>
    <row r="114" spans="2:11" ht="15" customHeight="1">
      <c r="B114" s="296"/>
      <c r="C114" s="274" t="s">
        <v>515</v>
      </c>
      <c r="D114" s="274"/>
      <c r="E114" s="274"/>
      <c r="F114" s="295" t="s">
        <v>351</v>
      </c>
      <c r="G114" s="274"/>
      <c r="H114" s="274" t="s">
        <v>395</v>
      </c>
      <c r="I114" s="274" t="s">
        <v>385</v>
      </c>
      <c r="J114" s="274"/>
      <c r="K114" s="287"/>
    </row>
    <row r="115" spans="2:11" ht="15" customHeight="1">
      <c r="B115" s="296"/>
      <c r="C115" s="274" t="s">
        <v>524</v>
      </c>
      <c r="D115" s="274"/>
      <c r="E115" s="274"/>
      <c r="F115" s="295" t="s">
        <v>351</v>
      </c>
      <c r="G115" s="274"/>
      <c r="H115" s="274" t="s">
        <v>396</v>
      </c>
      <c r="I115" s="274" t="s">
        <v>397</v>
      </c>
      <c r="J115" s="274"/>
      <c r="K115" s="287"/>
    </row>
    <row r="116" spans="2:11" ht="15" customHeight="1">
      <c r="B116" s="299"/>
      <c r="C116" s="305"/>
      <c r="D116" s="305"/>
      <c r="E116" s="305"/>
      <c r="F116" s="305"/>
      <c r="G116" s="305"/>
      <c r="H116" s="305"/>
      <c r="I116" s="305"/>
      <c r="J116" s="305"/>
      <c r="K116" s="301"/>
    </row>
    <row r="117" spans="2:11" ht="18.75" customHeight="1">
      <c r="B117" s="306"/>
      <c r="C117" s="271"/>
      <c r="D117" s="271"/>
      <c r="E117" s="271"/>
      <c r="F117" s="307"/>
      <c r="G117" s="271"/>
      <c r="H117" s="271"/>
      <c r="I117" s="271"/>
      <c r="J117" s="271"/>
      <c r="K117" s="306"/>
    </row>
    <row r="118" spans="2:11" ht="18.75" customHeight="1">
      <c r="B118" s="281"/>
      <c r="C118" s="281"/>
      <c r="D118" s="281"/>
      <c r="E118" s="281"/>
      <c r="F118" s="281"/>
      <c r="G118" s="281"/>
      <c r="H118" s="281"/>
      <c r="I118" s="281"/>
      <c r="J118" s="281"/>
      <c r="K118" s="281"/>
    </row>
    <row r="119" spans="2:11" ht="7.5" customHeight="1">
      <c r="B119" s="308"/>
      <c r="C119" s="309"/>
      <c r="D119" s="309"/>
      <c r="E119" s="309"/>
      <c r="F119" s="309"/>
      <c r="G119" s="309"/>
      <c r="H119" s="309"/>
      <c r="I119" s="309"/>
      <c r="J119" s="309"/>
      <c r="K119" s="310"/>
    </row>
    <row r="120" spans="2:11" ht="45" customHeight="1">
      <c r="B120" s="311"/>
      <c r="C120" s="262" t="s">
        <v>398</v>
      </c>
      <c r="D120" s="262"/>
      <c r="E120" s="262"/>
      <c r="F120" s="262"/>
      <c r="G120" s="262"/>
      <c r="H120" s="262"/>
      <c r="I120" s="262"/>
      <c r="J120" s="262"/>
      <c r="K120" s="312"/>
    </row>
    <row r="121" spans="2:11" ht="17.25" customHeight="1">
      <c r="B121" s="313"/>
      <c r="C121" s="288" t="s">
        <v>345</v>
      </c>
      <c r="D121" s="288"/>
      <c r="E121" s="288"/>
      <c r="F121" s="288" t="s">
        <v>346</v>
      </c>
      <c r="G121" s="289"/>
      <c r="H121" s="288" t="s">
        <v>568</v>
      </c>
      <c r="I121" s="288" t="s">
        <v>524</v>
      </c>
      <c r="J121" s="288" t="s">
        <v>347</v>
      </c>
      <c r="K121" s="314"/>
    </row>
    <row r="122" spans="2:11" ht="17.25" customHeight="1">
      <c r="B122" s="313"/>
      <c r="C122" s="290" t="s">
        <v>348</v>
      </c>
      <c r="D122" s="290"/>
      <c r="E122" s="290"/>
      <c r="F122" s="291" t="s">
        <v>349</v>
      </c>
      <c r="G122" s="292"/>
      <c r="H122" s="290"/>
      <c r="I122" s="290"/>
      <c r="J122" s="290" t="s">
        <v>350</v>
      </c>
      <c r="K122" s="314"/>
    </row>
    <row r="123" spans="2:11" ht="5.25" customHeight="1">
      <c r="B123" s="315"/>
      <c r="C123" s="293"/>
      <c r="D123" s="293"/>
      <c r="E123" s="293"/>
      <c r="F123" s="293"/>
      <c r="G123" s="274"/>
      <c r="H123" s="293"/>
      <c r="I123" s="293"/>
      <c r="J123" s="293"/>
      <c r="K123" s="316"/>
    </row>
    <row r="124" spans="2:11" ht="15" customHeight="1">
      <c r="B124" s="315"/>
      <c r="C124" s="274" t="s">
        <v>354</v>
      </c>
      <c r="D124" s="293"/>
      <c r="E124" s="293"/>
      <c r="F124" s="295" t="s">
        <v>351</v>
      </c>
      <c r="G124" s="274"/>
      <c r="H124" s="274" t="s">
        <v>390</v>
      </c>
      <c r="I124" s="274" t="s">
        <v>353</v>
      </c>
      <c r="J124" s="274">
        <v>120</v>
      </c>
      <c r="K124" s="317"/>
    </row>
    <row r="125" spans="2:11" ht="15" customHeight="1">
      <c r="B125" s="315"/>
      <c r="C125" s="274" t="s">
        <v>399</v>
      </c>
      <c r="D125" s="274"/>
      <c r="E125" s="274"/>
      <c r="F125" s="295" t="s">
        <v>351</v>
      </c>
      <c r="G125" s="274"/>
      <c r="H125" s="274" t="s">
        <v>400</v>
      </c>
      <c r="I125" s="274" t="s">
        <v>353</v>
      </c>
      <c r="J125" s="274" t="s">
        <v>401</v>
      </c>
      <c r="K125" s="317"/>
    </row>
    <row r="126" spans="2:11" ht="15" customHeight="1">
      <c r="B126" s="315"/>
      <c r="C126" s="274" t="s">
        <v>304</v>
      </c>
      <c r="D126" s="274"/>
      <c r="E126" s="274"/>
      <c r="F126" s="295" t="s">
        <v>351</v>
      </c>
      <c r="G126" s="274"/>
      <c r="H126" s="274" t="s">
        <v>402</v>
      </c>
      <c r="I126" s="274" t="s">
        <v>353</v>
      </c>
      <c r="J126" s="274" t="s">
        <v>401</v>
      </c>
      <c r="K126" s="317"/>
    </row>
    <row r="127" spans="2:11" ht="15" customHeight="1">
      <c r="B127" s="315"/>
      <c r="C127" s="274" t="s">
        <v>362</v>
      </c>
      <c r="D127" s="274"/>
      <c r="E127" s="274"/>
      <c r="F127" s="295" t="s">
        <v>357</v>
      </c>
      <c r="G127" s="274"/>
      <c r="H127" s="274" t="s">
        <v>363</v>
      </c>
      <c r="I127" s="274" t="s">
        <v>353</v>
      </c>
      <c r="J127" s="274">
        <v>15</v>
      </c>
      <c r="K127" s="317"/>
    </row>
    <row r="128" spans="2:11" ht="15" customHeight="1">
      <c r="B128" s="315"/>
      <c r="C128" s="297" t="s">
        <v>364</v>
      </c>
      <c r="D128" s="297"/>
      <c r="E128" s="297"/>
      <c r="F128" s="298" t="s">
        <v>357</v>
      </c>
      <c r="G128" s="297"/>
      <c r="H128" s="297" t="s">
        <v>365</v>
      </c>
      <c r="I128" s="297" t="s">
        <v>353</v>
      </c>
      <c r="J128" s="297">
        <v>15</v>
      </c>
      <c r="K128" s="317"/>
    </row>
    <row r="129" spans="2:11" ht="15" customHeight="1">
      <c r="B129" s="315"/>
      <c r="C129" s="297" t="s">
        <v>366</v>
      </c>
      <c r="D129" s="297"/>
      <c r="E129" s="297"/>
      <c r="F129" s="298" t="s">
        <v>357</v>
      </c>
      <c r="G129" s="297"/>
      <c r="H129" s="297" t="s">
        <v>367</v>
      </c>
      <c r="I129" s="297" t="s">
        <v>353</v>
      </c>
      <c r="J129" s="297">
        <v>20</v>
      </c>
      <c r="K129" s="317"/>
    </row>
    <row r="130" spans="2:11" ht="15" customHeight="1">
      <c r="B130" s="315"/>
      <c r="C130" s="297" t="s">
        <v>368</v>
      </c>
      <c r="D130" s="297"/>
      <c r="E130" s="297"/>
      <c r="F130" s="298" t="s">
        <v>357</v>
      </c>
      <c r="G130" s="297"/>
      <c r="H130" s="297" t="s">
        <v>369</v>
      </c>
      <c r="I130" s="297" t="s">
        <v>353</v>
      </c>
      <c r="J130" s="297">
        <v>20</v>
      </c>
      <c r="K130" s="317"/>
    </row>
    <row r="131" spans="2:11" ht="15" customHeight="1">
      <c r="B131" s="315"/>
      <c r="C131" s="274" t="s">
        <v>356</v>
      </c>
      <c r="D131" s="274"/>
      <c r="E131" s="274"/>
      <c r="F131" s="295" t="s">
        <v>357</v>
      </c>
      <c r="G131" s="274"/>
      <c r="H131" s="274" t="s">
        <v>390</v>
      </c>
      <c r="I131" s="274" t="s">
        <v>353</v>
      </c>
      <c r="J131" s="274">
        <v>50</v>
      </c>
      <c r="K131" s="317"/>
    </row>
    <row r="132" spans="2:11" ht="15" customHeight="1">
      <c r="B132" s="315"/>
      <c r="C132" s="274" t="s">
        <v>370</v>
      </c>
      <c r="D132" s="274"/>
      <c r="E132" s="274"/>
      <c r="F132" s="295" t="s">
        <v>357</v>
      </c>
      <c r="G132" s="274"/>
      <c r="H132" s="274" t="s">
        <v>390</v>
      </c>
      <c r="I132" s="274" t="s">
        <v>353</v>
      </c>
      <c r="J132" s="274">
        <v>50</v>
      </c>
      <c r="K132" s="317"/>
    </row>
    <row r="133" spans="2:11" ht="15" customHeight="1">
      <c r="B133" s="315"/>
      <c r="C133" s="274" t="s">
        <v>376</v>
      </c>
      <c r="D133" s="274"/>
      <c r="E133" s="274"/>
      <c r="F133" s="295" t="s">
        <v>357</v>
      </c>
      <c r="G133" s="274"/>
      <c r="H133" s="274" t="s">
        <v>390</v>
      </c>
      <c r="I133" s="274" t="s">
        <v>353</v>
      </c>
      <c r="J133" s="274">
        <v>50</v>
      </c>
      <c r="K133" s="317"/>
    </row>
    <row r="134" spans="2:11" ht="15" customHeight="1">
      <c r="B134" s="315"/>
      <c r="C134" s="274" t="s">
        <v>378</v>
      </c>
      <c r="D134" s="274"/>
      <c r="E134" s="274"/>
      <c r="F134" s="295" t="s">
        <v>357</v>
      </c>
      <c r="G134" s="274"/>
      <c r="H134" s="274" t="s">
        <v>390</v>
      </c>
      <c r="I134" s="274" t="s">
        <v>353</v>
      </c>
      <c r="J134" s="274">
        <v>50</v>
      </c>
      <c r="K134" s="317"/>
    </row>
    <row r="135" spans="2:11" ht="15" customHeight="1">
      <c r="B135" s="315"/>
      <c r="C135" s="274" t="s">
        <v>573</v>
      </c>
      <c r="D135" s="274"/>
      <c r="E135" s="274"/>
      <c r="F135" s="295" t="s">
        <v>357</v>
      </c>
      <c r="G135" s="274"/>
      <c r="H135" s="274" t="s">
        <v>403</v>
      </c>
      <c r="I135" s="274" t="s">
        <v>353</v>
      </c>
      <c r="J135" s="274">
        <v>255</v>
      </c>
      <c r="K135" s="317"/>
    </row>
    <row r="136" spans="2:11" ht="15" customHeight="1">
      <c r="B136" s="315"/>
      <c r="C136" s="274" t="s">
        <v>380</v>
      </c>
      <c r="D136" s="274"/>
      <c r="E136" s="274"/>
      <c r="F136" s="295" t="s">
        <v>351</v>
      </c>
      <c r="G136" s="274"/>
      <c r="H136" s="274" t="s">
        <v>404</v>
      </c>
      <c r="I136" s="274" t="s">
        <v>382</v>
      </c>
      <c r="J136" s="274"/>
      <c r="K136" s="317"/>
    </row>
    <row r="137" spans="2:11" ht="15" customHeight="1">
      <c r="B137" s="315"/>
      <c r="C137" s="274" t="s">
        <v>383</v>
      </c>
      <c r="D137" s="274"/>
      <c r="E137" s="274"/>
      <c r="F137" s="295" t="s">
        <v>351</v>
      </c>
      <c r="G137" s="274"/>
      <c r="H137" s="274" t="s">
        <v>405</v>
      </c>
      <c r="I137" s="274" t="s">
        <v>385</v>
      </c>
      <c r="J137" s="274"/>
      <c r="K137" s="317"/>
    </row>
    <row r="138" spans="2:11" ht="15" customHeight="1">
      <c r="B138" s="315"/>
      <c r="C138" s="274" t="s">
        <v>386</v>
      </c>
      <c r="D138" s="274"/>
      <c r="E138" s="274"/>
      <c r="F138" s="295" t="s">
        <v>351</v>
      </c>
      <c r="G138" s="274"/>
      <c r="H138" s="274" t="s">
        <v>386</v>
      </c>
      <c r="I138" s="274" t="s">
        <v>385</v>
      </c>
      <c r="J138" s="274"/>
      <c r="K138" s="317"/>
    </row>
    <row r="139" spans="2:11" ht="15" customHeight="1">
      <c r="B139" s="315"/>
      <c r="C139" s="274" t="s">
        <v>505</v>
      </c>
      <c r="D139" s="274"/>
      <c r="E139" s="274"/>
      <c r="F139" s="295" t="s">
        <v>351</v>
      </c>
      <c r="G139" s="274"/>
      <c r="H139" s="274" t="s">
        <v>406</v>
      </c>
      <c r="I139" s="274" t="s">
        <v>385</v>
      </c>
      <c r="J139" s="274"/>
      <c r="K139" s="317"/>
    </row>
    <row r="140" spans="2:11" ht="15" customHeight="1">
      <c r="B140" s="315"/>
      <c r="C140" s="274" t="s">
        <v>407</v>
      </c>
      <c r="D140" s="274"/>
      <c r="E140" s="274"/>
      <c r="F140" s="295" t="s">
        <v>351</v>
      </c>
      <c r="G140" s="274"/>
      <c r="H140" s="274" t="s">
        <v>408</v>
      </c>
      <c r="I140" s="274" t="s">
        <v>385</v>
      </c>
      <c r="J140" s="274"/>
      <c r="K140" s="317"/>
    </row>
    <row r="141" spans="2:11" ht="15" customHeight="1">
      <c r="B141" s="318"/>
      <c r="C141" s="319"/>
      <c r="D141" s="319"/>
      <c r="E141" s="319"/>
      <c r="F141" s="319"/>
      <c r="G141" s="319"/>
      <c r="H141" s="319"/>
      <c r="I141" s="319"/>
      <c r="J141" s="319"/>
      <c r="K141" s="320"/>
    </row>
    <row r="142" spans="2:11" ht="18.75" customHeight="1">
      <c r="B142" s="271"/>
      <c r="C142" s="271"/>
      <c r="D142" s="271"/>
      <c r="E142" s="271"/>
      <c r="F142" s="307"/>
      <c r="G142" s="271"/>
      <c r="H142" s="271"/>
      <c r="I142" s="271"/>
      <c r="J142" s="271"/>
      <c r="K142" s="271"/>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286" t="s">
        <v>409</v>
      </c>
      <c r="D145" s="286"/>
      <c r="E145" s="286"/>
      <c r="F145" s="286"/>
      <c r="G145" s="286"/>
      <c r="H145" s="286"/>
      <c r="I145" s="286"/>
      <c r="J145" s="286"/>
      <c r="K145" s="287"/>
    </row>
    <row r="146" spans="2:11" ht="17.25" customHeight="1">
      <c r="B146" s="285"/>
      <c r="C146" s="288" t="s">
        <v>345</v>
      </c>
      <c r="D146" s="288"/>
      <c r="E146" s="288"/>
      <c r="F146" s="288" t="s">
        <v>346</v>
      </c>
      <c r="G146" s="289"/>
      <c r="H146" s="288" t="s">
        <v>568</v>
      </c>
      <c r="I146" s="288" t="s">
        <v>524</v>
      </c>
      <c r="J146" s="288" t="s">
        <v>347</v>
      </c>
      <c r="K146" s="287"/>
    </row>
    <row r="147" spans="2:11" ht="17.25" customHeight="1">
      <c r="B147" s="285"/>
      <c r="C147" s="290" t="s">
        <v>348</v>
      </c>
      <c r="D147" s="290"/>
      <c r="E147" s="290"/>
      <c r="F147" s="291" t="s">
        <v>349</v>
      </c>
      <c r="G147" s="292"/>
      <c r="H147" s="290"/>
      <c r="I147" s="290"/>
      <c r="J147" s="290" t="s">
        <v>350</v>
      </c>
      <c r="K147" s="287"/>
    </row>
    <row r="148" spans="2:11" ht="5.25" customHeight="1">
      <c r="B148" s="296"/>
      <c r="C148" s="293"/>
      <c r="D148" s="293"/>
      <c r="E148" s="293"/>
      <c r="F148" s="293"/>
      <c r="G148" s="294"/>
      <c r="H148" s="293"/>
      <c r="I148" s="293"/>
      <c r="J148" s="293"/>
      <c r="K148" s="317"/>
    </row>
    <row r="149" spans="2:11" ht="15" customHeight="1">
      <c r="B149" s="296"/>
      <c r="C149" s="321" t="s">
        <v>354</v>
      </c>
      <c r="D149" s="274"/>
      <c r="E149" s="274"/>
      <c r="F149" s="322" t="s">
        <v>351</v>
      </c>
      <c r="G149" s="274"/>
      <c r="H149" s="321" t="s">
        <v>390</v>
      </c>
      <c r="I149" s="321" t="s">
        <v>353</v>
      </c>
      <c r="J149" s="321">
        <v>120</v>
      </c>
      <c r="K149" s="317"/>
    </row>
    <row r="150" spans="2:11" ht="15" customHeight="1">
      <c r="B150" s="296"/>
      <c r="C150" s="321" t="s">
        <v>399</v>
      </c>
      <c r="D150" s="274"/>
      <c r="E150" s="274"/>
      <c r="F150" s="322" t="s">
        <v>351</v>
      </c>
      <c r="G150" s="274"/>
      <c r="H150" s="321" t="s">
        <v>410</v>
      </c>
      <c r="I150" s="321" t="s">
        <v>353</v>
      </c>
      <c r="J150" s="321" t="s">
        <v>401</v>
      </c>
      <c r="K150" s="317"/>
    </row>
    <row r="151" spans="2:11" ht="15" customHeight="1">
      <c r="B151" s="296"/>
      <c r="C151" s="321" t="s">
        <v>304</v>
      </c>
      <c r="D151" s="274"/>
      <c r="E151" s="274"/>
      <c r="F151" s="322" t="s">
        <v>351</v>
      </c>
      <c r="G151" s="274"/>
      <c r="H151" s="321" t="s">
        <v>411</v>
      </c>
      <c r="I151" s="321" t="s">
        <v>353</v>
      </c>
      <c r="J151" s="321" t="s">
        <v>401</v>
      </c>
      <c r="K151" s="317"/>
    </row>
    <row r="152" spans="2:11" ht="15" customHeight="1">
      <c r="B152" s="296"/>
      <c r="C152" s="321" t="s">
        <v>356</v>
      </c>
      <c r="D152" s="274"/>
      <c r="E152" s="274"/>
      <c r="F152" s="322" t="s">
        <v>357</v>
      </c>
      <c r="G152" s="274"/>
      <c r="H152" s="321" t="s">
        <v>390</v>
      </c>
      <c r="I152" s="321" t="s">
        <v>353</v>
      </c>
      <c r="J152" s="321">
        <v>50</v>
      </c>
      <c r="K152" s="317"/>
    </row>
    <row r="153" spans="2:11" ht="15" customHeight="1">
      <c r="B153" s="296"/>
      <c r="C153" s="321" t="s">
        <v>359</v>
      </c>
      <c r="D153" s="274"/>
      <c r="E153" s="274"/>
      <c r="F153" s="322" t="s">
        <v>351</v>
      </c>
      <c r="G153" s="274"/>
      <c r="H153" s="321" t="s">
        <v>390</v>
      </c>
      <c r="I153" s="321" t="s">
        <v>361</v>
      </c>
      <c r="J153" s="321"/>
      <c r="K153" s="317"/>
    </row>
    <row r="154" spans="2:11" ht="15" customHeight="1">
      <c r="B154" s="296"/>
      <c r="C154" s="321" t="s">
        <v>370</v>
      </c>
      <c r="D154" s="274"/>
      <c r="E154" s="274"/>
      <c r="F154" s="322" t="s">
        <v>357</v>
      </c>
      <c r="G154" s="274"/>
      <c r="H154" s="321" t="s">
        <v>390</v>
      </c>
      <c r="I154" s="321" t="s">
        <v>353</v>
      </c>
      <c r="J154" s="321">
        <v>50</v>
      </c>
      <c r="K154" s="317"/>
    </row>
    <row r="155" spans="2:11" ht="15" customHeight="1">
      <c r="B155" s="296"/>
      <c r="C155" s="321" t="s">
        <v>378</v>
      </c>
      <c r="D155" s="274"/>
      <c r="E155" s="274"/>
      <c r="F155" s="322" t="s">
        <v>357</v>
      </c>
      <c r="G155" s="274"/>
      <c r="H155" s="321" t="s">
        <v>390</v>
      </c>
      <c r="I155" s="321" t="s">
        <v>353</v>
      </c>
      <c r="J155" s="321">
        <v>50</v>
      </c>
      <c r="K155" s="317"/>
    </row>
    <row r="156" spans="2:11" ht="15" customHeight="1">
      <c r="B156" s="296"/>
      <c r="C156" s="321" t="s">
        <v>376</v>
      </c>
      <c r="D156" s="274"/>
      <c r="E156" s="274"/>
      <c r="F156" s="322" t="s">
        <v>357</v>
      </c>
      <c r="G156" s="274"/>
      <c r="H156" s="321" t="s">
        <v>390</v>
      </c>
      <c r="I156" s="321" t="s">
        <v>353</v>
      </c>
      <c r="J156" s="321">
        <v>50</v>
      </c>
      <c r="K156" s="317"/>
    </row>
    <row r="157" spans="2:11" ht="15" customHeight="1">
      <c r="B157" s="296"/>
      <c r="C157" s="321" t="s">
        <v>548</v>
      </c>
      <c r="D157" s="274"/>
      <c r="E157" s="274"/>
      <c r="F157" s="322" t="s">
        <v>351</v>
      </c>
      <c r="G157" s="274"/>
      <c r="H157" s="321" t="s">
        <v>412</v>
      </c>
      <c r="I157" s="321" t="s">
        <v>353</v>
      </c>
      <c r="J157" s="321" t="s">
        <v>413</v>
      </c>
      <c r="K157" s="317"/>
    </row>
    <row r="158" spans="2:11" ht="15" customHeight="1">
      <c r="B158" s="296"/>
      <c r="C158" s="321" t="s">
        <v>414</v>
      </c>
      <c r="D158" s="274"/>
      <c r="E158" s="274"/>
      <c r="F158" s="322" t="s">
        <v>351</v>
      </c>
      <c r="G158" s="274"/>
      <c r="H158" s="321" t="s">
        <v>415</v>
      </c>
      <c r="I158" s="321" t="s">
        <v>385</v>
      </c>
      <c r="J158" s="321"/>
      <c r="K158" s="317"/>
    </row>
    <row r="159" spans="2:11" ht="15" customHeight="1">
      <c r="B159" s="323"/>
      <c r="C159" s="305"/>
      <c r="D159" s="305"/>
      <c r="E159" s="305"/>
      <c r="F159" s="305"/>
      <c r="G159" s="305"/>
      <c r="H159" s="305"/>
      <c r="I159" s="305"/>
      <c r="J159" s="305"/>
      <c r="K159" s="324"/>
    </row>
    <row r="160" spans="2:11" ht="18.75" customHeight="1">
      <c r="B160" s="271"/>
      <c r="C160" s="274"/>
      <c r="D160" s="274"/>
      <c r="E160" s="274"/>
      <c r="F160" s="295"/>
      <c r="G160" s="274"/>
      <c r="H160" s="274"/>
      <c r="I160" s="274"/>
      <c r="J160" s="274"/>
      <c r="K160" s="271"/>
    </row>
    <row r="161" spans="2:11" ht="18.75" customHeight="1">
      <c r="B161" s="281"/>
      <c r="C161" s="281"/>
      <c r="D161" s="281"/>
      <c r="E161" s="281"/>
      <c r="F161" s="281"/>
      <c r="G161" s="281"/>
      <c r="H161" s="281"/>
      <c r="I161" s="281"/>
      <c r="J161" s="281"/>
      <c r="K161" s="281"/>
    </row>
    <row r="162" spans="2:11" ht="7.5" customHeight="1">
      <c r="B162" s="258"/>
      <c r="C162" s="259"/>
      <c r="D162" s="259"/>
      <c r="E162" s="259"/>
      <c r="F162" s="259"/>
      <c r="G162" s="259"/>
      <c r="H162" s="259"/>
      <c r="I162" s="259"/>
      <c r="J162" s="259"/>
      <c r="K162" s="260"/>
    </row>
    <row r="163" spans="2:11" ht="45" customHeight="1">
      <c r="B163" s="261"/>
      <c r="C163" s="262" t="s">
        <v>416</v>
      </c>
      <c r="D163" s="262"/>
      <c r="E163" s="262"/>
      <c r="F163" s="262"/>
      <c r="G163" s="262"/>
      <c r="H163" s="262"/>
      <c r="I163" s="262"/>
      <c r="J163" s="262"/>
      <c r="K163" s="263"/>
    </row>
    <row r="164" spans="2:11" ht="17.25" customHeight="1">
      <c r="B164" s="261"/>
      <c r="C164" s="288" t="s">
        <v>345</v>
      </c>
      <c r="D164" s="288"/>
      <c r="E164" s="288"/>
      <c r="F164" s="288" t="s">
        <v>346</v>
      </c>
      <c r="G164" s="325"/>
      <c r="H164" s="326" t="s">
        <v>568</v>
      </c>
      <c r="I164" s="326" t="s">
        <v>524</v>
      </c>
      <c r="J164" s="288" t="s">
        <v>347</v>
      </c>
      <c r="K164" s="263"/>
    </row>
    <row r="165" spans="2:11" ht="17.25" customHeight="1">
      <c r="B165" s="265"/>
      <c r="C165" s="290" t="s">
        <v>348</v>
      </c>
      <c r="D165" s="290"/>
      <c r="E165" s="290"/>
      <c r="F165" s="291" t="s">
        <v>349</v>
      </c>
      <c r="G165" s="327"/>
      <c r="H165" s="328"/>
      <c r="I165" s="328"/>
      <c r="J165" s="290" t="s">
        <v>350</v>
      </c>
      <c r="K165" s="267"/>
    </row>
    <row r="166" spans="2:11" ht="5.25" customHeight="1">
      <c r="B166" s="296"/>
      <c r="C166" s="293"/>
      <c r="D166" s="293"/>
      <c r="E166" s="293"/>
      <c r="F166" s="293"/>
      <c r="G166" s="294"/>
      <c r="H166" s="293"/>
      <c r="I166" s="293"/>
      <c r="J166" s="293"/>
      <c r="K166" s="317"/>
    </row>
    <row r="167" spans="2:11" ht="15" customHeight="1">
      <c r="B167" s="296"/>
      <c r="C167" s="274" t="s">
        <v>354</v>
      </c>
      <c r="D167" s="274"/>
      <c r="E167" s="274"/>
      <c r="F167" s="295" t="s">
        <v>351</v>
      </c>
      <c r="G167" s="274"/>
      <c r="H167" s="274" t="s">
        <v>390</v>
      </c>
      <c r="I167" s="274" t="s">
        <v>353</v>
      </c>
      <c r="J167" s="274">
        <v>120</v>
      </c>
      <c r="K167" s="317"/>
    </row>
    <row r="168" spans="2:11" ht="15" customHeight="1">
      <c r="B168" s="296"/>
      <c r="C168" s="274" t="s">
        <v>399</v>
      </c>
      <c r="D168" s="274"/>
      <c r="E168" s="274"/>
      <c r="F168" s="295" t="s">
        <v>351</v>
      </c>
      <c r="G168" s="274"/>
      <c r="H168" s="274" t="s">
        <v>400</v>
      </c>
      <c r="I168" s="274" t="s">
        <v>353</v>
      </c>
      <c r="J168" s="274" t="s">
        <v>401</v>
      </c>
      <c r="K168" s="317"/>
    </row>
    <row r="169" spans="2:11" ht="15" customHeight="1">
      <c r="B169" s="296"/>
      <c r="C169" s="274" t="s">
        <v>304</v>
      </c>
      <c r="D169" s="274"/>
      <c r="E169" s="274"/>
      <c r="F169" s="295" t="s">
        <v>351</v>
      </c>
      <c r="G169" s="274"/>
      <c r="H169" s="274" t="s">
        <v>417</v>
      </c>
      <c r="I169" s="274" t="s">
        <v>353</v>
      </c>
      <c r="J169" s="274" t="s">
        <v>401</v>
      </c>
      <c r="K169" s="317"/>
    </row>
    <row r="170" spans="2:11" ht="15" customHeight="1">
      <c r="B170" s="296"/>
      <c r="C170" s="274" t="s">
        <v>356</v>
      </c>
      <c r="D170" s="274"/>
      <c r="E170" s="274"/>
      <c r="F170" s="295" t="s">
        <v>357</v>
      </c>
      <c r="G170" s="274"/>
      <c r="H170" s="274" t="s">
        <v>417</v>
      </c>
      <c r="I170" s="274" t="s">
        <v>353</v>
      </c>
      <c r="J170" s="274">
        <v>50</v>
      </c>
      <c r="K170" s="317"/>
    </row>
    <row r="171" spans="2:11" ht="15" customHeight="1">
      <c r="B171" s="296"/>
      <c r="C171" s="274" t="s">
        <v>359</v>
      </c>
      <c r="D171" s="274"/>
      <c r="E171" s="274"/>
      <c r="F171" s="295" t="s">
        <v>351</v>
      </c>
      <c r="G171" s="274"/>
      <c r="H171" s="274" t="s">
        <v>417</v>
      </c>
      <c r="I171" s="274" t="s">
        <v>361</v>
      </c>
      <c r="J171" s="274"/>
      <c r="K171" s="317"/>
    </row>
    <row r="172" spans="2:11" ht="15" customHeight="1">
      <c r="B172" s="296"/>
      <c r="C172" s="274" t="s">
        <v>370</v>
      </c>
      <c r="D172" s="274"/>
      <c r="E172" s="274"/>
      <c r="F172" s="295" t="s">
        <v>357</v>
      </c>
      <c r="G172" s="274"/>
      <c r="H172" s="274" t="s">
        <v>417</v>
      </c>
      <c r="I172" s="274" t="s">
        <v>353</v>
      </c>
      <c r="J172" s="274">
        <v>50</v>
      </c>
      <c r="K172" s="317"/>
    </row>
    <row r="173" spans="2:11" ht="15" customHeight="1">
      <c r="B173" s="296"/>
      <c r="C173" s="274" t="s">
        <v>378</v>
      </c>
      <c r="D173" s="274"/>
      <c r="E173" s="274"/>
      <c r="F173" s="295" t="s">
        <v>357</v>
      </c>
      <c r="G173" s="274"/>
      <c r="H173" s="274" t="s">
        <v>417</v>
      </c>
      <c r="I173" s="274" t="s">
        <v>353</v>
      </c>
      <c r="J173" s="274">
        <v>50</v>
      </c>
      <c r="K173" s="317"/>
    </row>
    <row r="174" spans="2:11" ht="15" customHeight="1">
      <c r="B174" s="296"/>
      <c r="C174" s="274" t="s">
        <v>376</v>
      </c>
      <c r="D174" s="274"/>
      <c r="E174" s="274"/>
      <c r="F174" s="295" t="s">
        <v>357</v>
      </c>
      <c r="G174" s="274"/>
      <c r="H174" s="274" t="s">
        <v>417</v>
      </c>
      <c r="I174" s="274" t="s">
        <v>353</v>
      </c>
      <c r="J174" s="274">
        <v>50</v>
      </c>
      <c r="K174" s="317"/>
    </row>
    <row r="175" spans="2:11" ht="15" customHeight="1">
      <c r="B175" s="296"/>
      <c r="C175" s="274" t="s">
        <v>567</v>
      </c>
      <c r="D175" s="274"/>
      <c r="E175" s="274"/>
      <c r="F175" s="295" t="s">
        <v>351</v>
      </c>
      <c r="G175" s="274"/>
      <c r="H175" s="274" t="s">
        <v>418</v>
      </c>
      <c r="I175" s="274" t="s">
        <v>419</v>
      </c>
      <c r="J175" s="274"/>
      <c r="K175" s="317"/>
    </row>
    <row r="176" spans="2:11" ht="15" customHeight="1">
      <c r="B176" s="296"/>
      <c r="C176" s="274" t="s">
        <v>524</v>
      </c>
      <c r="D176" s="274"/>
      <c r="E176" s="274"/>
      <c r="F176" s="295" t="s">
        <v>351</v>
      </c>
      <c r="G176" s="274"/>
      <c r="H176" s="274" t="s">
        <v>420</v>
      </c>
      <c r="I176" s="274" t="s">
        <v>421</v>
      </c>
      <c r="J176" s="274">
        <v>1</v>
      </c>
      <c r="K176" s="317"/>
    </row>
    <row r="177" spans="2:11" ht="15" customHeight="1">
      <c r="B177" s="296"/>
      <c r="C177" s="274" t="s">
        <v>520</v>
      </c>
      <c r="D177" s="274"/>
      <c r="E177" s="274"/>
      <c r="F177" s="295" t="s">
        <v>351</v>
      </c>
      <c r="G177" s="274"/>
      <c r="H177" s="274" t="s">
        <v>422</v>
      </c>
      <c r="I177" s="274" t="s">
        <v>353</v>
      </c>
      <c r="J177" s="274">
        <v>20</v>
      </c>
      <c r="K177" s="317"/>
    </row>
    <row r="178" spans="2:11" ht="15" customHeight="1">
      <c r="B178" s="296"/>
      <c r="C178" s="274" t="s">
        <v>568</v>
      </c>
      <c r="D178" s="274"/>
      <c r="E178" s="274"/>
      <c r="F178" s="295" t="s">
        <v>351</v>
      </c>
      <c r="G178" s="274"/>
      <c r="H178" s="274" t="s">
        <v>423</v>
      </c>
      <c r="I178" s="274" t="s">
        <v>353</v>
      </c>
      <c r="J178" s="274">
        <v>255</v>
      </c>
      <c r="K178" s="317"/>
    </row>
    <row r="179" spans="2:11" ht="15" customHeight="1">
      <c r="B179" s="296"/>
      <c r="C179" s="274" t="s">
        <v>569</v>
      </c>
      <c r="D179" s="274"/>
      <c r="E179" s="274"/>
      <c r="F179" s="295" t="s">
        <v>351</v>
      </c>
      <c r="G179" s="274"/>
      <c r="H179" s="274" t="s">
        <v>316</v>
      </c>
      <c r="I179" s="274" t="s">
        <v>353</v>
      </c>
      <c r="J179" s="274">
        <v>10</v>
      </c>
      <c r="K179" s="317"/>
    </row>
    <row r="180" spans="2:11" ht="15" customHeight="1">
      <c r="B180" s="296"/>
      <c r="C180" s="274" t="s">
        <v>570</v>
      </c>
      <c r="D180" s="274"/>
      <c r="E180" s="274"/>
      <c r="F180" s="295" t="s">
        <v>351</v>
      </c>
      <c r="G180" s="274"/>
      <c r="H180" s="274" t="s">
        <v>424</v>
      </c>
      <c r="I180" s="274" t="s">
        <v>385</v>
      </c>
      <c r="J180" s="274"/>
      <c r="K180" s="317"/>
    </row>
    <row r="181" spans="2:11" ht="15" customHeight="1">
      <c r="B181" s="296"/>
      <c r="C181" s="274" t="s">
        <v>425</v>
      </c>
      <c r="D181" s="274"/>
      <c r="E181" s="274"/>
      <c r="F181" s="295" t="s">
        <v>351</v>
      </c>
      <c r="G181" s="274"/>
      <c r="H181" s="274" t="s">
        <v>426</v>
      </c>
      <c r="I181" s="274" t="s">
        <v>385</v>
      </c>
      <c r="J181" s="274"/>
      <c r="K181" s="317"/>
    </row>
    <row r="182" spans="2:11" ht="15" customHeight="1">
      <c r="B182" s="296"/>
      <c r="C182" s="274" t="s">
        <v>414</v>
      </c>
      <c r="D182" s="274"/>
      <c r="E182" s="274"/>
      <c r="F182" s="295" t="s">
        <v>351</v>
      </c>
      <c r="G182" s="274"/>
      <c r="H182" s="274" t="s">
        <v>427</v>
      </c>
      <c r="I182" s="274" t="s">
        <v>385</v>
      </c>
      <c r="J182" s="274"/>
      <c r="K182" s="317"/>
    </row>
    <row r="183" spans="2:11" ht="15" customHeight="1">
      <c r="B183" s="296"/>
      <c r="C183" s="274" t="s">
        <v>572</v>
      </c>
      <c r="D183" s="274"/>
      <c r="E183" s="274"/>
      <c r="F183" s="295" t="s">
        <v>357</v>
      </c>
      <c r="G183" s="274"/>
      <c r="H183" s="274" t="s">
        <v>428</v>
      </c>
      <c r="I183" s="274" t="s">
        <v>353</v>
      </c>
      <c r="J183" s="274">
        <v>50</v>
      </c>
      <c r="K183" s="317"/>
    </row>
    <row r="184" spans="2:11" ht="15" customHeight="1">
      <c r="B184" s="296"/>
      <c r="C184" s="274" t="s">
        <v>429</v>
      </c>
      <c r="D184" s="274"/>
      <c r="E184" s="274"/>
      <c r="F184" s="295" t="s">
        <v>357</v>
      </c>
      <c r="G184" s="274"/>
      <c r="H184" s="274" t="s">
        <v>430</v>
      </c>
      <c r="I184" s="274" t="s">
        <v>431</v>
      </c>
      <c r="J184" s="274"/>
      <c r="K184" s="317"/>
    </row>
    <row r="185" spans="2:11" ht="15" customHeight="1">
      <c r="B185" s="296"/>
      <c r="C185" s="274" t="s">
        <v>432</v>
      </c>
      <c r="D185" s="274"/>
      <c r="E185" s="274"/>
      <c r="F185" s="295" t="s">
        <v>357</v>
      </c>
      <c r="G185" s="274"/>
      <c r="H185" s="274" t="s">
        <v>433</v>
      </c>
      <c r="I185" s="274" t="s">
        <v>431</v>
      </c>
      <c r="J185" s="274"/>
      <c r="K185" s="317"/>
    </row>
    <row r="186" spans="2:11" ht="15" customHeight="1">
      <c r="B186" s="296"/>
      <c r="C186" s="274" t="s">
        <v>434</v>
      </c>
      <c r="D186" s="274"/>
      <c r="E186" s="274"/>
      <c r="F186" s="295" t="s">
        <v>357</v>
      </c>
      <c r="G186" s="274"/>
      <c r="H186" s="274" t="s">
        <v>435</v>
      </c>
      <c r="I186" s="274" t="s">
        <v>431</v>
      </c>
      <c r="J186" s="274"/>
      <c r="K186" s="317"/>
    </row>
    <row r="187" spans="2:11" ht="15" customHeight="1">
      <c r="B187" s="296"/>
      <c r="C187" s="329" t="s">
        <v>436</v>
      </c>
      <c r="D187" s="274"/>
      <c r="E187" s="274"/>
      <c r="F187" s="295" t="s">
        <v>357</v>
      </c>
      <c r="G187" s="274"/>
      <c r="H187" s="274" t="s">
        <v>437</v>
      </c>
      <c r="I187" s="274" t="s">
        <v>438</v>
      </c>
      <c r="J187" s="330" t="s">
        <v>439</v>
      </c>
      <c r="K187" s="317"/>
    </row>
    <row r="188" spans="2:11" ht="15" customHeight="1">
      <c r="B188" s="323"/>
      <c r="C188" s="331"/>
      <c r="D188" s="305"/>
      <c r="E188" s="305"/>
      <c r="F188" s="305"/>
      <c r="G188" s="305"/>
      <c r="H188" s="305"/>
      <c r="I188" s="305"/>
      <c r="J188" s="305"/>
      <c r="K188" s="324"/>
    </row>
    <row r="189" spans="2:11" ht="18.75" customHeight="1">
      <c r="B189" s="332"/>
      <c r="C189" s="333"/>
      <c r="D189" s="333"/>
      <c r="E189" s="333"/>
      <c r="F189" s="334"/>
      <c r="G189" s="274"/>
      <c r="H189" s="274"/>
      <c r="I189" s="274"/>
      <c r="J189" s="274"/>
      <c r="K189" s="271"/>
    </row>
    <row r="190" spans="2:11" ht="18.75" customHeight="1">
      <c r="B190" s="271"/>
      <c r="C190" s="274"/>
      <c r="D190" s="274"/>
      <c r="E190" s="274"/>
      <c r="F190" s="295"/>
      <c r="G190" s="274"/>
      <c r="H190" s="274"/>
      <c r="I190" s="274"/>
      <c r="J190" s="274"/>
      <c r="K190" s="271"/>
    </row>
    <row r="191" spans="2:11" ht="18.75" customHeight="1">
      <c r="B191" s="281"/>
      <c r="C191" s="281"/>
      <c r="D191" s="281"/>
      <c r="E191" s="281"/>
      <c r="F191" s="281"/>
      <c r="G191" s="281"/>
      <c r="H191" s="281"/>
      <c r="I191" s="281"/>
      <c r="J191" s="281"/>
      <c r="K191" s="281"/>
    </row>
    <row r="192" spans="2:11" ht="13.5">
      <c r="B192" s="258"/>
      <c r="C192" s="259"/>
      <c r="D192" s="259"/>
      <c r="E192" s="259"/>
      <c r="F192" s="259"/>
      <c r="G192" s="259"/>
      <c r="H192" s="259"/>
      <c r="I192" s="259"/>
      <c r="J192" s="259"/>
      <c r="K192" s="260"/>
    </row>
    <row r="193" spans="2:11" ht="21">
      <c r="B193" s="261"/>
      <c r="C193" s="262" t="s">
        <v>440</v>
      </c>
      <c r="D193" s="262"/>
      <c r="E193" s="262"/>
      <c r="F193" s="262"/>
      <c r="G193" s="262"/>
      <c r="H193" s="262"/>
      <c r="I193" s="262"/>
      <c r="J193" s="262"/>
      <c r="K193" s="263"/>
    </row>
    <row r="194" spans="2:11" ht="25.5" customHeight="1">
      <c r="B194" s="261"/>
      <c r="C194" s="335" t="s">
        <v>441</v>
      </c>
      <c r="D194" s="335"/>
      <c r="E194" s="335"/>
      <c r="F194" s="335" t="s">
        <v>442</v>
      </c>
      <c r="G194" s="336"/>
      <c r="H194" s="337" t="s">
        <v>443</v>
      </c>
      <c r="I194" s="337"/>
      <c r="J194" s="337"/>
      <c r="K194" s="263"/>
    </row>
    <row r="195" spans="2:11" ht="5.25" customHeight="1">
      <c r="B195" s="296"/>
      <c r="C195" s="293"/>
      <c r="D195" s="293"/>
      <c r="E195" s="293"/>
      <c r="F195" s="293"/>
      <c r="G195" s="274"/>
      <c r="H195" s="293"/>
      <c r="I195" s="293"/>
      <c r="J195" s="293"/>
      <c r="K195" s="317"/>
    </row>
    <row r="196" spans="2:11" ht="15" customHeight="1">
      <c r="B196" s="296"/>
      <c r="C196" s="274" t="s">
        <v>444</v>
      </c>
      <c r="D196" s="274"/>
      <c r="E196" s="274"/>
      <c r="F196" s="295" t="s">
        <v>510</v>
      </c>
      <c r="G196" s="274"/>
      <c r="H196" s="338" t="s">
        <v>445</v>
      </c>
      <c r="I196" s="338"/>
      <c r="J196" s="338"/>
      <c r="K196" s="317"/>
    </row>
    <row r="197" spans="2:11" ht="15" customHeight="1">
      <c r="B197" s="296"/>
      <c r="C197" s="302"/>
      <c r="D197" s="274"/>
      <c r="E197" s="274"/>
      <c r="F197" s="295" t="s">
        <v>511</v>
      </c>
      <c r="G197" s="274"/>
      <c r="H197" s="338" t="s">
        <v>446</v>
      </c>
      <c r="I197" s="338"/>
      <c r="J197" s="338"/>
      <c r="K197" s="317"/>
    </row>
    <row r="198" spans="2:11" ht="15" customHeight="1">
      <c r="B198" s="296"/>
      <c r="C198" s="302"/>
      <c r="D198" s="274"/>
      <c r="E198" s="274"/>
      <c r="F198" s="295" t="s">
        <v>514</v>
      </c>
      <c r="G198" s="274"/>
      <c r="H198" s="338" t="s">
        <v>447</v>
      </c>
      <c r="I198" s="338"/>
      <c r="J198" s="338"/>
      <c r="K198" s="317"/>
    </row>
    <row r="199" spans="2:11" ht="15" customHeight="1">
      <c r="B199" s="296"/>
      <c r="C199" s="274"/>
      <c r="D199" s="274"/>
      <c r="E199" s="274"/>
      <c r="F199" s="295" t="s">
        <v>512</v>
      </c>
      <c r="G199" s="274"/>
      <c r="H199" s="338" t="s">
        <v>448</v>
      </c>
      <c r="I199" s="338"/>
      <c r="J199" s="338"/>
      <c r="K199" s="317"/>
    </row>
    <row r="200" spans="2:11" ht="15" customHeight="1">
      <c r="B200" s="296"/>
      <c r="C200" s="274"/>
      <c r="D200" s="274"/>
      <c r="E200" s="274"/>
      <c r="F200" s="295" t="s">
        <v>513</v>
      </c>
      <c r="G200" s="274"/>
      <c r="H200" s="338" t="s">
        <v>449</v>
      </c>
      <c r="I200" s="338"/>
      <c r="J200" s="338"/>
      <c r="K200" s="317"/>
    </row>
    <row r="201" spans="2:11" ht="15" customHeight="1">
      <c r="B201" s="296"/>
      <c r="C201" s="274"/>
      <c r="D201" s="274"/>
      <c r="E201" s="274"/>
      <c r="F201" s="295"/>
      <c r="G201" s="274"/>
      <c r="H201" s="274"/>
      <c r="I201" s="274"/>
      <c r="J201" s="274"/>
      <c r="K201" s="317"/>
    </row>
    <row r="202" spans="2:11" ht="15" customHeight="1">
      <c r="B202" s="296"/>
      <c r="C202" s="274" t="s">
        <v>397</v>
      </c>
      <c r="D202" s="274"/>
      <c r="E202" s="274"/>
      <c r="F202" s="295" t="s">
        <v>542</v>
      </c>
      <c r="G202" s="274"/>
      <c r="H202" s="338" t="s">
        <v>450</v>
      </c>
      <c r="I202" s="338"/>
      <c r="J202" s="338"/>
      <c r="K202" s="317"/>
    </row>
    <row r="203" spans="2:11" ht="15" customHeight="1">
      <c r="B203" s="296"/>
      <c r="C203" s="302"/>
      <c r="D203" s="274"/>
      <c r="E203" s="274"/>
      <c r="F203" s="295" t="s">
        <v>298</v>
      </c>
      <c r="G203" s="274"/>
      <c r="H203" s="338" t="s">
        <v>299</v>
      </c>
      <c r="I203" s="338"/>
      <c r="J203" s="338"/>
      <c r="K203" s="317"/>
    </row>
    <row r="204" spans="2:11" ht="15" customHeight="1">
      <c r="B204" s="296"/>
      <c r="C204" s="274"/>
      <c r="D204" s="274"/>
      <c r="E204" s="274"/>
      <c r="F204" s="295" t="s">
        <v>296</v>
      </c>
      <c r="G204" s="274"/>
      <c r="H204" s="338" t="s">
        <v>451</v>
      </c>
      <c r="I204" s="338"/>
      <c r="J204" s="338"/>
      <c r="K204" s="317"/>
    </row>
    <row r="205" spans="2:11" ht="15" customHeight="1">
      <c r="B205" s="339"/>
      <c r="C205" s="302"/>
      <c r="D205" s="302"/>
      <c r="E205" s="302"/>
      <c r="F205" s="295" t="s">
        <v>300</v>
      </c>
      <c r="G205" s="280"/>
      <c r="H205" s="340" t="s">
        <v>301</v>
      </c>
      <c r="I205" s="340"/>
      <c r="J205" s="340"/>
      <c r="K205" s="341"/>
    </row>
    <row r="206" spans="2:11" ht="15" customHeight="1">
      <c r="B206" s="339"/>
      <c r="C206" s="302"/>
      <c r="D206" s="302"/>
      <c r="E206" s="302"/>
      <c r="F206" s="295" t="s">
        <v>302</v>
      </c>
      <c r="G206" s="280"/>
      <c r="H206" s="340" t="s">
        <v>452</v>
      </c>
      <c r="I206" s="340"/>
      <c r="J206" s="340"/>
      <c r="K206" s="341"/>
    </row>
    <row r="207" spans="2:11" ht="15" customHeight="1">
      <c r="B207" s="339"/>
      <c r="C207" s="302"/>
      <c r="D207" s="302"/>
      <c r="E207" s="302"/>
      <c r="F207" s="342"/>
      <c r="G207" s="280"/>
      <c r="H207" s="343"/>
      <c r="I207" s="343"/>
      <c r="J207" s="343"/>
      <c r="K207" s="341"/>
    </row>
    <row r="208" spans="2:11" ht="15" customHeight="1">
      <c r="B208" s="339"/>
      <c r="C208" s="274" t="s">
        <v>421</v>
      </c>
      <c r="D208" s="302"/>
      <c r="E208" s="302"/>
      <c r="F208" s="295">
        <v>1</v>
      </c>
      <c r="G208" s="280"/>
      <c r="H208" s="340" t="s">
        <v>453</v>
      </c>
      <c r="I208" s="340"/>
      <c r="J208" s="340"/>
      <c r="K208" s="341"/>
    </row>
    <row r="209" spans="2:11" ht="15" customHeight="1">
      <c r="B209" s="339"/>
      <c r="C209" s="302"/>
      <c r="D209" s="302"/>
      <c r="E209" s="302"/>
      <c r="F209" s="295">
        <v>2</v>
      </c>
      <c r="G209" s="280"/>
      <c r="H209" s="340" t="s">
        <v>454</v>
      </c>
      <c r="I209" s="340"/>
      <c r="J209" s="340"/>
      <c r="K209" s="341"/>
    </row>
    <row r="210" spans="2:11" ht="15" customHeight="1">
      <c r="B210" s="339"/>
      <c r="C210" s="302"/>
      <c r="D210" s="302"/>
      <c r="E210" s="302"/>
      <c r="F210" s="295">
        <v>3</v>
      </c>
      <c r="G210" s="280"/>
      <c r="H210" s="340" t="s">
        <v>455</v>
      </c>
      <c r="I210" s="340"/>
      <c r="J210" s="340"/>
      <c r="K210" s="341"/>
    </row>
    <row r="211" spans="2:11" ht="15" customHeight="1">
      <c r="B211" s="339"/>
      <c r="C211" s="302"/>
      <c r="D211" s="302"/>
      <c r="E211" s="302"/>
      <c r="F211" s="295">
        <v>4</v>
      </c>
      <c r="G211" s="280"/>
      <c r="H211" s="340" t="s">
        <v>456</v>
      </c>
      <c r="I211" s="340"/>
      <c r="J211" s="340"/>
      <c r="K211" s="341"/>
    </row>
    <row r="212" spans="2:11" ht="12.75" customHeight="1">
      <c r="B212" s="344"/>
      <c r="C212" s="345"/>
      <c r="D212" s="345"/>
      <c r="E212" s="345"/>
      <c r="F212" s="345"/>
      <c r="G212" s="345"/>
      <c r="H212" s="345"/>
      <c r="I212" s="345"/>
      <c r="J212" s="345"/>
      <c r="K212" s="346"/>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Ing. Jaroslav Rojt</cp:lastModifiedBy>
  <dcterms:created xsi:type="dcterms:W3CDTF">2016-11-07T11:21:15Z</dcterms:created>
  <dcterms:modified xsi:type="dcterms:W3CDTF">2016-11-07T11:21:22Z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