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2"/>
  </bookViews>
  <sheets>
    <sheet name="rekapitulace" sheetId="1" r:id="rId1"/>
    <sheet name="SO000" sheetId="2" r:id="rId2"/>
    <sheet name="SO110" sheetId="3" r:id="rId3"/>
  </sheets>
  <definedNames/>
  <calcPr fullCalcOnLoad="1"/>
</workbook>
</file>

<file path=xl/sharedStrings.xml><?xml version="1.0" encoding="utf-8"?>
<sst xmlns="http://schemas.openxmlformats.org/spreadsheetml/2006/main" count="277" uniqueCount="146">
  <si>
    <t>Soupis objektů s DPH</t>
  </si>
  <si>
    <t>Stavba:008 - III/1903 DOMAŽLICE ŽEL. PŘEJEZD - KRUHOVÝ OBJEZD</t>
  </si>
  <si>
    <t>Varianta:ZŘ - Základní řešení</t>
  </si>
  <si>
    <t>Odbytová cena:</t>
  </si>
  <si>
    <t>OC+DPH:</t>
  </si>
  <si>
    <t>Objekt</t>
  </si>
  <si>
    <t>Popis</t>
  </si>
  <si>
    <t>OC</t>
  </si>
  <si>
    <t>DPH</t>
  </si>
  <si>
    <t>OC+DPH</t>
  </si>
  <si>
    <t>Příloha k formuláři pro ocenění nabídky</t>
  </si>
  <si>
    <t>Stavba</t>
  </si>
  <si>
    <t>číslo a název SO</t>
  </si>
  <si>
    <t>číslo a název rozpočtu:</t>
  </si>
  <si>
    <t>008</t>
  </si>
  <si>
    <t>III/1903 DOMAŽLICE ŽEL. PŘEJEZD - KRUHOVÝ OBJEZD</t>
  </si>
  <si>
    <t>SO000</t>
  </si>
  <si>
    <t>Vedlejší rozpočtové náklady</t>
  </si>
  <si>
    <t>Poř.
č.pol.</t>
  </si>
  <si>
    <t>1</t>
  </si>
  <si>
    <t>Kód
položky</t>
  </si>
  <si>
    <t>Varianta
položky</t>
  </si>
  <si>
    <t>Název položky</t>
  </si>
  <si>
    <t>jednotka</t>
  </si>
  <si>
    <t>Počet
jednotek</t>
  </si>
  <si>
    <t>CENA</t>
  </si>
  <si>
    <t>jednotková</t>
  </si>
  <si>
    <t>celkem</t>
  </si>
  <si>
    <t>Sazba</t>
  </si>
  <si>
    <t>2</t>
  </si>
  <si>
    <t>3</t>
  </si>
  <si>
    <t>4</t>
  </si>
  <si>
    <t>5</t>
  </si>
  <si>
    <t>6</t>
  </si>
  <si>
    <t>7</t>
  </si>
  <si>
    <t>8</t>
  </si>
  <si>
    <t>Všeobecné konstrukce a práce</t>
  </si>
  <si>
    <t>0</t>
  </si>
  <si>
    <t>012203000</t>
  </si>
  <si>
    <t/>
  </si>
  <si>
    <t>Geodetické práce při provádění stavby
Průzkumné, geodetické a projektové práce 
  geodetické práce
    při provádění stavby</t>
  </si>
  <si>
    <t xml:space="preserve">KPL       </t>
  </si>
  <si>
    <t>013254000</t>
  </si>
  <si>
    <t>Dokumentace skutečného provedení stavby
Průzkumné, geodetické a projektové práce 
  projektové práce
    dokumentace stavby (výkresová a textová)
      skutečného provedení stavby</t>
  </si>
  <si>
    <t>030001000</t>
  </si>
  <si>
    <t>Zařízení staveniště
Základní rozdělení průvodních činností a nákladů
  zařízení staveniště</t>
  </si>
  <si>
    <t>032000000</t>
  </si>
  <si>
    <t>Vytýření inženýrských sítí</t>
  </si>
  <si>
    <t>043194000</t>
  </si>
  <si>
    <t>Ostatní zkoušky
Inženýrská činnost 
  zkoušky a ostatní měření
    zkoušky
      ostatní zkoušky</t>
  </si>
  <si>
    <t>05000000</t>
  </si>
  <si>
    <t>Dopravní opatření po dobu výstavby</t>
  </si>
  <si>
    <t>C e l k e m</t>
  </si>
  <si>
    <t>SO110</t>
  </si>
  <si>
    <t>Komunikace</t>
  </si>
  <si>
    <t>Zemní práce</t>
  </si>
  <si>
    <t>113154264</t>
  </si>
  <si>
    <t>Frézování živičného krytu tl 100 mm pruh š 2 m pl do 1000 m2 s překážkami v trase
Frézování živičného podkladu nebo krytu 
  s naložením na dopravní prostředek
    plochy přes 500 do 1 000 m2
    s překážkami v trase
    pruhu šířky přes 1 m do 2 m, tloušťky vrstvy
      100 mm</t>
  </si>
  <si>
    <t xml:space="preserve">M2        </t>
  </si>
  <si>
    <t>Frézování tl. 8cm : 650,4+295,6+236,6+973,2=2455,8m2
Frézování tl. 10cm : (sanace 2455,8*0,25) + (přídlažba 67*0,5=33,5) = 647,45m2
Celkem: 3103,25m2</t>
  </si>
  <si>
    <t>Poznámky: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t>
  </si>
  <si>
    <t>565176111</t>
  </si>
  <si>
    <t>Asfaltový beton vrstva podkladní ACP 22 (obalované kamenivo OKH) tl 100 mm š do 3 m z modifikovaného asfaltu
Asfaltový beton vrstva podkladní ACP 22 (obalované kamenivo hrubozrnné - OKH) 
  s rozprostřením a zhutněním
    z modifikovaného asfaltu
    v pruhu šířky do 3 m, po zhutnění
      tl. 100 mm</t>
  </si>
  <si>
    <t>Poznámky:
1. ČSN EN 13108-1 připouští pro ACP 22 pouze tl. 60 až 100 mm.</t>
  </si>
  <si>
    <t>573231107</t>
  </si>
  <si>
    <t>Postřik živičný spojovací ze silniční emulze v množství 0,40 kg/m2
Postřik spojovací PS
  bez posypu kamenivem
    ze silniční emulze, v množství
      0,40 kg/m2</t>
  </si>
  <si>
    <t>(2455,8*2)+647,45=5559,05m2</t>
  </si>
  <si>
    <t>577144141</t>
  </si>
  <si>
    <t>Asfaltový beton vrstva obrusná ACO 11 (ABS) tř. I tl 50 mm š přes 3 m z modifikovaného asfaltu
Asfaltový beton vrstva obrusná ACO 11 (ABS) 
  s rozprostřením a se zhutněním
    z modifikovaného asfaltu
    v pruhu šířky přes 3 m
      tl. 50 mm</t>
  </si>
  <si>
    <t>Poznámky:
1. ČSN EN 13108-1 připouští pro ACO 11 pouze tl. 35 až 50 mm.</t>
  </si>
  <si>
    <t>577135132</t>
  </si>
  <si>
    <t>Asfaltový beton vrstva ložní ACL 16 (ABH) tl 40 mm š do 3 m z modifikovaného asfaltu
Asfaltový beton vrstva ložní ACL 16 (ABH) 
  s rozprostřením a zhutněním
    z modifikovaného asfaltu
    v pruhu šířky do 3 m, po zhutnění
      tl. 40 mm</t>
  </si>
  <si>
    <t>Poznámky:
1. ČSN EN 13108-1 připouští pro ACL 16 pouze tl. 50 až 70 mm.</t>
  </si>
  <si>
    <t>Potrubí</t>
  </si>
  <si>
    <t>899231111</t>
  </si>
  <si>
    <t>Výšková úprava uličního vstupu nebo vpusti do 200 mm zvýšením mříže
Výšková úprava uličního vstupu nebo vpusti do 200 mm 
  zvýšením mříže</t>
  </si>
  <si>
    <t xml:space="preserve">KUS       </t>
  </si>
  <si>
    <t>Výšková úprava uličních vpustí : 13ks</t>
  </si>
  <si>
    <t>Poznámky: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t>
  </si>
  <si>
    <t>899331111</t>
  </si>
  <si>
    <t>Výšková úprava uličního vstupu nebo vpusti do 200 mm zvýšením poklopu
Výšková úprava uličního vstupu nebo vpusti do 200 mm 
  zvýšením poklopu</t>
  </si>
  <si>
    <t>Výšková úprava kanalizačních šachet : 12ks</t>
  </si>
  <si>
    <t>899431111</t>
  </si>
  <si>
    <t>Výšková úprava uličního vstupu nebo vpusti do 200 mm zvýšením krycího hrnce, šoupěte nebo hydrantu
Výšková úprava uličního vstupu nebo vpusti do 200 mm 
  zvýšením krycího hrnce, šoupěte nebo hydrantu bez úpravy armatur</t>
  </si>
  <si>
    <t>Výšková úprava vodovodních armatur : 39ks</t>
  </si>
  <si>
    <t>Ostatní konstrukce a práce</t>
  </si>
  <si>
    <t>9</t>
  </si>
  <si>
    <t>915211112</t>
  </si>
  <si>
    <t>Vodorovné dopravní značení dělící čáry souvislé š 125 mm retroreflexní bílý plast
Vodorovné dopravní značení stříkaným plastem 
  dělící čára šířky 125 mm
    souvislá
    bílá
      retroreflexní</t>
  </si>
  <si>
    <t xml:space="preserve">M         </t>
  </si>
  <si>
    <t>Poznámky: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t>
  </si>
  <si>
    <t>915221112</t>
  </si>
  <si>
    <t>Vodorovné dopravní značení vodící čáry souvislé š 250 mm retroreflexní bílý plast
Vodorovné dopravní značení stříkaným plastem 
  vodící čára bílá šířky 250 mm
    souvislá
      retroreflexní</t>
  </si>
  <si>
    <t>938908411</t>
  </si>
  <si>
    <t>Čištění vozovek
Čištění vozovek
   povrchu podkladu nebo krytu
    živičného, betonového nebo dlážděného</t>
  </si>
  <si>
    <t>Poznámky: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t>
  </si>
  <si>
    <t>915221122</t>
  </si>
  <si>
    <t>Vodorovné dopravní značení vodící čáry přerušované š 250 mm retroreflexní bílý plast
Vodorovné dopravní značení stříkaným plastem 
  vodící čára bílá šířky 250 mm
    přerušovaná
      retroreflexní</t>
  </si>
  <si>
    <t>915231116</t>
  </si>
  <si>
    <t>Vodorovné dopravní značení přechody pro chodce, šipky, symboly retroreflexní žlutý plast
Vodorovné dopravní značení stříkaným plastem 
  přechody pro chodce, šipky, symboly nápisy
    žluté
      retroreflexní</t>
  </si>
  <si>
    <t>V12a : 9,6m2
V11 : 30,3m2
Celkem : 42,6m2</t>
  </si>
  <si>
    <t>915611111</t>
  </si>
  <si>
    <t>Předznačení vodorovného liniového značení
Předznačení pro vodorovné značení 
  stříkané barvou nebo prováděné z nátěrových hmot
    liniové dělicí čáry, vodicí proužky</t>
  </si>
  <si>
    <t>625,4+28,4+84=737,8m</t>
  </si>
  <si>
    <t>Poznámky:
1. Množství měrných jednotek se určuje:
    a) pro cenu -1111 v m délky dělicí čáry nebo vodícího proužku (včetně mezer),
    b) pro cenu -1112 v m2 natírané nebo stříkané plochy.</t>
  </si>
  <si>
    <t>915621111</t>
  </si>
  <si>
    <t>Předznačení vodorovného plošného značení
Předznačení pro vodorovné značení 
  stříkané barvou nebo prováděné z nátěrových hmot
    plošné šipky, symboly, nápisy</t>
  </si>
  <si>
    <t>916111123</t>
  </si>
  <si>
    <t>Osazení obruby z drobných kostek s boční opěrou do lože z betonu prostého
Osazení silniční obruby z dlažebních kostek v jedné řadě 
  s ložem tl. přes 50 do 100 mm, s vyplněním a zatřením spár cementovou maltou
    z drobných kostek
    s boční opěrou z betonu prostého tř. C 12/15, do lože
      z betonu prostého téže značky</t>
  </si>
  <si>
    <t>Doplnění přídlažby : 59m</t>
  </si>
  <si>
    <t>Poznámky: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t>
  </si>
  <si>
    <t>592453110</t>
  </si>
  <si>
    <t xml:space="preserve">dlažba BEST-KLASIKO 20 x 10 x 8 cm přírodní
</t>
  </si>
  <si>
    <t>919735111</t>
  </si>
  <si>
    <t>Řezání stávajícího živičného krytu hl do 50 mm
Řezání stávajícího živičného krytu nebo podkladu 
  hloubky
    do 50 mm</t>
  </si>
  <si>
    <t>5,8+8,8+10,5+7,8+5,9=38,8m</t>
  </si>
  <si>
    <t>Poznámky:
1. V cenách jsou započteny i náklady na spotřebu vody.</t>
  </si>
  <si>
    <t>919731121</t>
  </si>
  <si>
    <t>Zarovnání styčné plochy podkladu nebo krytu živičného tl do 50 mm
Zarovnání styčné plochy podkladu nebo krytu podél vybourané části komunikace nebo zpevněné plochy 
  živičné
    tl. do 50 mm</t>
  </si>
  <si>
    <t>Poznámky: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t>
  </si>
  <si>
    <t>919112111</t>
  </si>
  <si>
    <t>Řezání dilatačních spár š 4 mm hl do 60 mm příčných nebo podélných v živičném krytu
Řezání dilatačních spár v živičném krytu 
  příčných nebo podélných, šířky 4 mm, hloubky
    do 60 mm</t>
  </si>
  <si>
    <t>371+38,8=409,38m</t>
  </si>
  <si>
    <t>Poznámky:
1. V cenách jsou započteny i náklady na vyčištění spár po řezání.</t>
  </si>
  <si>
    <t>919112222</t>
  </si>
  <si>
    <t>Řezání spár pro vytvoření komůrky š 15 mm hl 25 mm pro těsnící zálivku v živičném krytu
Řezání dilatačních spár v živičném krytu 
  vytvoření komůrky pro těsnící zálivku
    šířky 15 mm, hloubky
      25 mm</t>
  </si>
  <si>
    <t>919122121</t>
  </si>
  <si>
    <t>Těsnění spár zálivkou za tepla pro komůrky š 15 mm hl 25 mm s těsnicím profilem
Utěsnění dilatačních spár zálivkou za tepla 
  v cementobetonovém nebo živičném krytu včetně adhezního nátěru
    s těsnicím profilem pod zálivkou, pro komůrky
    šířky 15 mm, hloubky
      25 mm</t>
  </si>
  <si>
    <t>Poznámky:
1. V cenách jsou započteny i náklady na vyčištění spár před těsněním a zalitím a náklady na
    impregnaci, těsnění a zalití spár včetně dodání hmot.</t>
  </si>
  <si>
    <t>Přesun sutě</t>
  </si>
  <si>
    <t>997</t>
  </si>
  <si>
    <t>997221551</t>
  </si>
  <si>
    <t>Vodorovná doprava suti ze sypkých materiálů do 1 km
Vodorovná doprava suti 
  bez naložení, ale se složením a s hrubým urovnáním
    ze sypkých materiálů, na vzdálenost
      do 1 km</t>
  </si>
  <si>
    <t xml:space="preserve">T         </t>
  </si>
  <si>
    <t>Frézování tl.8cm : 2455,8*0,08*2,5=491,16t
Frézování tl.10cm : 647,45*0,1*2,5=161,86t
Celkem: 653,02t</t>
  </si>
  <si>
    <t>Poznámky: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t>
  </si>
  <si>
    <t>997221559</t>
  </si>
  <si>
    <t>Příplatek ZKD 1 km u vodorovné dopravy suti ze sypkých materiálů
Vodorovná doprava suti 
  bez naložení, ale se složením a s hrubým urovnáním
    Příplatek k ceně
      za každý další i započatý 1 km přes 1 km</t>
  </si>
  <si>
    <t>653,02*2=1306,04t</t>
  </si>
  <si>
    <t>Přesun hmot HSV</t>
  </si>
  <si>
    <t>998</t>
  </si>
  <si>
    <t>998225111</t>
  </si>
  <si>
    <t>Přesun hmot pro pozemní komunikace s krytem z kamene, monolitickým betonovým nebo živičným
Přesun hmot pro komunikace s krytem z kameniva, monolitickým betonovým nebo živičným 
  dopravní vzdálenost do 200 m
    jakékoliv délky objektu</t>
  </si>
  <si>
    <t>Poznámky:
1. Ceny lze použít i pro plochy letišť s krytem monolitickým betonovým nebo živičným.</t>
  </si>
  <si>
    <t>sanace 2455,8*0,25 + přídlažba 67*0,5=33,5 = 647,45m2</t>
  </si>
  <si>
    <t>650,4+295,6+236,6+973,2=2455,8m2</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</si>
</sst>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 ###\ ##0.00"/>
    <numFmt numFmtId="165" formatCode="###\ ###\ ###\ ##0.000"/>
  </numFmts>
  <fonts count="39">
    <font>
      <sz val="10"/>
      <name val="Arial"/>
      <family val="0"/>
    </font>
    <font>
      <b/>
      <sz val="11"/>
      <name val="Arial"/>
      <family val="0"/>
    </font>
    <font>
      <sz val="11"/>
      <name val="Arial"/>
      <family val="0"/>
    </font>
    <font>
      <b/>
      <sz val="10"/>
      <name val="Arial"/>
      <family val="0"/>
    </font>
    <font>
      <i/>
      <sz val="10"/>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3D3D3"/>
        <bgColor indexed="64"/>
      </patternFill>
    </fill>
  </fills>
  <borders count="1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0" borderId="0" applyNumberFormat="0" applyBorder="0" applyAlignment="0" applyProtection="0"/>
    <xf numFmtId="0" fontId="2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2" fillId="0" borderId="7" applyNumberFormat="0" applyFill="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8" applyNumberFormat="0" applyAlignment="0" applyProtection="0"/>
    <xf numFmtId="0" fontId="36" fillId="26" borderId="8" applyNumberFormat="0" applyAlignment="0" applyProtection="0"/>
    <xf numFmtId="0" fontId="37" fillId="26" borderId="9" applyNumberFormat="0" applyAlignment="0" applyProtection="0"/>
    <xf numFmtId="0" fontId="38" fillId="0" borderId="0" applyNumberForma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cellStyleXfs>
  <cellXfs count="17">
    <xf numFmtId="0" fontId="0" fillId="0" borderId="0" xfId="0" applyAlignment="1">
      <alignment vertical="center"/>
    </xf>
    <xf numFmtId="0" fontId="1" fillId="0" borderId="0" xfId="0" applyNumberFormat="1" applyFont="1" applyFill="1" applyBorder="1" applyAlignment="1" applyProtection="1">
      <alignment horizontal="center" vertical="center"/>
      <protection/>
    </xf>
    <xf numFmtId="164" fontId="1" fillId="33" borderId="0" xfId="0" applyNumberFormat="1" applyFont="1" applyFill="1" applyBorder="1" applyAlignment="1" applyProtection="1">
      <alignment vertical="center"/>
      <protection/>
    </xf>
    <xf numFmtId="0" fontId="1" fillId="33" borderId="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165" fontId="0" fillId="0" borderId="10" xfId="0" applyNumberFormat="1" applyFont="1" applyFill="1" applyBorder="1" applyAlignment="1" applyProtection="1">
      <alignment vertical="center"/>
      <protection/>
    </xf>
    <xf numFmtId="0" fontId="3" fillId="0" borderId="11" xfId="0" applyNumberFormat="1" applyFont="1" applyFill="1" applyBorder="1" applyAlignment="1" applyProtection="1">
      <alignment vertical="center"/>
      <protection/>
    </xf>
    <xf numFmtId="164" fontId="0" fillId="0" borderId="10" xfId="0" applyNumberFormat="1" applyFont="1" applyFill="1" applyBorder="1" applyAlignment="1" applyProtection="1">
      <alignment vertical="center"/>
      <protection/>
    </xf>
    <xf numFmtId="164" fontId="0" fillId="0" borderId="10" xfId="0" applyNumberFormat="1" applyBorder="1" applyAlignment="1" applyProtection="1">
      <alignment vertical="center"/>
      <protection locked="0"/>
    </xf>
    <xf numFmtId="0" fontId="0" fillId="0" borderId="0" xfId="0" applyNumberFormat="1" applyFont="1" applyFill="1" applyBorder="1" applyAlignment="1" applyProtection="1">
      <alignment vertical="center" wrapText="1" shrinkToFit="1"/>
      <protection/>
    </xf>
    <xf numFmtId="164" fontId="3" fillId="33" borderId="0" xfId="0" applyNumberFormat="1" applyFont="1" applyFill="1" applyBorder="1" applyAlignment="1" applyProtection="1">
      <alignment vertical="center"/>
      <protection/>
    </xf>
    <xf numFmtId="0" fontId="4" fillId="0" borderId="10" xfId="0" applyNumberFormat="1" applyFont="1" applyFill="1" applyBorder="1" applyAlignment="1" applyProtection="1">
      <alignment vertical="center" wrapText="1"/>
      <protection/>
    </xf>
    <xf numFmtId="0" fontId="0" fillId="0" borderId="0" xfId="0" applyNumberFormat="1" applyFill="1" applyBorder="1" applyAlignment="1" applyProtection="1">
      <alignment vertical="center" wrapText="1" shrinkToFit="1"/>
      <protection/>
    </xf>
    <xf numFmtId="0" fontId="2" fillId="0" borderId="10" xfId="0" applyNumberFormat="1" applyFont="1" applyFill="1" applyBorder="1" applyAlignment="1" applyProtection="1">
      <alignment horizontal="center" vertical="center" wrapText="1"/>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12"/>
  <sheetViews>
    <sheetView zoomScale="70" zoomScaleNormal="70" zoomScalePageLayoutView="0" workbookViewId="0" topLeftCell="A1">
      <pane ySplit="10" topLeftCell="A11" activePane="bottomLeft" state="frozen"/>
      <selection pane="topLeft" activeCell="A1" sqref="A1"/>
      <selection pane="bottomLeft" activeCell="B37" sqref="B37"/>
    </sheetView>
  </sheetViews>
  <sheetFormatPr defaultColWidth="9.140625" defaultRowHeight="12.75" customHeight="1"/>
  <cols>
    <col min="1" max="1" width="20.7109375" style="0" customWidth="1"/>
    <col min="2" max="2" width="60.7109375" style="0" customWidth="1"/>
    <col min="3" max="5" width="24.7109375" style="0" customWidth="1"/>
  </cols>
  <sheetData>
    <row r="1" ht="12.75" customHeight="1">
      <c r="A1" s="5"/>
    </row>
    <row r="3" ht="12.75" customHeight="1">
      <c r="B3" s="1" t="s">
        <v>0</v>
      </c>
    </row>
    <row r="5" ht="12.75" customHeight="1">
      <c r="B5" s="2" t="s">
        <v>1</v>
      </c>
    </row>
    <row r="6" ht="12.75" customHeight="1">
      <c r="B6" t="s">
        <v>2</v>
      </c>
    </row>
    <row r="7" spans="2:3" ht="12.75" customHeight="1">
      <c r="B7" s="3" t="s">
        <v>3</v>
      </c>
      <c r="C7" s="2">
        <f>SUM(C11:C12)</f>
        <v>0</v>
      </c>
    </row>
    <row r="8" spans="2:3" ht="12.75" customHeight="1">
      <c r="B8" s="3" t="s">
        <v>4</v>
      </c>
      <c r="C8" s="2">
        <f>SUM(E11:E12)</f>
        <v>0</v>
      </c>
    </row>
    <row r="10" spans="1:5" ht="12.75" customHeight="1">
      <c r="A10" s="4" t="s">
        <v>5</v>
      </c>
      <c r="B10" s="4" t="s">
        <v>6</v>
      </c>
      <c r="C10" s="4" t="s">
        <v>7</v>
      </c>
      <c r="D10" s="4" t="s">
        <v>8</v>
      </c>
      <c r="E10" s="4" t="s">
        <v>9</v>
      </c>
    </row>
    <row r="11" spans="1:5" ht="12.75" customHeight="1">
      <c r="A11" s="6" t="s">
        <v>16</v>
      </c>
      <c r="B11" s="6" t="s">
        <v>17</v>
      </c>
      <c r="C11" s="10">
        <f>SO000!H26</f>
        <v>0</v>
      </c>
      <c r="D11" s="10">
        <f>C11*0.21</f>
        <v>0</v>
      </c>
      <c r="E11" s="10">
        <f>C11+D11</f>
        <v>0</v>
      </c>
    </row>
    <row r="12" spans="1:5" ht="12.75" customHeight="1">
      <c r="A12" s="6" t="s">
        <v>53</v>
      </c>
      <c r="B12" s="6" t="s">
        <v>54</v>
      </c>
      <c r="C12" s="10">
        <f>SO110!H97</f>
        <v>0</v>
      </c>
      <c r="D12" s="10">
        <f>C12*0.21</f>
        <v>0</v>
      </c>
      <c r="E12" s="10">
        <f>C12+D12</f>
        <v>0</v>
      </c>
    </row>
  </sheetData>
  <sheetProtection formatColumns="0"/>
  <hyperlinks>
    <hyperlink ref="A11" location="#'SO000'!A1" tooltip="Odkaz na stranku objektu [SO000]" display="SO000"/>
    <hyperlink ref="A12" location="#'SO110'!A1" tooltip="Odkaz na stranku objektu [SO110]" display="SO110"/>
  </hyperlinks>
  <printOptions/>
  <pageMargins left="0.75" right="0.75" top="1" bottom="1" header="0.5" footer="0.5"/>
  <pageSetup fitToHeight="0" fitToWidth="1"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26"/>
  <sheetViews>
    <sheetView zoomScale="70" zoomScaleNormal="70" zoomScalePageLayoutView="0" workbookViewId="0" topLeftCell="A1">
      <pane ySplit="10" topLeftCell="A11" activePane="bottomLeft" state="frozen"/>
      <selection pane="topLeft" activeCell="A1" sqref="A1"/>
      <selection pane="bottomLeft" activeCell="D41" sqref="D41"/>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ht="12.75" customHeight="1">
      <c r="A1" s="5"/>
    </row>
    <row r="2" ht="12.75" customHeight="1">
      <c r="C2" s="1" t="s">
        <v>10</v>
      </c>
    </row>
    <row r="4" spans="1:5" ht="12.75" customHeight="1">
      <c r="A4" t="s">
        <v>11</v>
      </c>
      <c r="C4" s="5" t="s">
        <v>14</v>
      </c>
      <c r="D4" s="5" t="s">
        <v>15</v>
      </c>
      <c r="E4" s="5"/>
    </row>
    <row r="5" spans="1:5" ht="12.75" customHeight="1">
      <c r="A5" t="s">
        <v>12</v>
      </c>
      <c r="C5" s="5" t="s">
        <v>16</v>
      </c>
      <c r="D5" s="5" t="s">
        <v>17</v>
      </c>
      <c r="E5" s="5"/>
    </row>
    <row r="6" spans="1:5" ht="12.75" customHeight="1">
      <c r="A6" t="s">
        <v>13</v>
      </c>
      <c r="C6" s="5" t="s">
        <v>16</v>
      </c>
      <c r="D6" s="5" t="s">
        <v>17</v>
      </c>
      <c r="E6" s="5"/>
    </row>
    <row r="7" spans="3:5" ht="12.75" customHeight="1">
      <c r="C7" s="5"/>
      <c r="D7" s="5"/>
      <c r="E7" s="5"/>
    </row>
    <row r="8" spans="1:16" ht="12.75" customHeight="1">
      <c r="A8" s="16" t="s">
        <v>18</v>
      </c>
      <c r="B8" s="16" t="s">
        <v>20</v>
      </c>
      <c r="C8" s="16" t="s">
        <v>21</v>
      </c>
      <c r="D8" s="16" t="s">
        <v>22</v>
      </c>
      <c r="E8" s="16" t="s">
        <v>23</v>
      </c>
      <c r="F8" s="16" t="s">
        <v>24</v>
      </c>
      <c r="G8" s="16" t="s">
        <v>25</v>
      </c>
      <c r="H8" s="16"/>
      <c r="O8" t="s">
        <v>28</v>
      </c>
      <c r="P8" t="s">
        <v>8</v>
      </c>
    </row>
    <row r="9" spans="1:15" ht="14.25">
      <c r="A9" s="16"/>
      <c r="B9" s="16"/>
      <c r="C9" s="16"/>
      <c r="D9" s="16"/>
      <c r="E9" s="16"/>
      <c r="F9" s="16"/>
      <c r="G9" s="4" t="s">
        <v>26</v>
      </c>
      <c r="H9" s="4" t="s">
        <v>27</v>
      </c>
      <c r="O9" t="s">
        <v>8</v>
      </c>
    </row>
    <row r="10" spans="1:8" ht="14.25">
      <c r="A10" s="4" t="s">
        <v>19</v>
      </c>
      <c r="B10" s="4" t="s">
        <v>29</v>
      </c>
      <c r="C10" s="4" t="s">
        <v>30</v>
      </c>
      <c r="D10" s="4" t="s">
        <v>31</v>
      </c>
      <c r="E10" s="4" t="s">
        <v>32</v>
      </c>
      <c r="F10" s="4" t="s">
        <v>33</v>
      </c>
      <c r="G10" s="4" t="s">
        <v>34</v>
      </c>
      <c r="H10" s="4" t="s">
        <v>35</v>
      </c>
    </row>
    <row r="11" spans="1:8" ht="12.75" customHeight="1">
      <c r="A11" s="7"/>
      <c r="B11" s="7"/>
      <c r="C11" s="7" t="s">
        <v>37</v>
      </c>
      <c r="D11" s="7" t="s">
        <v>36</v>
      </c>
      <c r="E11" s="7"/>
      <c r="F11" s="9"/>
      <c r="G11" s="7"/>
      <c r="H11" s="9"/>
    </row>
    <row r="12" spans="1:16" ht="51">
      <c r="A12" s="6">
        <v>1</v>
      </c>
      <c r="B12" s="6" t="s">
        <v>38</v>
      </c>
      <c r="C12" s="6" t="s">
        <v>39</v>
      </c>
      <c r="D12" s="6" t="s">
        <v>40</v>
      </c>
      <c r="E12" s="6" t="s">
        <v>41</v>
      </c>
      <c r="F12" s="8">
        <v>1</v>
      </c>
      <c r="G12" s="11"/>
      <c r="H12" s="10">
        <f>ROUND((G12*F12),2)</f>
        <v>0</v>
      </c>
      <c r="O12">
        <f>rekapitulace!H8</f>
        <v>0</v>
      </c>
      <c r="P12">
        <f>O12/100*H12</f>
        <v>0</v>
      </c>
    </row>
    <row r="13" ht="12.75">
      <c r="D13" s="12" t="s">
        <v>39</v>
      </c>
    </row>
    <row r="14" spans="1:16" ht="63.75">
      <c r="A14" s="6">
        <v>2</v>
      </c>
      <c r="B14" s="6" t="s">
        <v>42</v>
      </c>
      <c r="C14" s="6" t="s">
        <v>39</v>
      </c>
      <c r="D14" s="6" t="s">
        <v>43</v>
      </c>
      <c r="E14" s="6" t="s">
        <v>41</v>
      </c>
      <c r="F14" s="8">
        <v>1</v>
      </c>
      <c r="G14" s="11"/>
      <c r="H14" s="10">
        <f>ROUND((G14*F14),2)</f>
        <v>0</v>
      </c>
      <c r="O14">
        <f>rekapitulace!H8</f>
        <v>0</v>
      </c>
      <c r="P14">
        <f>O14/100*H14</f>
        <v>0</v>
      </c>
    </row>
    <row r="15" ht="12.75">
      <c r="D15" s="12" t="s">
        <v>39</v>
      </c>
    </row>
    <row r="16" spans="1:16" ht="38.25">
      <c r="A16" s="6">
        <v>3</v>
      </c>
      <c r="B16" s="6" t="s">
        <v>44</v>
      </c>
      <c r="C16" s="6" t="s">
        <v>39</v>
      </c>
      <c r="D16" s="6" t="s">
        <v>45</v>
      </c>
      <c r="E16" s="6" t="s">
        <v>41</v>
      </c>
      <c r="F16" s="8">
        <v>1</v>
      </c>
      <c r="G16" s="11"/>
      <c r="H16" s="10">
        <f>ROUND((G16*F16),2)</f>
        <v>0</v>
      </c>
      <c r="O16">
        <f>rekapitulace!H8</f>
        <v>0</v>
      </c>
      <c r="P16">
        <f>O16/100*H16</f>
        <v>0</v>
      </c>
    </row>
    <row r="17" ht="12.75">
      <c r="D17" s="12" t="s">
        <v>39</v>
      </c>
    </row>
    <row r="18" spans="1:16" ht="12.75">
      <c r="A18" s="6">
        <v>4</v>
      </c>
      <c r="B18" s="6" t="s">
        <v>46</v>
      </c>
      <c r="C18" s="6" t="s">
        <v>39</v>
      </c>
      <c r="D18" s="6" t="s">
        <v>47</v>
      </c>
      <c r="E18" s="6" t="s">
        <v>41</v>
      </c>
      <c r="F18" s="8">
        <v>1</v>
      </c>
      <c r="G18" s="11"/>
      <c r="H18" s="10">
        <f>ROUND((G18*F18),2)</f>
        <v>0</v>
      </c>
      <c r="O18">
        <f>rekapitulace!H8</f>
        <v>0</v>
      </c>
      <c r="P18">
        <f>O18/100*H18</f>
        <v>0</v>
      </c>
    </row>
    <row r="19" ht="12.75">
      <c r="D19" s="12" t="s">
        <v>39</v>
      </c>
    </row>
    <row r="20" spans="1:16" ht="63.75">
      <c r="A20" s="6">
        <v>5</v>
      </c>
      <c r="B20" s="6" t="s">
        <v>48</v>
      </c>
      <c r="C20" s="6" t="s">
        <v>39</v>
      </c>
      <c r="D20" s="6" t="s">
        <v>49</v>
      </c>
      <c r="E20" s="6" t="s">
        <v>41</v>
      </c>
      <c r="F20" s="8">
        <v>1</v>
      </c>
      <c r="G20" s="11"/>
      <c r="H20" s="10">
        <f>ROUND((G20*F20),2)</f>
        <v>0</v>
      </c>
      <c r="O20">
        <f>rekapitulace!H8</f>
        <v>0</v>
      </c>
      <c r="P20">
        <f>O20/100*H20</f>
        <v>0</v>
      </c>
    </row>
    <row r="21" ht="12.75">
      <c r="D21" s="12" t="s">
        <v>39</v>
      </c>
    </row>
    <row r="22" spans="1:16" ht="12.75">
      <c r="A22" s="6">
        <v>6</v>
      </c>
      <c r="B22" s="6" t="s">
        <v>50</v>
      </c>
      <c r="C22" s="6" t="s">
        <v>39</v>
      </c>
      <c r="D22" s="6" t="s">
        <v>51</v>
      </c>
      <c r="E22" s="6" t="s">
        <v>41</v>
      </c>
      <c r="F22" s="8">
        <v>1</v>
      </c>
      <c r="G22" s="11"/>
      <c r="H22" s="10">
        <f>ROUND((G22*F22),2)</f>
        <v>0</v>
      </c>
      <c r="O22">
        <f>rekapitulace!H8</f>
        <v>0</v>
      </c>
      <c r="P22">
        <f>O22/100*H22</f>
        <v>0</v>
      </c>
    </row>
    <row r="23" ht="12.75">
      <c r="D23" s="12" t="s">
        <v>39</v>
      </c>
    </row>
    <row r="24" spans="1:16" ht="12.75" customHeight="1">
      <c r="A24" s="13"/>
      <c r="B24" s="13"/>
      <c r="C24" s="13" t="s">
        <v>37</v>
      </c>
      <c r="D24" s="13" t="s">
        <v>36</v>
      </c>
      <c r="E24" s="13"/>
      <c r="F24" s="13"/>
      <c r="G24" s="13"/>
      <c r="H24" s="13">
        <f>SUM(H12:H23)</f>
        <v>0</v>
      </c>
      <c r="P24">
        <f>ROUND(SUM(P12:P23),2)</f>
        <v>0</v>
      </c>
    </row>
    <row r="26" spans="1:16" ht="12.75" customHeight="1">
      <c r="A26" s="13"/>
      <c r="B26" s="13"/>
      <c r="C26" s="13"/>
      <c r="D26" s="13" t="s">
        <v>52</v>
      </c>
      <c r="E26" s="13"/>
      <c r="F26" s="13"/>
      <c r="G26" s="13"/>
      <c r="H26" s="13">
        <f>+H24</f>
        <v>0</v>
      </c>
      <c r="P26">
        <f>+P24</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fitToHeight="0" fitToWidth="1" horizontalDpi="300" verticalDpi="3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P97"/>
  <sheetViews>
    <sheetView tabSelected="1" zoomScale="70" zoomScaleNormal="70" zoomScalePageLayoutView="0" workbookViewId="0" topLeftCell="A1">
      <pane ySplit="10" topLeftCell="A71" activePane="bottomLeft" state="frozen"/>
      <selection pane="topLeft" activeCell="A1" sqref="A1"/>
      <selection pane="bottomLeft" activeCell="G12" sqref="G12"/>
    </sheetView>
  </sheetViews>
  <sheetFormatPr defaultColWidth="9.140625" defaultRowHeight="12.75" customHeight="1"/>
  <cols>
    <col min="1" max="1" width="6.7109375" style="0" customWidth="1"/>
    <col min="2" max="2" width="15.7109375" style="0" customWidth="1"/>
    <col min="3" max="3" width="18.7109375" style="0" customWidth="1"/>
    <col min="4" max="4" width="75.7109375" style="0" customWidth="1"/>
    <col min="5" max="5" width="9.7109375" style="0" customWidth="1"/>
    <col min="6" max="6" width="12.7109375" style="0" customWidth="1"/>
    <col min="7" max="8" width="14.7109375" style="0" customWidth="1"/>
    <col min="15" max="16" width="9.140625" style="0" hidden="1" customWidth="1"/>
  </cols>
  <sheetData>
    <row r="1" ht="12.75" customHeight="1">
      <c r="A1" s="5"/>
    </row>
    <row r="2" ht="12.75" customHeight="1">
      <c r="C2" s="1" t="s">
        <v>10</v>
      </c>
    </row>
    <row r="4" spans="1:5" ht="12.75" customHeight="1">
      <c r="A4" t="s">
        <v>11</v>
      </c>
      <c r="C4" s="5" t="s">
        <v>14</v>
      </c>
      <c r="D4" s="5" t="s">
        <v>15</v>
      </c>
      <c r="E4" s="5"/>
    </row>
    <row r="5" spans="1:5" ht="12.75" customHeight="1">
      <c r="A5" t="s">
        <v>12</v>
      </c>
      <c r="C5" s="5" t="s">
        <v>53</v>
      </c>
      <c r="D5" s="5" t="s">
        <v>54</v>
      </c>
      <c r="E5" s="5"/>
    </row>
    <row r="6" spans="1:5" ht="12.75" customHeight="1">
      <c r="A6" t="s">
        <v>13</v>
      </c>
      <c r="C6" s="5" t="s">
        <v>53</v>
      </c>
      <c r="D6" s="5" t="s">
        <v>54</v>
      </c>
      <c r="E6" s="5"/>
    </row>
    <row r="7" spans="3:5" ht="12.75" customHeight="1">
      <c r="C7" s="5"/>
      <c r="D7" s="5"/>
      <c r="E7" s="5"/>
    </row>
    <row r="8" spans="1:16" ht="12.75" customHeight="1">
      <c r="A8" s="16" t="s">
        <v>18</v>
      </c>
      <c r="B8" s="16" t="s">
        <v>20</v>
      </c>
      <c r="C8" s="16" t="s">
        <v>21</v>
      </c>
      <c r="D8" s="16" t="s">
        <v>22</v>
      </c>
      <c r="E8" s="16" t="s">
        <v>23</v>
      </c>
      <c r="F8" s="16" t="s">
        <v>24</v>
      </c>
      <c r="G8" s="16" t="s">
        <v>25</v>
      </c>
      <c r="H8" s="16"/>
      <c r="O8" t="s">
        <v>28</v>
      </c>
      <c r="P8" t="s">
        <v>8</v>
      </c>
    </row>
    <row r="9" spans="1:15" ht="14.25">
      <c r="A9" s="16"/>
      <c r="B9" s="16"/>
      <c r="C9" s="16"/>
      <c r="D9" s="16"/>
      <c r="E9" s="16"/>
      <c r="F9" s="16"/>
      <c r="G9" s="4" t="s">
        <v>26</v>
      </c>
      <c r="H9" s="4" t="s">
        <v>27</v>
      </c>
      <c r="O9" t="s">
        <v>8</v>
      </c>
    </row>
    <row r="10" spans="1:8" ht="14.25">
      <c r="A10" s="4" t="s">
        <v>19</v>
      </c>
      <c r="B10" s="4" t="s">
        <v>29</v>
      </c>
      <c r="C10" s="4" t="s">
        <v>30</v>
      </c>
      <c r="D10" s="4" t="s">
        <v>31</v>
      </c>
      <c r="E10" s="4" t="s">
        <v>32</v>
      </c>
      <c r="F10" s="4" t="s">
        <v>33</v>
      </c>
      <c r="G10" s="4" t="s">
        <v>34</v>
      </c>
      <c r="H10" s="4" t="s">
        <v>35</v>
      </c>
    </row>
    <row r="11" spans="1:8" ht="12.75" customHeight="1">
      <c r="A11" s="7"/>
      <c r="B11" s="7"/>
      <c r="C11" s="7" t="s">
        <v>19</v>
      </c>
      <c r="D11" s="7" t="s">
        <v>55</v>
      </c>
      <c r="E11" s="7"/>
      <c r="F11" s="9"/>
      <c r="G11" s="7"/>
      <c r="H11" s="9"/>
    </row>
    <row r="12" spans="1:16" ht="89.25">
      <c r="A12" s="6">
        <v>1</v>
      </c>
      <c r="B12" s="6" t="s">
        <v>56</v>
      </c>
      <c r="C12" s="6" t="s">
        <v>39</v>
      </c>
      <c r="D12" s="6" t="s">
        <v>57</v>
      </c>
      <c r="E12" s="6" t="s">
        <v>58</v>
      </c>
      <c r="F12" s="8">
        <v>3103.25</v>
      </c>
      <c r="G12" s="11"/>
      <c r="H12" s="10">
        <f>ROUND((G12*F12),2)</f>
        <v>0</v>
      </c>
      <c r="O12">
        <f>rekapitulace!H8</f>
        <v>0</v>
      </c>
      <c r="P12">
        <f>O12/100*H12</f>
        <v>0</v>
      </c>
    </row>
    <row r="13" ht="38.25">
      <c r="D13" s="12" t="s">
        <v>59</v>
      </c>
    </row>
    <row r="14" ht="318.75">
      <c r="D14" s="12" t="s">
        <v>60</v>
      </c>
    </row>
    <row r="15" spans="1:16" ht="12.75" customHeight="1">
      <c r="A15" s="13"/>
      <c r="B15" s="13"/>
      <c r="C15" s="13" t="s">
        <v>19</v>
      </c>
      <c r="D15" s="13" t="s">
        <v>55</v>
      </c>
      <c r="E15" s="13"/>
      <c r="F15" s="13"/>
      <c r="G15" s="13"/>
      <c r="H15" s="13">
        <f>SUM(H12:H14)</f>
        <v>0</v>
      </c>
      <c r="P15">
        <f>ROUND(SUM(P12:P14),2)</f>
        <v>0</v>
      </c>
    </row>
    <row r="17" spans="1:8" ht="12.75" customHeight="1">
      <c r="A17" s="7"/>
      <c r="B17" s="7"/>
      <c r="C17" s="7" t="s">
        <v>32</v>
      </c>
      <c r="D17" s="7" t="s">
        <v>54</v>
      </c>
      <c r="E17" s="7"/>
      <c r="F17" s="9"/>
      <c r="G17" s="7"/>
      <c r="H17" s="9"/>
    </row>
    <row r="18" spans="1:16" ht="89.25">
      <c r="A18" s="6">
        <v>2</v>
      </c>
      <c r="B18" s="6" t="s">
        <v>61</v>
      </c>
      <c r="C18" s="6" t="s">
        <v>39</v>
      </c>
      <c r="D18" s="6" t="s">
        <v>62</v>
      </c>
      <c r="E18" s="6" t="s">
        <v>58</v>
      </c>
      <c r="F18" s="8">
        <v>647.45</v>
      </c>
      <c r="G18" s="11"/>
      <c r="H18" s="10">
        <f>ROUND((G18*F18),2)</f>
        <v>0</v>
      </c>
      <c r="O18">
        <f>rekapitulace!H8</f>
        <v>0</v>
      </c>
      <c r="P18">
        <f>O18/100*H18</f>
        <v>0</v>
      </c>
    </row>
    <row r="19" ht="12.75">
      <c r="D19" s="15" t="s">
        <v>144</v>
      </c>
    </row>
    <row r="20" ht="25.5">
      <c r="D20" s="12" t="s">
        <v>63</v>
      </c>
    </row>
    <row r="21" spans="1:16" ht="63.75">
      <c r="A21" s="6">
        <v>3</v>
      </c>
      <c r="B21" s="6" t="s">
        <v>64</v>
      </c>
      <c r="C21" s="6" t="s">
        <v>39</v>
      </c>
      <c r="D21" s="6" t="s">
        <v>65</v>
      </c>
      <c r="E21" s="6" t="s">
        <v>58</v>
      </c>
      <c r="F21" s="8">
        <v>5559.05</v>
      </c>
      <c r="G21" s="11"/>
      <c r="H21" s="10">
        <f>ROUND((G21*F21),2)</f>
        <v>0</v>
      </c>
      <c r="O21">
        <f>rekapitulace!H8</f>
        <v>0</v>
      </c>
      <c r="P21">
        <f>O21/100*H21</f>
        <v>0</v>
      </c>
    </row>
    <row r="22" ht="12.75">
      <c r="D22" s="12" t="s">
        <v>66</v>
      </c>
    </row>
    <row r="23" ht="12.75">
      <c r="D23" s="12" t="s">
        <v>39</v>
      </c>
    </row>
    <row r="24" spans="1:16" ht="89.25">
      <c r="A24" s="6">
        <v>4</v>
      </c>
      <c r="B24" s="6" t="s">
        <v>67</v>
      </c>
      <c r="C24" s="6" t="s">
        <v>39</v>
      </c>
      <c r="D24" s="6" t="s">
        <v>68</v>
      </c>
      <c r="E24" s="6" t="s">
        <v>58</v>
      </c>
      <c r="F24" s="8">
        <v>2455.8</v>
      </c>
      <c r="G24" s="11"/>
      <c r="H24" s="10">
        <f>ROUND((G24*F24),2)</f>
        <v>0</v>
      </c>
      <c r="O24">
        <f>rekapitulace!H8</f>
        <v>0</v>
      </c>
      <c r="P24">
        <f>O24/100*H24</f>
        <v>0</v>
      </c>
    </row>
    <row r="25" ht="12.75">
      <c r="D25" s="15" t="s">
        <v>145</v>
      </c>
    </row>
    <row r="26" ht="25.5">
      <c r="D26" s="12" t="s">
        <v>69</v>
      </c>
    </row>
    <row r="27" spans="1:16" ht="76.5">
      <c r="A27" s="6">
        <v>5</v>
      </c>
      <c r="B27" s="6" t="s">
        <v>70</v>
      </c>
      <c r="C27" s="6" t="s">
        <v>39</v>
      </c>
      <c r="D27" s="6" t="s">
        <v>71</v>
      </c>
      <c r="E27" s="6" t="s">
        <v>58</v>
      </c>
      <c r="F27" s="8">
        <v>2455.8</v>
      </c>
      <c r="G27" s="11"/>
      <c r="H27" s="10">
        <f>ROUND((G27*F27),2)</f>
        <v>0</v>
      </c>
      <c r="O27">
        <f>rekapitulace!H8</f>
        <v>0</v>
      </c>
      <c r="P27">
        <f>O27/100*H27</f>
        <v>0</v>
      </c>
    </row>
    <row r="28" ht="12.75">
      <c r="D28" s="15" t="s">
        <v>145</v>
      </c>
    </row>
    <row r="29" ht="25.5">
      <c r="D29" s="12" t="s">
        <v>72</v>
      </c>
    </row>
    <row r="30" spans="1:16" ht="12.75" customHeight="1">
      <c r="A30" s="13"/>
      <c r="B30" s="13"/>
      <c r="C30" s="13" t="s">
        <v>32</v>
      </c>
      <c r="D30" s="13" t="s">
        <v>54</v>
      </c>
      <c r="E30" s="13"/>
      <c r="F30" s="13"/>
      <c r="G30" s="13"/>
      <c r="H30" s="13">
        <f>SUM(H18:H29)</f>
        <v>0</v>
      </c>
      <c r="P30">
        <f>ROUND(SUM(P18:P29),2)</f>
        <v>0</v>
      </c>
    </row>
    <row r="32" spans="1:8" ht="12.75" customHeight="1">
      <c r="A32" s="7"/>
      <c r="B32" s="7"/>
      <c r="C32" s="7" t="s">
        <v>35</v>
      </c>
      <c r="D32" s="7" t="s">
        <v>73</v>
      </c>
      <c r="E32" s="7"/>
      <c r="F32" s="9"/>
      <c r="G32" s="7"/>
      <c r="H32" s="9"/>
    </row>
    <row r="33" spans="1:16" ht="38.25">
      <c r="A33" s="6">
        <v>6</v>
      </c>
      <c r="B33" s="6" t="s">
        <v>74</v>
      </c>
      <c r="C33" s="6" t="s">
        <v>39</v>
      </c>
      <c r="D33" s="6" t="s">
        <v>75</v>
      </c>
      <c r="E33" s="6" t="s">
        <v>76</v>
      </c>
      <c r="F33" s="8">
        <v>13</v>
      </c>
      <c r="G33" s="11"/>
      <c r="H33" s="10">
        <f>ROUND((G33*F33),2)</f>
        <v>0</v>
      </c>
      <c r="O33">
        <f>rekapitulace!H8</f>
        <v>0</v>
      </c>
      <c r="P33">
        <f>O33/100*H33</f>
        <v>0</v>
      </c>
    </row>
    <row r="34" ht="12.75">
      <c r="D34" s="12" t="s">
        <v>77</v>
      </c>
    </row>
    <row r="35" ht="153">
      <c r="D35" s="12" t="s">
        <v>78</v>
      </c>
    </row>
    <row r="36" spans="1:16" ht="38.25">
      <c r="A36" s="6">
        <v>7</v>
      </c>
      <c r="B36" s="6" t="s">
        <v>79</v>
      </c>
      <c r="C36" s="6" t="s">
        <v>39</v>
      </c>
      <c r="D36" s="6" t="s">
        <v>80</v>
      </c>
      <c r="E36" s="6" t="s">
        <v>76</v>
      </c>
      <c r="F36" s="8">
        <v>12</v>
      </c>
      <c r="G36" s="11"/>
      <c r="H36" s="10">
        <f>ROUND((G36*F36),2)</f>
        <v>0</v>
      </c>
      <c r="O36">
        <f>rekapitulace!H8</f>
        <v>0</v>
      </c>
      <c r="P36">
        <f>O36/100*H36</f>
        <v>0</v>
      </c>
    </row>
    <row r="37" ht="12.75">
      <c r="D37" s="12" t="s">
        <v>81</v>
      </c>
    </row>
    <row r="38" ht="153">
      <c r="D38" s="12" t="s">
        <v>78</v>
      </c>
    </row>
    <row r="39" spans="1:16" ht="51">
      <c r="A39" s="6">
        <v>8</v>
      </c>
      <c r="B39" s="6" t="s">
        <v>82</v>
      </c>
      <c r="C39" s="6" t="s">
        <v>39</v>
      </c>
      <c r="D39" s="6" t="s">
        <v>83</v>
      </c>
      <c r="E39" s="6" t="s">
        <v>76</v>
      </c>
      <c r="F39" s="8">
        <v>39</v>
      </c>
      <c r="G39" s="11"/>
      <c r="H39" s="10">
        <f>ROUND((G39*F39),2)</f>
        <v>0</v>
      </c>
      <c r="O39">
        <f>rekapitulace!H8</f>
        <v>0</v>
      </c>
      <c r="P39">
        <f>O39/100*H39</f>
        <v>0</v>
      </c>
    </row>
    <row r="40" ht="12.75">
      <c r="D40" s="12" t="s">
        <v>84</v>
      </c>
    </row>
    <row r="41" ht="153">
      <c r="D41" s="12" t="s">
        <v>78</v>
      </c>
    </row>
    <row r="42" spans="1:16" ht="12.75" customHeight="1">
      <c r="A42" s="13"/>
      <c r="B42" s="13"/>
      <c r="C42" s="13" t="s">
        <v>35</v>
      </c>
      <c r="D42" s="13" t="s">
        <v>73</v>
      </c>
      <c r="E42" s="13"/>
      <c r="F42" s="13"/>
      <c r="G42" s="13"/>
      <c r="H42" s="13">
        <f>SUM(H33:H41)</f>
        <v>0</v>
      </c>
      <c r="P42">
        <f>ROUND(SUM(P33:P41),2)</f>
        <v>0</v>
      </c>
    </row>
    <row r="44" spans="1:8" ht="12.75" customHeight="1">
      <c r="A44" s="7"/>
      <c r="B44" s="7"/>
      <c r="C44" s="7" t="s">
        <v>86</v>
      </c>
      <c r="D44" s="7" t="s">
        <v>85</v>
      </c>
      <c r="E44" s="7"/>
      <c r="F44" s="9"/>
      <c r="G44" s="7"/>
      <c r="H44" s="9"/>
    </row>
    <row r="45" spans="1:16" ht="76.5">
      <c r="A45" s="6">
        <v>9</v>
      </c>
      <c r="B45" s="6" t="s">
        <v>87</v>
      </c>
      <c r="C45" s="6" t="s">
        <v>39</v>
      </c>
      <c r="D45" s="6" t="s">
        <v>88</v>
      </c>
      <c r="E45" s="6" t="s">
        <v>89</v>
      </c>
      <c r="F45" s="8">
        <v>625.4</v>
      </c>
      <c r="G45" s="11"/>
      <c r="H45" s="10">
        <f>ROUND((G45*F45),2)</f>
        <v>0</v>
      </c>
      <c r="O45">
        <f>rekapitulace!H8</f>
        <v>0</v>
      </c>
      <c r="P45">
        <f>O45/100*H45</f>
        <v>0</v>
      </c>
    </row>
    <row r="46" ht="165.75">
      <c r="D46" s="12" t="s">
        <v>90</v>
      </c>
    </row>
    <row r="47" spans="1:16" ht="63.75">
      <c r="A47" s="6">
        <v>10</v>
      </c>
      <c r="B47" s="6" t="s">
        <v>91</v>
      </c>
      <c r="C47" s="6" t="s">
        <v>39</v>
      </c>
      <c r="D47" s="6" t="s">
        <v>92</v>
      </c>
      <c r="E47" s="6" t="s">
        <v>89</v>
      </c>
      <c r="F47" s="8">
        <v>28.4</v>
      </c>
      <c r="G47" s="11"/>
      <c r="H47" s="10">
        <f>ROUND((G47*F47),2)</f>
        <v>0</v>
      </c>
      <c r="O47">
        <f>rekapitulace!H8</f>
        <v>0</v>
      </c>
      <c r="P47">
        <f>O47/100*H47</f>
        <v>0</v>
      </c>
    </row>
    <row r="48" ht="165.75">
      <c r="D48" s="12" t="s">
        <v>90</v>
      </c>
    </row>
    <row r="49" spans="1:16" ht="63.75">
      <c r="A49" s="6">
        <v>11</v>
      </c>
      <c r="B49" s="6" t="s">
        <v>96</v>
      </c>
      <c r="C49" s="6" t="s">
        <v>39</v>
      </c>
      <c r="D49" s="6" t="s">
        <v>97</v>
      </c>
      <c r="E49" s="6" t="s">
        <v>89</v>
      </c>
      <c r="F49" s="8">
        <v>84</v>
      </c>
      <c r="G49" s="11"/>
      <c r="H49" s="10">
        <f>ROUND((G49*F49),2)</f>
        <v>0</v>
      </c>
      <c r="O49">
        <f>rekapitulace!H8</f>
        <v>0</v>
      </c>
      <c r="P49">
        <f>O49/100*H49</f>
        <v>0</v>
      </c>
    </row>
    <row r="50" ht="165.75">
      <c r="D50" s="12" t="s">
        <v>90</v>
      </c>
    </row>
    <row r="51" spans="1:16" ht="76.5">
      <c r="A51" s="6">
        <v>12</v>
      </c>
      <c r="B51" s="6" t="s">
        <v>98</v>
      </c>
      <c r="C51" s="6" t="s">
        <v>39</v>
      </c>
      <c r="D51" s="6" t="s">
        <v>99</v>
      </c>
      <c r="E51" s="6" t="s">
        <v>58</v>
      </c>
      <c r="F51" s="8">
        <v>42.6</v>
      </c>
      <c r="G51" s="11"/>
      <c r="H51" s="10">
        <f>ROUND((G51*F51),2)</f>
        <v>0</v>
      </c>
      <c r="O51">
        <f>rekapitulace!H8</f>
        <v>0</v>
      </c>
      <c r="P51">
        <f>O51/100*H51</f>
        <v>0</v>
      </c>
    </row>
    <row r="52" ht="38.25">
      <c r="D52" s="12" t="s">
        <v>100</v>
      </c>
    </row>
    <row r="53" ht="165.75">
      <c r="D53" s="12" t="s">
        <v>90</v>
      </c>
    </row>
    <row r="54" spans="1:16" ht="51">
      <c r="A54" s="6">
        <v>13</v>
      </c>
      <c r="B54" s="6" t="s">
        <v>101</v>
      </c>
      <c r="C54" s="6" t="s">
        <v>39</v>
      </c>
      <c r="D54" s="6" t="s">
        <v>102</v>
      </c>
      <c r="E54" s="6" t="s">
        <v>89</v>
      </c>
      <c r="F54" s="8">
        <v>737.8</v>
      </c>
      <c r="G54" s="11"/>
      <c r="H54" s="10">
        <f>ROUND((G54*F54),2)</f>
        <v>0</v>
      </c>
      <c r="O54">
        <f>rekapitulace!H8</f>
        <v>0</v>
      </c>
      <c r="P54">
        <f>O54/100*H54</f>
        <v>0</v>
      </c>
    </row>
    <row r="55" ht="12.75">
      <c r="D55" s="12" t="s">
        <v>103</v>
      </c>
    </row>
    <row r="56" ht="51">
      <c r="D56" s="12" t="s">
        <v>104</v>
      </c>
    </row>
    <row r="57" spans="1:16" ht="51">
      <c r="A57" s="6">
        <v>14</v>
      </c>
      <c r="B57" s="6" t="s">
        <v>105</v>
      </c>
      <c r="C57" s="6" t="s">
        <v>39</v>
      </c>
      <c r="D57" s="6" t="s">
        <v>106</v>
      </c>
      <c r="E57" s="6" t="s">
        <v>58</v>
      </c>
      <c r="F57" s="8">
        <v>42.6</v>
      </c>
      <c r="G57" s="11"/>
      <c r="H57" s="10">
        <f>ROUND((G57*F57),2)</f>
        <v>0</v>
      </c>
      <c r="O57">
        <f>rekapitulace!H8</f>
        <v>0</v>
      </c>
      <c r="P57">
        <f>O57/100*H57</f>
        <v>0</v>
      </c>
    </row>
    <row r="58" ht="51">
      <c r="D58" s="12" t="s">
        <v>104</v>
      </c>
    </row>
    <row r="59" spans="1:16" ht="76.5">
      <c r="A59" s="6">
        <v>15</v>
      </c>
      <c r="B59" s="6" t="s">
        <v>107</v>
      </c>
      <c r="C59" s="6" t="s">
        <v>39</v>
      </c>
      <c r="D59" s="6" t="s">
        <v>108</v>
      </c>
      <c r="E59" s="6" t="s">
        <v>89</v>
      </c>
      <c r="F59" s="8">
        <v>59</v>
      </c>
      <c r="G59" s="11"/>
      <c r="H59" s="10">
        <f>ROUND((G59*F59),2)</f>
        <v>0</v>
      </c>
      <c r="O59">
        <f>rekapitulace!H8</f>
        <v>0</v>
      </c>
      <c r="P59">
        <f>O59/100*H59</f>
        <v>0</v>
      </c>
    </row>
    <row r="60" ht="12.75">
      <c r="D60" s="12" t="s">
        <v>109</v>
      </c>
    </row>
    <row r="61" ht="229.5">
      <c r="D61" s="12" t="s">
        <v>110</v>
      </c>
    </row>
    <row r="62" spans="1:16" ht="25.5">
      <c r="A62" s="14">
        <v>16</v>
      </c>
      <c r="B62" s="14" t="s">
        <v>111</v>
      </c>
      <c r="C62" s="14" t="s">
        <v>39</v>
      </c>
      <c r="D62" s="14" t="s">
        <v>112</v>
      </c>
      <c r="E62" s="14" t="s">
        <v>58</v>
      </c>
      <c r="F62" s="8">
        <v>5.9</v>
      </c>
      <c r="G62" s="11"/>
      <c r="H62" s="10">
        <f>ROUND(G62*F62,2)</f>
        <v>0</v>
      </c>
      <c r="O62">
        <f>rekapitulace!H8</f>
        <v>0</v>
      </c>
      <c r="P62">
        <f>O62/100*H62</f>
        <v>0</v>
      </c>
    </row>
    <row r="63" ht="229.5">
      <c r="D63" s="12" t="s">
        <v>110</v>
      </c>
    </row>
    <row r="64" spans="1:16" ht="51">
      <c r="A64" s="6">
        <v>17</v>
      </c>
      <c r="B64" s="6" t="s">
        <v>113</v>
      </c>
      <c r="C64" s="6" t="s">
        <v>39</v>
      </c>
      <c r="D64" s="6" t="s">
        <v>114</v>
      </c>
      <c r="E64" s="6" t="s">
        <v>89</v>
      </c>
      <c r="F64" s="8">
        <v>38.8</v>
      </c>
      <c r="G64" s="11"/>
      <c r="H64" s="10">
        <f>ROUND((G64*F64),2)</f>
        <v>0</v>
      </c>
      <c r="O64">
        <f>rekapitulace!H8</f>
        <v>0</v>
      </c>
      <c r="P64">
        <f>O64/100*H64</f>
        <v>0</v>
      </c>
    </row>
    <row r="65" ht="12.75">
      <c r="D65" s="12" t="s">
        <v>115</v>
      </c>
    </row>
    <row r="66" ht="25.5">
      <c r="D66" s="12" t="s">
        <v>116</v>
      </c>
    </row>
    <row r="67" spans="1:16" ht="63.75">
      <c r="A67" s="6">
        <v>18</v>
      </c>
      <c r="B67" s="6" t="s">
        <v>117</v>
      </c>
      <c r="C67" s="6" t="s">
        <v>39</v>
      </c>
      <c r="D67" s="6" t="s">
        <v>118</v>
      </c>
      <c r="E67" s="6" t="s">
        <v>89</v>
      </c>
      <c r="F67" s="8">
        <v>38.8</v>
      </c>
      <c r="G67" s="11"/>
      <c r="H67" s="10">
        <f>ROUND((G67*F67),2)</f>
        <v>0</v>
      </c>
      <c r="O67">
        <f>rekapitulace!H8</f>
        <v>0</v>
      </c>
      <c r="P67">
        <f>O67/100*H67</f>
        <v>0</v>
      </c>
    </row>
    <row r="68" ht="12.75">
      <c r="D68" s="12" t="s">
        <v>115</v>
      </c>
    </row>
    <row r="69" ht="89.25">
      <c r="D69" s="12" t="s">
        <v>119</v>
      </c>
    </row>
    <row r="70" spans="1:16" ht="51">
      <c r="A70" s="6">
        <v>19</v>
      </c>
      <c r="B70" s="6" t="s">
        <v>120</v>
      </c>
      <c r="C70" s="6" t="s">
        <v>39</v>
      </c>
      <c r="D70" s="6" t="s">
        <v>121</v>
      </c>
      <c r="E70" s="6" t="s">
        <v>89</v>
      </c>
      <c r="F70" s="8">
        <v>409.38</v>
      </c>
      <c r="G70" s="11"/>
      <c r="H70" s="10">
        <f>ROUND((G70*F70),2)</f>
        <v>0</v>
      </c>
      <c r="O70">
        <f>rekapitulace!H8</f>
        <v>0</v>
      </c>
      <c r="P70">
        <f>O70/100*H70</f>
        <v>0</v>
      </c>
    </row>
    <row r="71" ht="12.75">
      <c r="D71" s="12" t="s">
        <v>122</v>
      </c>
    </row>
    <row r="72" ht="25.5">
      <c r="D72" s="12" t="s">
        <v>123</v>
      </c>
    </row>
    <row r="73" spans="1:16" ht="76.5">
      <c r="A73" s="6">
        <v>20</v>
      </c>
      <c r="B73" s="6" t="s">
        <v>124</v>
      </c>
      <c r="C73" s="6" t="s">
        <v>39</v>
      </c>
      <c r="D73" s="6" t="s">
        <v>125</v>
      </c>
      <c r="E73" s="6" t="s">
        <v>89</v>
      </c>
      <c r="F73" s="8">
        <v>409.38</v>
      </c>
      <c r="G73" s="11"/>
      <c r="H73" s="10">
        <f>ROUND((G73*F73),2)</f>
        <v>0</v>
      </c>
      <c r="O73">
        <f>rekapitulace!H8</f>
        <v>0</v>
      </c>
      <c r="P73">
        <f>O73/100*H73</f>
        <v>0</v>
      </c>
    </row>
    <row r="74" ht="12.75">
      <c r="D74" s="12" t="s">
        <v>122</v>
      </c>
    </row>
    <row r="75" ht="25.5">
      <c r="D75" s="12" t="s">
        <v>123</v>
      </c>
    </row>
    <row r="76" spans="1:16" ht="76.5">
      <c r="A76" s="6">
        <v>21</v>
      </c>
      <c r="B76" s="6" t="s">
        <v>126</v>
      </c>
      <c r="C76" s="6" t="s">
        <v>39</v>
      </c>
      <c r="D76" s="6" t="s">
        <v>127</v>
      </c>
      <c r="E76" s="6" t="s">
        <v>89</v>
      </c>
      <c r="F76" s="8">
        <v>409.38</v>
      </c>
      <c r="G76" s="11"/>
      <c r="H76" s="10">
        <f>ROUND((G76*F76),2)</f>
        <v>0</v>
      </c>
      <c r="O76">
        <f>rekapitulace!H8</f>
        <v>0</v>
      </c>
      <c r="P76">
        <f>O76/100*H76</f>
        <v>0</v>
      </c>
    </row>
    <row r="77" ht="12.75">
      <c r="D77" s="12" t="s">
        <v>122</v>
      </c>
    </row>
    <row r="78" ht="51">
      <c r="D78" s="12" t="s">
        <v>128</v>
      </c>
    </row>
    <row r="79" spans="1:8" ht="51">
      <c r="A79" s="6">
        <v>22</v>
      </c>
      <c r="B79" s="6" t="s">
        <v>93</v>
      </c>
      <c r="C79" s="6" t="s">
        <v>39</v>
      </c>
      <c r="D79" s="6" t="s">
        <v>94</v>
      </c>
      <c r="E79" s="6" t="s">
        <v>58</v>
      </c>
      <c r="F79" s="8">
        <v>2455.8</v>
      </c>
      <c r="G79" s="11"/>
      <c r="H79" s="10">
        <f>ROUND((G79*F79),2)</f>
        <v>0</v>
      </c>
    </row>
    <row r="80" ht="114.75">
      <c r="D80" s="12" t="s">
        <v>95</v>
      </c>
    </row>
    <row r="81" spans="1:16" ht="12.75" customHeight="1">
      <c r="A81" s="13"/>
      <c r="B81" s="13"/>
      <c r="C81" s="13" t="s">
        <v>86</v>
      </c>
      <c r="D81" s="13" t="s">
        <v>85</v>
      </c>
      <c r="E81" s="13"/>
      <c r="F81" s="13"/>
      <c r="G81" s="13"/>
      <c r="H81" s="13">
        <f>SUM(H45:H80)</f>
        <v>0</v>
      </c>
      <c r="P81">
        <f>ROUND(SUM(P45:P78),2)</f>
        <v>0</v>
      </c>
    </row>
    <row r="83" spans="1:8" ht="12.75" customHeight="1">
      <c r="A83" s="7"/>
      <c r="B83" s="7"/>
      <c r="C83" s="7" t="s">
        <v>130</v>
      </c>
      <c r="D83" s="7" t="s">
        <v>129</v>
      </c>
      <c r="E83" s="7"/>
      <c r="F83" s="9"/>
      <c r="G83" s="7"/>
      <c r="H83" s="9"/>
    </row>
    <row r="84" spans="1:16" ht="63.75">
      <c r="A84" s="6">
        <v>23</v>
      </c>
      <c r="B84" s="6" t="s">
        <v>131</v>
      </c>
      <c r="C84" s="6" t="s">
        <v>39</v>
      </c>
      <c r="D84" s="6" t="s">
        <v>132</v>
      </c>
      <c r="E84" s="6" t="s">
        <v>133</v>
      </c>
      <c r="F84" s="8">
        <v>653.02</v>
      </c>
      <c r="G84" s="11"/>
      <c r="H84" s="10">
        <f>ROUND((G84*F84),2)</f>
        <v>0</v>
      </c>
      <c r="O84">
        <f>rekapitulace!H8</f>
        <v>0</v>
      </c>
      <c r="P84">
        <f>O84/100*H84</f>
        <v>0</v>
      </c>
    </row>
    <row r="85" ht="38.25">
      <c r="D85" s="12" t="s">
        <v>134</v>
      </c>
    </row>
    <row r="86" ht="165.75">
      <c r="D86" s="12" t="s">
        <v>135</v>
      </c>
    </row>
    <row r="87" spans="1:16" ht="63.75">
      <c r="A87" s="6">
        <v>24</v>
      </c>
      <c r="B87" s="6" t="s">
        <v>136</v>
      </c>
      <c r="C87" s="6" t="s">
        <v>39</v>
      </c>
      <c r="D87" s="6" t="s">
        <v>137</v>
      </c>
      <c r="E87" s="6" t="s">
        <v>133</v>
      </c>
      <c r="F87" s="8">
        <v>1306.04</v>
      </c>
      <c r="G87" s="11"/>
      <c r="H87" s="10">
        <f>ROUND((G87*F87),2)</f>
        <v>0</v>
      </c>
      <c r="O87">
        <f>rekapitulace!H8</f>
        <v>0</v>
      </c>
      <c r="P87">
        <f>O87/100*H87</f>
        <v>0</v>
      </c>
    </row>
    <row r="88" ht="12.75">
      <c r="D88" s="12" t="s">
        <v>138</v>
      </c>
    </row>
    <row r="89" ht="165.75">
      <c r="D89" s="12" t="s">
        <v>135</v>
      </c>
    </row>
    <row r="90" spans="1:16" ht="12.75" customHeight="1">
      <c r="A90" s="13"/>
      <c r="B90" s="13"/>
      <c r="C90" s="13" t="s">
        <v>130</v>
      </c>
      <c r="D90" s="13" t="s">
        <v>129</v>
      </c>
      <c r="E90" s="13"/>
      <c r="F90" s="13"/>
      <c r="G90" s="13"/>
      <c r="H90" s="13">
        <f>SUM(H84:H89)</f>
        <v>0</v>
      </c>
      <c r="P90">
        <f>ROUND(SUM(P84:P89),2)</f>
        <v>0</v>
      </c>
    </row>
    <row r="92" spans="1:8" ht="12.75" customHeight="1">
      <c r="A92" s="7"/>
      <c r="B92" s="7"/>
      <c r="C92" s="7" t="s">
        <v>140</v>
      </c>
      <c r="D92" s="7" t="s">
        <v>139</v>
      </c>
      <c r="E92" s="7"/>
      <c r="F92" s="9"/>
      <c r="G92" s="7"/>
      <c r="H92" s="9"/>
    </row>
    <row r="93" spans="1:16" ht="76.5">
      <c r="A93" s="6">
        <v>25</v>
      </c>
      <c r="B93" s="6" t="s">
        <v>141</v>
      </c>
      <c r="C93" s="6" t="s">
        <v>39</v>
      </c>
      <c r="D93" s="6" t="s">
        <v>142</v>
      </c>
      <c r="E93" s="6" t="s">
        <v>133</v>
      </c>
      <c r="F93" s="8">
        <v>775.62</v>
      </c>
      <c r="G93" s="11"/>
      <c r="H93" s="10">
        <f>ROUND((G93*F93),2)</f>
        <v>0</v>
      </c>
      <c r="O93">
        <f>rekapitulace!H8</f>
        <v>0</v>
      </c>
      <c r="P93">
        <f>O93/100*H93</f>
        <v>0</v>
      </c>
    </row>
    <row r="94" ht="25.5">
      <c r="D94" s="12" t="s">
        <v>143</v>
      </c>
    </row>
    <row r="95" spans="1:16" ht="12.75" customHeight="1">
      <c r="A95" s="13"/>
      <c r="B95" s="13"/>
      <c r="C95" s="13" t="s">
        <v>140</v>
      </c>
      <c r="D95" s="13" t="s">
        <v>139</v>
      </c>
      <c r="E95" s="13"/>
      <c r="F95" s="13"/>
      <c r="G95" s="13"/>
      <c r="H95" s="13">
        <f>SUM(H93:H94)</f>
        <v>0</v>
      </c>
      <c r="P95">
        <f>ROUND(SUM(P93:P94),2)</f>
        <v>0</v>
      </c>
    </row>
    <row r="97" spans="1:16" ht="12.75" customHeight="1">
      <c r="A97" s="13"/>
      <c r="B97" s="13"/>
      <c r="C97" s="13"/>
      <c r="D97" s="13" t="s">
        <v>52</v>
      </c>
      <c r="E97" s="13"/>
      <c r="F97" s="13"/>
      <c r="G97" s="13"/>
      <c r="H97" s="13">
        <f>+H15+H30+H42+H81+H90+H95</f>
        <v>0</v>
      </c>
      <c r="P97">
        <f>+P15+P30+P42+P81+P90+P95</f>
        <v>0</v>
      </c>
    </row>
  </sheetData>
  <sheetProtection formatColumns="0"/>
  <mergeCells count="7">
    <mergeCell ref="G8:H8"/>
    <mergeCell ref="A8:A9"/>
    <mergeCell ref="B8:B9"/>
    <mergeCell ref="C8:C9"/>
    <mergeCell ref="D8:D9"/>
    <mergeCell ref="E8:E9"/>
    <mergeCell ref="F8:F9"/>
  </mergeCells>
  <printOptions/>
  <pageMargins left="0.75" right="0.75" top="1" bottom="1" header="0.5" footer="0.5"/>
  <pageSetup fitToHeight="0" fitToWidth="1" horizontalDpi="300" verticalDpi="300" orientation="portrait" paperSize="9" scale="5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Uživatel systému Windows</cp:lastModifiedBy>
  <cp:lastPrinted>2017-10-22T21:14:22Z</cp:lastPrinted>
  <dcterms:modified xsi:type="dcterms:W3CDTF">2017-10-22T21:17:01Z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